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2.xml" ContentType="application/vnd.openxmlformats-officedocument.spreadsheetml.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autoCompressPictures="0"/>
  <mc:AlternateContent xmlns:mc="http://schemas.openxmlformats.org/markup-compatibility/2006">
    <mc:Choice Requires="x15">
      <x15ac:absPath xmlns:x15ac="http://schemas.microsoft.com/office/spreadsheetml/2010/11/ac" url="https://actuaries.sharepoint.com/sites/PublicPolicyTeam/Professionalism/01 Professional Practice Documents/TP/IBNR Claims Reserves for Life Insurance Business/"/>
    </mc:Choice>
  </mc:AlternateContent>
  <xr:revisionPtr revIDLastSave="4" documentId="8_{50874521-8F3A-4B61-BA54-854B70011A02}" xr6:coauthVersionLast="47" xr6:coauthVersionMax="47" xr10:uidLastSave="{BBE90FB6-2511-49FD-9219-33219E48E207}"/>
  <bookViews>
    <workbookView xWindow="-110" yWindow="-110" windowWidth="19420" windowHeight="11500" tabRatio="708" xr2:uid="{00000000-000D-0000-FFFF-FFFF00000000}"/>
  </bookViews>
  <sheets>
    <sheet name="Documentation" sheetId="7" r:id="rId1"/>
    <sheet name="Assumptions" sheetId="20" r:id="rId2"/>
    <sheet name="Data --&gt;" sheetId="10" r:id="rId3"/>
    <sheet name="Claims Data" sheetId="1" r:id="rId4"/>
    <sheet name="Premium and Membership Data" sheetId="18" r:id="rId5"/>
    <sheet name="Methods --&gt;" sheetId="11" r:id="rId6"/>
    <sheet name="Chain Ladder - Count" sheetId="3" r:id="rId7"/>
    <sheet name="Chain Ladder - Amount" sheetId="16" r:id="rId8"/>
    <sheet name="B-F Method" sheetId="14" r:id="rId9"/>
    <sheet name="Additive" sheetId="15" r:id="rId10"/>
    <sheet name="Results --&gt;" sheetId="12" r:id="rId11"/>
    <sheet name="Summary" sheetId="8" r:id="rId12"/>
    <sheet name="Chart" sheetId="17" r:id="rId13"/>
  </sheets>
  <definedNames>
    <definedName name="_xlnm._FilterDatabase" localSheetId="3" hidden="1">'Claims Data'!$A$9:$O$9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340" i="1" l="1"/>
  <c r="K5339" i="1"/>
  <c r="K5338" i="1"/>
  <c r="K5337" i="1"/>
  <c r="K5336" i="1"/>
  <c r="K5335" i="1"/>
  <c r="K5334" i="1"/>
  <c r="K5333" i="1"/>
  <c r="K5332" i="1"/>
  <c r="K5331" i="1"/>
  <c r="K5330" i="1"/>
  <c r="K5329" i="1"/>
  <c r="K5328" i="1"/>
  <c r="K5327" i="1"/>
  <c r="K5326" i="1"/>
  <c r="K5325" i="1"/>
  <c r="K5324" i="1"/>
  <c r="K5323" i="1"/>
  <c r="K5322" i="1"/>
  <c r="K5321" i="1"/>
  <c r="K5320" i="1"/>
  <c r="K5319" i="1"/>
  <c r="K5318" i="1"/>
  <c r="K5317" i="1"/>
  <c r="K5316" i="1"/>
  <c r="K5315" i="1"/>
  <c r="K5314" i="1"/>
  <c r="K5313" i="1"/>
  <c r="K5312" i="1"/>
  <c r="K5311" i="1"/>
  <c r="K5310" i="1"/>
  <c r="K5309" i="1"/>
  <c r="K5308" i="1"/>
  <c r="K5307" i="1"/>
  <c r="K5306" i="1"/>
  <c r="K5305" i="1"/>
  <c r="K5304" i="1"/>
  <c r="K5303" i="1"/>
  <c r="K5302" i="1"/>
  <c r="K5301" i="1"/>
  <c r="K5300" i="1"/>
  <c r="K5299" i="1"/>
  <c r="K5298" i="1"/>
  <c r="K5297" i="1"/>
  <c r="K5296" i="1"/>
  <c r="K5295" i="1"/>
  <c r="K5294" i="1"/>
  <c r="K5293" i="1"/>
  <c r="K5292" i="1"/>
  <c r="K5291" i="1"/>
  <c r="K5290" i="1"/>
  <c r="K5289" i="1"/>
  <c r="K5288" i="1"/>
  <c r="K5287" i="1"/>
  <c r="K5286" i="1"/>
  <c r="K5285" i="1"/>
  <c r="K5284" i="1"/>
  <c r="K5283" i="1"/>
  <c r="K5282" i="1"/>
  <c r="K5281" i="1"/>
  <c r="K5280" i="1"/>
  <c r="K5279" i="1"/>
  <c r="K5278" i="1"/>
  <c r="K5277" i="1"/>
  <c r="K5276" i="1"/>
  <c r="K5275" i="1"/>
  <c r="K5274" i="1"/>
  <c r="K5273" i="1"/>
  <c r="K5272" i="1"/>
  <c r="K5271" i="1"/>
  <c r="K5270" i="1"/>
  <c r="K5269" i="1"/>
  <c r="K5268" i="1"/>
  <c r="K5267" i="1"/>
  <c r="K5266" i="1"/>
  <c r="K5265" i="1"/>
  <c r="K5264" i="1"/>
  <c r="K5263" i="1"/>
  <c r="K5262" i="1"/>
  <c r="K5261" i="1"/>
  <c r="K5260" i="1"/>
  <c r="K5259" i="1"/>
  <c r="K5258" i="1"/>
  <c r="K5257" i="1"/>
  <c r="K5256" i="1"/>
  <c r="K5255" i="1"/>
  <c r="K5254" i="1"/>
  <c r="K5253" i="1"/>
  <c r="K5252" i="1"/>
  <c r="K5251" i="1"/>
  <c r="K5250" i="1"/>
  <c r="K5249" i="1"/>
  <c r="K5248" i="1"/>
  <c r="K5247" i="1"/>
  <c r="K5246" i="1"/>
  <c r="K5245" i="1"/>
  <c r="K5244" i="1"/>
  <c r="K5243" i="1"/>
  <c r="K5242" i="1"/>
  <c r="K5241" i="1"/>
  <c r="K5240" i="1"/>
  <c r="K5239" i="1"/>
  <c r="K5238" i="1"/>
  <c r="K5237" i="1"/>
  <c r="K5236" i="1"/>
  <c r="K5235" i="1"/>
  <c r="K5234" i="1"/>
  <c r="K5233" i="1"/>
  <c r="K5232" i="1"/>
  <c r="K5231" i="1"/>
  <c r="K5230" i="1"/>
  <c r="K5229" i="1"/>
  <c r="K5228" i="1"/>
  <c r="K5227" i="1"/>
  <c r="K5226" i="1"/>
  <c r="K5225" i="1"/>
  <c r="K5224" i="1"/>
  <c r="K5223" i="1"/>
  <c r="K5222" i="1"/>
  <c r="K5221" i="1"/>
  <c r="K5220" i="1"/>
  <c r="K5219" i="1"/>
  <c r="K5218" i="1"/>
  <c r="K5217" i="1"/>
  <c r="K5216" i="1"/>
  <c r="K5215" i="1"/>
  <c r="K5214" i="1"/>
  <c r="K5213" i="1"/>
  <c r="K5212" i="1"/>
  <c r="K5211" i="1"/>
  <c r="K5210" i="1"/>
  <c r="K5209" i="1"/>
  <c r="K5208" i="1"/>
  <c r="K5207" i="1"/>
  <c r="K5206" i="1"/>
  <c r="K5205" i="1"/>
  <c r="K5204" i="1"/>
  <c r="K5203" i="1"/>
  <c r="K5202" i="1"/>
  <c r="K5201" i="1"/>
  <c r="K5200" i="1"/>
  <c r="K5199" i="1"/>
  <c r="K5198" i="1"/>
  <c r="K5197" i="1"/>
  <c r="K5196" i="1"/>
  <c r="K5195" i="1"/>
  <c r="K5194" i="1"/>
  <c r="K5193" i="1"/>
  <c r="K5192" i="1"/>
  <c r="K5191" i="1"/>
  <c r="K5190" i="1"/>
  <c r="K5189" i="1"/>
  <c r="K5188" i="1"/>
  <c r="K5187" i="1"/>
  <c r="K5186" i="1"/>
  <c r="K5185" i="1"/>
  <c r="K5184" i="1"/>
  <c r="K5183" i="1"/>
  <c r="K5182" i="1"/>
  <c r="K5181" i="1"/>
  <c r="K5180" i="1"/>
  <c r="K5179" i="1"/>
  <c r="K5178" i="1"/>
  <c r="K5177" i="1"/>
  <c r="K5176" i="1"/>
  <c r="K5175" i="1"/>
  <c r="K5174" i="1"/>
  <c r="K5173" i="1"/>
  <c r="K5172" i="1"/>
  <c r="K5171" i="1"/>
  <c r="K5170" i="1"/>
  <c r="K5169" i="1"/>
  <c r="K5168" i="1"/>
  <c r="K5167" i="1"/>
  <c r="K5166" i="1"/>
  <c r="K5165" i="1"/>
  <c r="K5164" i="1"/>
  <c r="K5163" i="1"/>
  <c r="K5162" i="1"/>
  <c r="K5161" i="1"/>
  <c r="K5160" i="1"/>
  <c r="K5159" i="1"/>
  <c r="K5158" i="1"/>
  <c r="K5157" i="1"/>
  <c r="K5156" i="1"/>
  <c r="K5155" i="1"/>
  <c r="K5154" i="1"/>
  <c r="K5153" i="1"/>
  <c r="K5152" i="1"/>
  <c r="K5151" i="1"/>
  <c r="K5150" i="1"/>
  <c r="K5149" i="1"/>
  <c r="K5148" i="1"/>
  <c r="K5147" i="1"/>
  <c r="K5146" i="1"/>
  <c r="K5145" i="1"/>
  <c r="K5144" i="1"/>
  <c r="K5143" i="1"/>
  <c r="K5142" i="1"/>
  <c r="K5141" i="1"/>
  <c r="K5140" i="1"/>
  <c r="K5139" i="1"/>
  <c r="K5138" i="1"/>
  <c r="K5137" i="1"/>
  <c r="K5136" i="1"/>
  <c r="K5135" i="1"/>
  <c r="K5134" i="1"/>
  <c r="K5133" i="1"/>
  <c r="K5132" i="1"/>
  <c r="K5131" i="1"/>
  <c r="K5130" i="1"/>
  <c r="K5129" i="1"/>
  <c r="K5128" i="1"/>
  <c r="K5127" i="1"/>
  <c r="K5126" i="1"/>
  <c r="K5125" i="1"/>
  <c r="K5124" i="1"/>
  <c r="K5123" i="1"/>
  <c r="K5122" i="1"/>
  <c r="K5121" i="1"/>
  <c r="K5120" i="1"/>
  <c r="K5119" i="1"/>
  <c r="K5118" i="1"/>
  <c r="K5117" i="1"/>
  <c r="K5116" i="1"/>
  <c r="K5115" i="1"/>
  <c r="K5114" i="1"/>
  <c r="K5113" i="1"/>
  <c r="K5112" i="1"/>
  <c r="K5111" i="1"/>
  <c r="K5110" i="1"/>
  <c r="K5109" i="1"/>
  <c r="K5108" i="1"/>
  <c r="K5107" i="1"/>
  <c r="K5106" i="1"/>
  <c r="K5105" i="1"/>
  <c r="K5104" i="1"/>
  <c r="K5103" i="1"/>
  <c r="K5102" i="1"/>
  <c r="K5101" i="1"/>
  <c r="K5100" i="1"/>
  <c r="K5099" i="1"/>
  <c r="K5098" i="1"/>
  <c r="K5097" i="1"/>
  <c r="K5096" i="1"/>
  <c r="K5095" i="1"/>
  <c r="K5094" i="1"/>
  <c r="K5093" i="1"/>
  <c r="K5092" i="1"/>
  <c r="K5091" i="1"/>
  <c r="K5090" i="1"/>
  <c r="K5089" i="1"/>
  <c r="K5088" i="1"/>
  <c r="K5087" i="1"/>
  <c r="K5086" i="1"/>
  <c r="K5085" i="1"/>
  <c r="K5084" i="1"/>
  <c r="K5083" i="1"/>
  <c r="K5082" i="1"/>
  <c r="K5081" i="1"/>
  <c r="K5080" i="1"/>
  <c r="K5079" i="1"/>
  <c r="K5078" i="1"/>
  <c r="K5077" i="1"/>
  <c r="K5076" i="1"/>
  <c r="K5075" i="1"/>
  <c r="K5074" i="1"/>
  <c r="K5073" i="1"/>
  <c r="K5072" i="1"/>
  <c r="K5071" i="1"/>
  <c r="K5070" i="1"/>
  <c r="K5069" i="1"/>
  <c r="K5068" i="1"/>
  <c r="K5067" i="1"/>
  <c r="K5066" i="1"/>
  <c r="K5065" i="1"/>
  <c r="K5064" i="1"/>
  <c r="K5063" i="1"/>
  <c r="K5062" i="1"/>
  <c r="K5061" i="1"/>
  <c r="K5060" i="1"/>
  <c r="K5059" i="1"/>
  <c r="K5058" i="1"/>
  <c r="K5057" i="1"/>
  <c r="K5056" i="1"/>
  <c r="K5055" i="1"/>
  <c r="K5054" i="1"/>
  <c r="K5053" i="1"/>
  <c r="K5052" i="1"/>
  <c r="K5051" i="1"/>
  <c r="K5050" i="1"/>
  <c r="K5049" i="1"/>
  <c r="K5048" i="1"/>
  <c r="K5047" i="1"/>
  <c r="K5046" i="1"/>
  <c r="K5045" i="1"/>
  <c r="K5044" i="1"/>
  <c r="K5043" i="1"/>
  <c r="K5042" i="1"/>
  <c r="K5041" i="1"/>
  <c r="K5040" i="1"/>
  <c r="K5039" i="1"/>
  <c r="K5038" i="1"/>
  <c r="K5037" i="1"/>
  <c r="K5036" i="1"/>
  <c r="K5035" i="1"/>
  <c r="K5034" i="1"/>
  <c r="K5033" i="1"/>
  <c r="K5032" i="1"/>
  <c r="K5031" i="1"/>
  <c r="K5030" i="1"/>
  <c r="K5029" i="1"/>
  <c r="K5028" i="1"/>
  <c r="K5027" i="1"/>
  <c r="K5026" i="1"/>
  <c r="K5025" i="1"/>
  <c r="K5024" i="1"/>
  <c r="K5023" i="1"/>
  <c r="K5022" i="1"/>
  <c r="K5021" i="1"/>
  <c r="K5020" i="1"/>
  <c r="K5019" i="1"/>
  <c r="K5018" i="1"/>
  <c r="K5017" i="1"/>
  <c r="K5016" i="1"/>
  <c r="K5015" i="1"/>
  <c r="K5014" i="1"/>
  <c r="K5013" i="1"/>
  <c r="K5012" i="1"/>
  <c r="K5011" i="1"/>
  <c r="K5010" i="1"/>
  <c r="K5009" i="1"/>
  <c r="K5008" i="1"/>
  <c r="K5007" i="1"/>
  <c r="K5006" i="1"/>
  <c r="K5005" i="1"/>
  <c r="K5004" i="1"/>
  <c r="K5003" i="1"/>
  <c r="K5002" i="1"/>
  <c r="K5001" i="1"/>
  <c r="K5000" i="1"/>
  <c r="K4999" i="1"/>
  <c r="K4998" i="1"/>
  <c r="K4997" i="1"/>
  <c r="K4996" i="1"/>
  <c r="K4995" i="1"/>
  <c r="K4994" i="1"/>
  <c r="K4993" i="1"/>
  <c r="K4992" i="1"/>
  <c r="K4991" i="1"/>
  <c r="K4990" i="1"/>
  <c r="K4989" i="1"/>
  <c r="K4988" i="1"/>
  <c r="K4987" i="1"/>
  <c r="K4986" i="1"/>
  <c r="K4985" i="1"/>
  <c r="K4984" i="1"/>
  <c r="K4983" i="1"/>
  <c r="K4982" i="1"/>
  <c r="K4981" i="1"/>
  <c r="K4980" i="1"/>
  <c r="K4979" i="1"/>
  <c r="K4978" i="1"/>
  <c r="K4977" i="1"/>
  <c r="K4976" i="1"/>
  <c r="K4975" i="1"/>
  <c r="K4974" i="1"/>
  <c r="K4973" i="1"/>
  <c r="K4972" i="1"/>
  <c r="K4971" i="1"/>
  <c r="K4970" i="1"/>
  <c r="K4969" i="1"/>
  <c r="K4968" i="1"/>
  <c r="K4967" i="1"/>
  <c r="K4966" i="1"/>
  <c r="K4965" i="1"/>
  <c r="K4964" i="1"/>
  <c r="K4963" i="1"/>
  <c r="K4962" i="1"/>
  <c r="K4961" i="1"/>
  <c r="K4960" i="1"/>
  <c r="K4959" i="1"/>
  <c r="K4958" i="1"/>
  <c r="K4957" i="1"/>
  <c r="K4956" i="1"/>
  <c r="K4955" i="1"/>
  <c r="K4954" i="1"/>
  <c r="K4953" i="1"/>
  <c r="K4952" i="1"/>
  <c r="K4951" i="1"/>
  <c r="K4950" i="1"/>
  <c r="K4949" i="1"/>
  <c r="K4948" i="1"/>
  <c r="K4947" i="1"/>
  <c r="K4946" i="1"/>
  <c r="K4945" i="1"/>
  <c r="K4944" i="1"/>
  <c r="K4943" i="1"/>
  <c r="K4942" i="1"/>
  <c r="K4941" i="1"/>
  <c r="K4940" i="1"/>
  <c r="K4939" i="1"/>
  <c r="K4938" i="1"/>
  <c r="K4937" i="1"/>
  <c r="K4936" i="1"/>
  <c r="K4935" i="1"/>
  <c r="K4934" i="1"/>
  <c r="K4933" i="1"/>
  <c r="K4932" i="1"/>
  <c r="K4931" i="1"/>
  <c r="K4930" i="1"/>
  <c r="K4929" i="1"/>
  <c r="K4928" i="1"/>
  <c r="K4927" i="1"/>
  <c r="K4926" i="1"/>
  <c r="K4925" i="1"/>
  <c r="K4924" i="1"/>
  <c r="K4923" i="1"/>
  <c r="K4922" i="1"/>
  <c r="K4921" i="1"/>
  <c r="K4920" i="1"/>
  <c r="K4919" i="1"/>
  <c r="K4918" i="1"/>
  <c r="K4917" i="1"/>
  <c r="K4916" i="1"/>
  <c r="K4915" i="1"/>
  <c r="K4914" i="1"/>
  <c r="K4913" i="1"/>
  <c r="K4912" i="1"/>
  <c r="K4911" i="1"/>
  <c r="K4910" i="1"/>
  <c r="K4909" i="1"/>
  <c r="K4908" i="1"/>
  <c r="K4907" i="1"/>
  <c r="K4906" i="1"/>
  <c r="K4905" i="1"/>
  <c r="K4904" i="1"/>
  <c r="K4903" i="1"/>
  <c r="K4902" i="1"/>
  <c r="K4901" i="1"/>
  <c r="K4900" i="1"/>
  <c r="K4899" i="1"/>
  <c r="K4898" i="1"/>
  <c r="K4897" i="1"/>
  <c r="K4896" i="1"/>
  <c r="K4895" i="1"/>
  <c r="K4894" i="1"/>
  <c r="K4893" i="1"/>
  <c r="K4892" i="1"/>
  <c r="K4891" i="1"/>
  <c r="K4890" i="1"/>
  <c r="K4889" i="1"/>
  <c r="K4888" i="1"/>
  <c r="K4887" i="1"/>
  <c r="K4886" i="1"/>
  <c r="K4885" i="1"/>
  <c r="K4884" i="1"/>
  <c r="K4883" i="1"/>
  <c r="K4882" i="1"/>
  <c r="K4881" i="1"/>
  <c r="K4880" i="1"/>
  <c r="K4879" i="1"/>
  <c r="K4878" i="1"/>
  <c r="K4877" i="1"/>
  <c r="K4876" i="1"/>
  <c r="K4875" i="1"/>
  <c r="K4874" i="1"/>
  <c r="K4873" i="1"/>
  <c r="K4872" i="1"/>
  <c r="K4871" i="1"/>
  <c r="K4870" i="1"/>
  <c r="K4869" i="1"/>
  <c r="K4868" i="1"/>
  <c r="K4867" i="1"/>
  <c r="K4866" i="1"/>
  <c r="K4865" i="1"/>
  <c r="K4864" i="1"/>
  <c r="K4863" i="1"/>
  <c r="K4862" i="1"/>
  <c r="K4861" i="1"/>
  <c r="K4860" i="1"/>
  <c r="K4859" i="1"/>
  <c r="K4858" i="1"/>
  <c r="K4857" i="1"/>
  <c r="K4856" i="1"/>
  <c r="K4855" i="1"/>
  <c r="K4854" i="1"/>
  <c r="K4853" i="1"/>
  <c r="K4852" i="1"/>
  <c r="K4851" i="1"/>
  <c r="K4850" i="1"/>
  <c r="K4849" i="1"/>
  <c r="K4848" i="1"/>
  <c r="K4847" i="1"/>
  <c r="K4846" i="1"/>
  <c r="K4845" i="1"/>
  <c r="K4844" i="1"/>
  <c r="K4843" i="1"/>
  <c r="K4842" i="1"/>
  <c r="K4841" i="1"/>
  <c r="K4840" i="1"/>
  <c r="K4839" i="1"/>
  <c r="K4838" i="1"/>
  <c r="K4837" i="1"/>
  <c r="K4836" i="1"/>
  <c r="K4835" i="1"/>
  <c r="K4834" i="1"/>
  <c r="K4833" i="1"/>
  <c r="K4832" i="1"/>
  <c r="K4831" i="1"/>
  <c r="K4830" i="1"/>
  <c r="K4829" i="1"/>
  <c r="K4828" i="1"/>
  <c r="K4827" i="1"/>
  <c r="K4826" i="1"/>
  <c r="K4825" i="1"/>
  <c r="K4824" i="1"/>
  <c r="K4823" i="1"/>
  <c r="K4822" i="1"/>
  <c r="K4821" i="1"/>
  <c r="K4820" i="1"/>
  <c r="K4819" i="1"/>
  <c r="K4818" i="1"/>
  <c r="K4817" i="1"/>
  <c r="K4816" i="1"/>
  <c r="K4815" i="1"/>
  <c r="K4814" i="1"/>
  <c r="K4813" i="1"/>
  <c r="K4812" i="1"/>
  <c r="K4811" i="1"/>
  <c r="K4810" i="1"/>
  <c r="K4809" i="1"/>
  <c r="K4808" i="1"/>
  <c r="K4807" i="1"/>
  <c r="K4806" i="1"/>
  <c r="K4805" i="1"/>
  <c r="K4804" i="1"/>
  <c r="K4803" i="1"/>
  <c r="K4802" i="1"/>
  <c r="K4801" i="1"/>
  <c r="K4800" i="1"/>
  <c r="K4799" i="1"/>
  <c r="K4798" i="1"/>
  <c r="K4797" i="1"/>
  <c r="K4796" i="1"/>
  <c r="K4795" i="1"/>
  <c r="K4794" i="1"/>
  <c r="K4793" i="1"/>
  <c r="K4792" i="1"/>
  <c r="K4791" i="1"/>
  <c r="K4790" i="1"/>
  <c r="K4789" i="1"/>
  <c r="K4788" i="1"/>
  <c r="K4787" i="1"/>
  <c r="K4786" i="1"/>
  <c r="K4785" i="1"/>
  <c r="K4784" i="1"/>
  <c r="K4783" i="1"/>
  <c r="K4782" i="1"/>
  <c r="K4781" i="1"/>
  <c r="K4780" i="1"/>
  <c r="K4779" i="1"/>
  <c r="K4778" i="1"/>
  <c r="K4777" i="1"/>
  <c r="K4776" i="1"/>
  <c r="K4775" i="1"/>
  <c r="K4774" i="1"/>
  <c r="K4773" i="1"/>
  <c r="K4772" i="1"/>
  <c r="K4771" i="1"/>
  <c r="K4770" i="1"/>
  <c r="K4769" i="1"/>
  <c r="K4768" i="1"/>
  <c r="K4767" i="1"/>
  <c r="K4766" i="1"/>
  <c r="K4765" i="1"/>
  <c r="K4764" i="1"/>
  <c r="K4763" i="1"/>
  <c r="K4762" i="1"/>
  <c r="K4761" i="1"/>
  <c r="K4760" i="1"/>
  <c r="K4759" i="1"/>
  <c r="K4758" i="1"/>
  <c r="K4757" i="1"/>
  <c r="K4756" i="1"/>
  <c r="K4755" i="1"/>
  <c r="K4754" i="1"/>
  <c r="K4753" i="1"/>
  <c r="K4752" i="1"/>
  <c r="K4751" i="1"/>
  <c r="K4750" i="1"/>
  <c r="K4749" i="1"/>
  <c r="K4748" i="1"/>
  <c r="K4747" i="1"/>
  <c r="K4746" i="1"/>
  <c r="K4745" i="1"/>
  <c r="K4744" i="1"/>
  <c r="K4743" i="1"/>
  <c r="K4742" i="1"/>
  <c r="K4741" i="1"/>
  <c r="K4740" i="1"/>
  <c r="K4739" i="1"/>
  <c r="K4738" i="1"/>
  <c r="K4737" i="1"/>
  <c r="K4736" i="1"/>
  <c r="K4735" i="1"/>
  <c r="K4734" i="1"/>
  <c r="K4733" i="1"/>
  <c r="K4732" i="1"/>
  <c r="K4731" i="1"/>
  <c r="K4730" i="1"/>
  <c r="K4729" i="1"/>
  <c r="K4728" i="1"/>
  <c r="K4727" i="1"/>
  <c r="K4726" i="1"/>
  <c r="K4725" i="1"/>
  <c r="K4724" i="1"/>
  <c r="K4723" i="1"/>
  <c r="K4722" i="1"/>
  <c r="K4721" i="1"/>
  <c r="K4720" i="1"/>
  <c r="K4719" i="1"/>
  <c r="K4718" i="1"/>
  <c r="K4717" i="1"/>
  <c r="K4716" i="1"/>
  <c r="K4715" i="1"/>
  <c r="K4714" i="1"/>
  <c r="K4713" i="1"/>
  <c r="K4712" i="1"/>
  <c r="K4711" i="1"/>
  <c r="K4710" i="1"/>
  <c r="K4709" i="1"/>
  <c r="K4708" i="1"/>
  <c r="K4707" i="1"/>
  <c r="K4706" i="1"/>
  <c r="K4705" i="1"/>
  <c r="K4704" i="1"/>
  <c r="K4703" i="1"/>
  <c r="K4702" i="1"/>
  <c r="K4701" i="1"/>
  <c r="K4700" i="1"/>
  <c r="K4699" i="1"/>
  <c r="K4698" i="1"/>
  <c r="K4697" i="1"/>
  <c r="K4696" i="1"/>
  <c r="K4695" i="1"/>
  <c r="K4694" i="1"/>
  <c r="K4693" i="1"/>
  <c r="K4692" i="1"/>
  <c r="K4691" i="1"/>
  <c r="K4690" i="1"/>
  <c r="K4689" i="1"/>
  <c r="K4688" i="1"/>
  <c r="K4687" i="1"/>
  <c r="K4686" i="1"/>
  <c r="K4685" i="1"/>
  <c r="K4684" i="1"/>
  <c r="K4683" i="1"/>
  <c r="K4682" i="1"/>
  <c r="K4681" i="1"/>
  <c r="K4680" i="1"/>
  <c r="K4679" i="1"/>
  <c r="K4678" i="1"/>
  <c r="K4677" i="1"/>
  <c r="K4676" i="1"/>
  <c r="K4675" i="1"/>
  <c r="K4674" i="1"/>
  <c r="K4673" i="1"/>
  <c r="K4672" i="1"/>
  <c r="K4671" i="1"/>
  <c r="K4670" i="1"/>
  <c r="K4669" i="1"/>
  <c r="K4668" i="1"/>
  <c r="K4667" i="1"/>
  <c r="K4666" i="1"/>
  <c r="K4665" i="1"/>
  <c r="K4664" i="1"/>
  <c r="K4663" i="1"/>
  <c r="K4662" i="1"/>
  <c r="K4661" i="1"/>
  <c r="K4660" i="1"/>
  <c r="K4659" i="1"/>
  <c r="K4658" i="1"/>
  <c r="K4657" i="1"/>
  <c r="K4656" i="1"/>
  <c r="K4655" i="1"/>
  <c r="K4654" i="1"/>
  <c r="K4653" i="1"/>
  <c r="K4652" i="1"/>
  <c r="K4651" i="1"/>
  <c r="K4650" i="1"/>
  <c r="K4649" i="1"/>
  <c r="K4648" i="1"/>
  <c r="K4647" i="1"/>
  <c r="K4646" i="1"/>
  <c r="K4645" i="1"/>
  <c r="K4644" i="1"/>
  <c r="K4643" i="1"/>
  <c r="K4642" i="1"/>
  <c r="K4641" i="1"/>
  <c r="K4640" i="1"/>
  <c r="K4639" i="1"/>
  <c r="K4638" i="1"/>
  <c r="K4637" i="1"/>
  <c r="K4636" i="1"/>
  <c r="K4635" i="1"/>
  <c r="K4634" i="1"/>
  <c r="K4633" i="1"/>
  <c r="K4632" i="1"/>
  <c r="K4631" i="1"/>
  <c r="K4630" i="1"/>
  <c r="K4629" i="1"/>
  <c r="K4628" i="1"/>
  <c r="K4627" i="1"/>
  <c r="K4626" i="1"/>
  <c r="K4625" i="1"/>
  <c r="K4624" i="1"/>
  <c r="K4623" i="1"/>
  <c r="K4622" i="1"/>
  <c r="K4621" i="1"/>
  <c r="K4620" i="1"/>
  <c r="K4619" i="1"/>
  <c r="K4618" i="1"/>
  <c r="K4617" i="1"/>
  <c r="K4616" i="1"/>
  <c r="K4615" i="1"/>
  <c r="K4614" i="1"/>
  <c r="K4613" i="1"/>
  <c r="K4612" i="1"/>
  <c r="K4611" i="1"/>
  <c r="K4610" i="1"/>
  <c r="K4609" i="1"/>
  <c r="K4608" i="1"/>
  <c r="K4607" i="1"/>
  <c r="K4606" i="1"/>
  <c r="K4605" i="1"/>
  <c r="K4604" i="1"/>
  <c r="K4603" i="1"/>
  <c r="K4602" i="1"/>
  <c r="K4601" i="1"/>
  <c r="K4600" i="1"/>
  <c r="K4599" i="1"/>
  <c r="K4598" i="1"/>
  <c r="K4597" i="1"/>
  <c r="K4596" i="1"/>
  <c r="K4595" i="1"/>
  <c r="K4594" i="1"/>
  <c r="K4593" i="1"/>
  <c r="K4592" i="1"/>
  <c r="K4591" i="1"/>
  <c r="K4590" i="1"/>
  <c r="K4589" i="1"/>
  <c r="K4588" i="1"/>
  <c r="K4587" i="1"/>
  <c r="K4586" i="1"/>
  <c r="K4585" i="1"/>
  <c r="K4584" i="1"/>
  <c r="K4583" i="1"/>
  <c r="K4582" i="1"/>
  <c r="K4581" i="1"/>
  <c r="K4580" i="1"/>
  <c r="K4579" i="1"/>
  <c r="K4578" i="1"/>
  <c r="K4577" i="1"/>
  <c r="K4576" i="1"/>
  <c r="K4575" i="1"/>
  <c r="K4574" i="1"/>
  <c r="K4573" i="1"/>
  <c r="K4572" i="1"/>
  <c r="K4571" i="1"/>
  <c r="K4570" i="1"/>
  <c r="K4569" i="1"/>
  <c r="K4568" i="1"/>
  <c r="K4567" i="1"/>
  <c r="K4566" i="1"/>
  <c r="K4565" i="1"/>
  <c r="K4564" i="1"/>
  <c r="K4563" i="1"/>
  <c r="K4562" i="1"/>
  <c r="K4561" i="1"/>
  <c r="K4560" i="1"/>
  <c r="K4559" i="1"/>
  <c r="K4558" i="1"/>
  <c r="K4557" i="1"/>
  <c r="K4556" i="1"/>
  <c r="K4555" i="1"/>
  <c r="K4554" i="1"/>
  <c r="K4553" i="1"/>
  <c r="K4552" i="1"/>
  <c r="K4551" i="1"/>
  <c r="K4550" i="1"/>
  <c r="K4549" i="1"/>
  <c r="K4548" i="1"/>
  <c r="K4547" i="1"/>
  <c r="K4546" i="1"/>
  <c r="K4545" i="1"/>
  <c r="K4544" i="1"/>
  <c r="K4543" i="1"/>
  <c r="K4542" i="1"/>
  <c r="K4541" i="1"/>
  <c r="K4540" i="1"/>
  <c r="K4539" i="1"/>
  <c r="K4538" i="1"/>
  <c r="K4537" i="1"/>
  <c r="K4536" i="1"/>
  <c r="K4535" i="1"/>
  <c r="K4534" i="1"/>
  <c r="K4533" i="1"/>
  <c r="K4532" i="1"/>
  <c r="K4531" i="1"/>
  <c r="K4530" i="1"/>
  <c r="K4529" i="1"/>
  <c r="K4528" i="1"/>
  <c r="K4527" i="1"/>
  <c r="K4526" i="1"/>
  <c r="K4525" i="1"/>
  <c r="K4524" i="1"/>
  <c r="K4523" i="1"/>
  <c r="K4522" i="1"/>
  <c r="K4521" i="1"/>
  <c r="K4520" i="1"/>
  <c r="K4519" i="1"/>
  <c r="K4518" i="1"/>
  <c r="K4517" i="1"/>
  <c r="K4516" i="1"/>
  <c r="K4515" i="1"/>
  <c r="K4514" i="1"/>
  <c r="K4513" i="1"/>
  <c r="K4512" i="1"/>
  <c r="K4511" i="1"/>
  <c r="K4510" i="1"/>
  <c r="K4509" i="1"/>
  <c r="K4508" i="1"/>
  <c r="K4507" i="1"/>
  <c r="K4506" i="1"/>
  <c r="K4505" i="1"/>
  <c r="K4504" i="1"/>
  <c r="K4503" i="1"/>
  <c r="K4502" i="1"/>
  <c r="K4501" i="1"/>
  <c r="K4500" i="1"/>
  <c r="K4499" i="1"/>
  <c r="K4498" i="1"/>
  <c r="K4497" i="1"/>
  <c r="K4496" i="1"/>
  <c r="K4495" i="1"/>
  <c r="K4494" i="1"/>
  <c r="K4493" i="1"/>
  <c r="K4492" i="1"/>
  <c r="K4491" i="1"/>
  <c r="K4490" i="1"/>
  <c r="K4489" i="1"/>
  <c r="K4488" i="1"/>
  <c r="K4487" i="1"/>
  <c r="K4486" i="1"/>
  <c r="K4485" i="1"/>
  <c r="K4484" i="1"/>
  <c r="K4483" i="1"/>
  <c r="K4482" i="1"/>
  <c r="K4481" i="1"/>
  <c r="K4480" i="1"/>
  <c r="K4479" i="1"/>
  <c r="K4478" i="1"/>
  <c r="K4477" i="1"/>
  <c r="K4476" i="1"/>
  <c r="K4475" i="1"/>
  <c r="K4474" i="1"/>
  <c r="K4473" i="1"/>
  <c r="K4472" i="1"/>
  <c r="K4471" i="1"/>
  <c r="K4470" i="1"/>
  <c r="K4469" i="1"/>
  <c r="K4468" i="1"/>
  <c r="K4467" i="1"/>
  <c r="K4466" i="1"/>
  <c r="K4465" i="1"/>
  <c r="K4464" i="1"/>
  <c r="K4463" i="1"/>
  <c r="K4462" i="1"/>
  <c r="K4461" i="1"/>
  <c r="K4460" i="1"/>
  <c r="K4459" i="1"/>
  <c r="K4458" i="1"/>
  <c r="K4457" i="1"/>
  <c r="K4456" i="1"/>
  <c r="K4455" i="1"/>
  <c r="K4454" i="1"/>
  <c r="K4453" i="1"/>
  <c r="K4452" i="1"/>
  <c r="K4451" i="1"/>
  <c r="K4450" i="1"/>
  <c r="K4449" i="1"/>
  <c r="K4448" i="1"/>
  <c r="K4447" i="1"/>
  <c r="K4446" i="1"/>
  <c r="K4445" i="1"/>
  <c r="K4444" i="1"/>
  <c r="K4443" i="1"/>
  <c r="K4442" i="1"/>
  <c r="K4441" i="1"/>
  <c r="K4440" i="1"/>
  <c r="K4439" i="1"/>
  <c r="K4438" i="1"/>
  <c r="K4437" i="1"/>
  <c r="K4436" i="1"/>
  <c r="K4435" i="1"/>
  <c r="K4434" i="1"/>
  <c r="K4433" i="1"/>
  <c r="K4432" i="1"/>
  <c r="K4431" i="1"/>
  <c r="K4430" i="1"/>
  <c r="K4429" i="1"/>
  <c r="K4428" i="1"/>
  <c r="K4427" i="1"/>
  <c r="K4426" i="1"/>
  <c r="K4425" i="1"/>
  <c r="K4424" i="1"/>
  <c r="K4423" i="1"/>
  <c r="K4422" i="1"/>
  <c r="K4421" i="1"/>
  <c r="K4420" i="1"/>
  <c r="K4419" i="1"/>
  <c r="K4418" i="1"/>
  <c r="K4417" i="1"/>
  <c r="K4416" i="1"/>
  <c r="K4415" i="1"/>
  <c r="K4414" i="1"/>
  <c r="K4413" i="1"/>
  <c r="K4412" i="1"/>
  <c r="K4411" i="1"/>
  <c r="K4410" i="1"/>
  <c r="K4409" i="1"/>
  <c r="K4408" i="1"/>
  <c r="K4407" i="1"/>
  <c r="K4406" i="1"/>
  <c r="K4405" i="1"/>
  <c r="K4404" i="1"/>
  <c r="K4403" i="1"/>
  <c r="K4402" i="1"/>
  <c r="K4401" i="1"/>
  <c r="K4400" i="1"/>
  <c r="K4399" i="1"/>
  <c r="K4398" i="1"/>
  <c r="K4397" i="1"/>
  <c r="K4396" i="1"/>
  <c r="K4395" i="1"/>
  <c r="K4394" i="1"/>
  <c r="K4393" i="1"/>
  <c r="K4392" i="1"/>
  <c r="K4391" i="1"/>
  <c r="K4390" i="1"/>
  <c r="K4389" i="1"/>
  <c r="K4388" i="1"/>
  <c r="K4387" i="1"/>
  <c r="K4386" i="1"/>
  <c r="K4385" i="1"/>
  <c r="K4384" i="1"/>
  <c r="K4383" i="1"/>
  <c r="K4382" i="1"/>
  <c r="K4381" i="1"/>
  <c r="K4380" i="1"/>
  <c r="K4379" i="1"/>
  <c r="K4378" i="1"/>
  <c r="K4377" i="1"/>
  <c r="K4376" i="1"/>
  <c r="K4375" i="1"/>
  <c r="K4374" i="1"/>
  <c r="K4373" i="1"/>
  <c r="K4372" i="1"/>
  <c r="K4371" i="1"/>
  <c r="K4370" i="1"/>
  <c r="K4369" i="1"/>
  <c r="K4368" i="1"/>
  <c r="K4367" i="1"/>
  <c r="K4366" i="1"/>
  <c r="K4365" i="1"/>
  <c r="K4364" i="1"/>
  <c r="K4363" i="1"/>
  <c r="K4362" i="1"/>
  <c r="K4361" i="1"/>
  <c r="K4360" i="1"/>
  <c r="K4359" i="1"/>
  <c r="K4358" i="1"/>
  <c r="K4357" i="1"/>
  <c r="K4356" i="1"/>
  <c r="K4355" i="1"/>
  <c r="K4354" i="1"/>
  <c r="K4353" i="1"/>
  <c r="K4352" i="1"/>
  <c r="K4351" i="1"/>
  <c r="K4350" i="1"/>
  <c r="K4349" i="1"/>
  <c r="K4348" i="1"/>
  <c r="K4347" i="1"/>
  <c r="K4346" i="1"/>
  <c r="K4345" i="1"/>
  <c r="K4344" i="1"/>
  <c r="K4343" i="1"/>
  <c r="K4342" i="1"/>
  <c r="K4341" i="1"/>
  <c r="K4340" i="1"/>
  <c r="K4339" i="1"/>
  <c r="K4338" i="1"/>
  <c r="K4337" i="1"/>
  <c r="K4336" i="1"/>
  <c r="K4335" i="1"/>
  <c r="K4334" i="1"/>
  <c r="K4333" i="1"/>
  <c r="K4332" i="1"/>
  <c r="K4331" i="1"/>
  <c r="K4330" i="1"/>
  <c r="K4329" i="1"/>
  <c r="K4328" i="1"/>
  <c r="K4327" i="1"/>
  <c r="K4326" i="1"/>
  <c r="K4325" i="1"/>
  <c r="K4324" i="1"/>
  <c r="K4323" i="1"/>
  <c r="K4322" i="1"/>
  <c r="K4321" i="1"/>
  <c r="K4320" i="1"/>
  <c r="K4319" i="1"/>
  <c r="K4318" i="1"/>
  <c r="K4317" i="1"/>
  <c r="K4316" i="1"/>
  <c r="K4315" i="1"/>
  <c r="K4314" i="1"/>
  <c r="K4313" i="1"/>
  <c r="K4312" i="1"/>
  <c r="K4311" i="1"/>
  <c r="K4310" i="1"/>
  <c r="K4309" i="1"/>
  <c r="K4308" i="1"/>
  <c r="K4307" i="1"/>
  <c r="K4306" i="1"/>
  <c r="K4305" i="1"/>
  <c r="K4304" i="1"/>
  <c r="K4303" i="1"/>
  <c r="K4302" i="1"/>
  <c r="K4301" i="1"/>
  <c r="K4300" i="1"/>
  <c r="K4299" i="1"/>
  <c r="K4298" i="1"/>
  <c r="K4297" i="1"/>
  <c r="K4296" i="1"/>
  <c r="K4295" i="1"/>
  <c r="K4294" i="1"/>
  <c r="K4293" i="1"/>
  <c r="K4292" i="1"/>
  <c r="K4291" i="1"/>
  <c r="K4290" i="1"/>
  <c r="K4289" i="1"/>
  <c r="K4288" i="1"/>
  <c r="K4287" i="1"/>
  <c r="K4286" i="1"/>
  <c r="K4285" i="1"/>
  <c r="K4284" i="1"/>
  <c r="K4283" i="1"/>
  <c r="K4282" i="1"/>
  <c r="K4281" i="1"/>
  <c r="K4280" i="1"/>
  <c r="K4279" i="1"/>
  <c r="K4278" i="1"/>
  <c r="K4277" i="1"/>
  <c r="K4276" i="1"/>
  <c r="K4275" i="1"/>
  <c r="K4274" i="1"/>
  <c r="K4273" i="1"/>
  <c r="K4272" i="1"/>
  <c r="K4271" i="1"/>
  <c r="K4270" i="1"/>
  <c r="K4269" i="1"/>
  <c r="K4268" i="1"/>
  <c r="K4267" i="1"/>
  <c r="K4266" i="1"/>
  <c r="K4265" i="1"/>
  <c r="K4264" i="1"/>
  <c r="K4263" i="1"/>
  <c r="K4262" i="1"/>
  <c r="K4261" i="1"/>
  <c r="K4260" i="1"/>
  <c r="K4259" i="1"/>
  <c r="K4258" i="1"/>
  <c r="K4257" i="1"/>
  <c r="K4256" i="1"/>
  <c r="K4255" i="1"/>
  <c r="K4254" i="1"/>
  <c r="K4253" i="1"/>
  <c r="K4252" i="1"/>
  <c r="K4251" i="1"/>
  <c r="K4250" i="1"/>
  <c r="K4249" i="1"/>
  <c r="K4248" i="1"/>
  <c r="K4247" i="1"/>
  <c r="K4246" i="1"/>
  <c r="K4245" i="1"/>
  <c r="K4244" i="1"/>
  <c r="K4243" i="1"/>
  <c r="K4242" i="1"/>
  <c r="K4241" i="1"/>
  <c r="K4240" i="1"/>
  <c r="K4239" i="1"/>
  <c r="K4238" i="1"/>
  <c r="K4237" i="1"/>
  <c r="K4236" i="1"/>
  <c r="K4235" i="1"/>
  <c r="K4234" i="1"/>
  <c r="K4233" i="1"/>
  <c r="K4232" i="1"/>
  <c r="K4231" i="1"/>
  <c r="K4230" i="1"/>
  <c r="K4229" i="1"/>
  <c r="K4228" i="1"/>
  <c r="K4227" i="1"/>
  <c r="K4226" i="1"/>
  <c r="K4225" i="1"/>
  <c r="K4224" i="1"/>
  <c r="K4223" i="1"/>
  <c r="K4222" i="1"/>
  <c r="K4221" i="1"/>
  <c r="K4220" i="1"/>
  <c r="K4219" i="1"/>
  <c r="K4218" i="1"/>
  <c r="K4217" i="1"/>
  <c r="K4216" i="1"/>
  <c r="K4215" i="1"/>
  <c r="K4214" i="1"/>
  <c r="K4213" i="1"/>
  <c r="K4212" i="1"/>
  <c r="K4211" i="1"/>
  <c r="K4210" i="1"/>
  <c r="K4209" i="1"/>
  <c r="K4208" i="1"/>
  <c r="K4207" i="1"/>
  <c r="K4206" i="1"/>
  <c r="K4205" i="1"/>
  <c r="K4204" i="1"/>
  <c r="K4203" i="1"/>
  <c r="K4202" i="1"/>
  <c r="K4201" i="1"/>
  <c r="K4200" i="1"/>
  <c r="K4199" i="1"/>
  <c r="K4198" i="1"/>
  <c r="K4197" i="1"/>
  <c r="K4196" i="1"/>
  <c r="K4195" i="1"/>
  <c r="K4194" i="1"/>
  <c r="K4193" i="1"/>
  <c r="K4192" i="1"/>
  <c r="K4191" i="1"/>
  <c r="K4190" i="1"/>
  <c r="K4189" i="1"/>
  <c r="K4188" i="1"/>
  <c r="K4187" i="1"/>
  <c r="K4186" i="1"/>
  <c r="K4185" i="1"/>
  <c r="K4184" i="1"/>
  <c r="K4183" i="1"/>
  <c r="K4182" i="1"/>
  <c r="K4181" i="1"/>
  <c r="K4180" i="1"/>
  <c r="K4179" i="1"/>
  <c r="K4178" i="1"/>
  <c r="K4177" i="1"/>
  <c r="K4176" i="1"/>
  <c r="K4175" i="1"/>
  <c r="K4174" i="1"/>
  <c r="K4173" i="1"/>
  <c r="K4172" i="1"/>
  <c r="K4171" i="1"/>
  <c r="K4170" i="1"/>
  <c r="K4169" i="1"/>
  <c r="K4168" i="1"/>
  <c r="K4167" i="1"/>
  <c r="K4166" i="1"/>
  <c r="K4165" i="1"/>
  <c r="K4164" i="1"/>
  <c r="K4163" i="1"/>
  <c r="K4162" i="1"/>
  <c r="K4161" i="1"/>
  <c r="K4160" i="1"/>
  <c r="K4159" i="1"/>
  <c r="K4158" i="1"/>
  <c r="K4157" i="1"/>
  <c r="K4156" i="1"/>
  <c r="K4155" i="1"/>
  <c r="K4154" i="1"/>
  <c r="K4153" i="1"/>
  <c r="K4152" i="1"/>
  <c r="K4151" i="1"/>
  <c r="K4150" i="1"/>
  <c r="K4149" i="1"/>
  <c r="K4148" i="1"/>
  <c r="K4147" i="1"/>
  <c r="K4146" i="1"/>
  <c r="K4145" i="1"/>
  <c r="K4144" i="1"/>
  <c r="K4143" i="1"/>
  <c r="K4142" i="1"/>
  <c r="K4141" i="1"/>
  <c r="K4140" i="1"/>
  <c r="K4139" i="1"/>
  <c r="K4138" i="1"/>
  <c r="K4137" i="1"/>
  <c r="K4136" i="1"/>
  <c r="K4135" i="1"/>
  <c r="K4134" i="1"/>
  <c r="K4133" i="1"/>
  <c r="K4132" i="1"/>
  <c r="K4131" i="1"/>
  <c r="K4130" i="1"/>
  <c r="K4129" i="1"/>
  <c r="K4128" i="1"/>
  <c r="K4127" i="1"/>
  <c r="K4126" i="1"/>
  <c r="K4125" i="1"/>
  <c r="K4124" i="1"/>
  <c r="K4123" i="1"/>
  <c r="K4122" i="1"/>
  <c r="K4121" i="1"/>
  <c r="K4120" i="1"/>
  <c r="K4119" i="1"/>
  <c r="K4118" i="1"/>
  <c r="K4117" i="1"/>
  <c r="K4116" i="1"/>
  <c r="K4115" i="1"/>
  <c r="K4114" i="1"/>
  <c r="K4113" i="1"/>
  <c r="K4112" i="1"/>
  <c r="K4111" i="1"/>
  <c r="K4110" i="1"/>
  <c r="K4109" i="1"/>
  <c r="K4108" i="1"/>
  <c r="K4107" i="1"/>
  <c r="K4106" i="1"/>
  <c r="K4105" i="1"/>
  <c r="K4104" i="1"/>
  <c r="K4103" i="1"/>
  <c r="K4102" i="1"/>
  <c r="K4101" i="1"/>
  <c r="K4100" i="1"/>
  <c r="K4099" i="1"/>
  <c r="K4098" i="1"/>
  <c r="K4097" i="1"/>
  <c r="K4096" i="1"/>
  <c r="K4095" i="1"/>
  <c r="K4094" i="1"/>
  <c r="K4093" i="1"/>
  <c r="K4092" i="1"/>
  <c r="K4091" i="1"/>
  <c r="K4090" i="1"/>
  <c r="K4089" i="1"/>
  <c r="K4088" i="1"/>
  <c r="K4087" i="1"/>
  <c r="K4086" i="1"/>
  <c r="K4085" i="1"/>
  <c r="K4084" i="1"/>
  <c r="K4083" i="1"/>
  <c r="K4082" i="1"/>
  <c r="K4081" i="1"/>
  <c r="K4080" i="1"/>
  <c r="K4079" i="1"/>
  <c r="K4078" i="1"/>
  <c r="K4077" i="1"/>
  <c r="K4076" i="1"/>
  <c r="K4075" i="1"/>
  <c r="K4074" i="1"/>
  <c r="K4073" i="1"/>
  <c r="K4072" i="1"/>
  <c r="K4071" i="1"/>
  <c r="K4070" i="1"/>
  <c r="K4069" i="1"/>
  <c r="K4068" i="1"/>
  <c r="K4067" i="1"/>
  <c r="K4066" i="1"/>
  <c r="K4065" i="1"/>
  <c r="K4064" i="1"/>
  <c r="K4063" i="1"/>
  <c r="K4062" i="1"/>
  <c r="K4061" i="1"/>
  <c r="K4060" i="1"/>
  <c r="K4059" i="1"/>
  <c r="K4058" i="1"/>
  <c r="K4057" i="1"/>
  <c r="K4056" i="1"/>
  <c r="K4055" i="1"/>
  <c r="K4054" i="1"/>
  <c r="K4053" i="1"/>
  <c r="K4052" i="1"/>
  <c r="K4051" i="1"/>
  <c r="K4050" i="1"/>
  <c r="K4049" i="1"/>
  <c r="K4048" i="1"/>
  <c r="K4047" i="1"/>
  <c r="K4046" i="1"/>
  <c r="K4045" i="1"/>
  <c r="K4044" i="1"/>
  <c r="K4043" i="1"/>
  <c r="K4042" i="1"/>
  <c r="K4041" i="1"/>
  <c r="K4040" i="1"/>
  <c r="K4039" i="1"/>
  <c r="K4038" i="1"/>
  <c r="K4037" i="1"/>
  <c r="K4036" i="1"/>
  <c r="K4035" i="1"/>
  <c r="K4034" i="1"/>
  <c r="K4033" i="1"/>
  <c r="K4032" i="1"/>
  <c r="K4031" i="1"/>
  <c r="K4030" i="1"/>
  <c r="K4029" i="1"/>
  <c r="K4028" i="1"/>
  <c r="K4027" i="1"/>
  <c r="K4026" i="1"/>
  <c r="K4025" i="1"/>
  <c r="K4024" i="1"/>
  <c r="K4023" i="1"/>
  <c r="K4022" i="1"/>
  <c r="K4021" i="1"/>
  <c r="K4020" i="1"/>
  <c r="K4019" i="1"/>
  <c r="K4018" i="1"/>
  <c r="K4017" i="1"/>
  <c r="K4016" i="1"/>
  <c r="K4015" i="1"/>
  <c r="K4014" i="1"/>
  <c r="K4013" i="1"/>
  <c r="K4012" i="1"/>
  <c r="K4011" i="1"/>
  <c r="K4010" i="1"/>
  <c r="K4009" i="1"/>
  <c r="K4008" i="1"/>
  <c r="K4007" i="1"/>
  <c r="K4006" i="1"/>
  <c r="K4005" i="1"/>
  <c r="K4004" i="1"/>
  <c r="K4003" i="1"/>
  <c r="K4002" i="1"/>
  <c r="K4001" i="1"/>
  <c r="K4000" i="1"/>
  <c r="K3999" i="1"/>
  <c r="K3998" i="1"/>
  <c r="K3997" i="1"/>
  <c r="K3996" i="1"/>
  <c r="K3995" i="1"/>
  <c r="K3994" i="1"/>
  <c r="K3993" i="1"/>
  <c r="K3992" i="1"/>
  <c r="K3991" i="1"/>
  <c r="K3990" i="1"/>
  <c r="K3989" i="1"/>
  <c r="K3988" i="1"/>
  <c r="K3987" i="1"/>
  <c r="K3986" i="1"/>
  <c r="K3985" i="1"/>
  <c r="K3984" i="1"/>
  <c r="K3983" i="1"/>
  <c r="K3982" i="1"/>
  <c r="K3981" i="1"/>
  <c r="K3980" i="1"/>
  <c r="K3979" i="1"/>
  <c r="K3978" i="1"/>
  <c r="K3977" i="1"/>
  <c r="K3976" i="1"/>
  <c r="K3975" i="1"/>
  <c r="K3974" i="1"/>
  <c r="K3973" i="1"/>
  <c r="K3972" i="1"/>
  <c r="K3971" i="1"/>
  <c r="K3970" i="1"/>
  <c r="K3969" i="1"/>
  <c r="K3968" i="1"/>
  <c r="K3967" i="1"/>
  <c r="K3966" i="1"/>
  <c r="K3965" i="1"/>
  <c r="K3964" i="1"/>
  <c r="K3963" i="1"/>
  <c r="K3962" i="1"/>
  <c r="K3961" i="1"/>
  <c r="K3960" i="1"/>
  <c r="K3959" i="1"/>
  <c r="K3958" i="1"/>
  <c r="K3957" i="1"/>
  <c r="K3956" i="1"/>
  <c r="K3955" i="1"/>
  <c r="K3954" i="1"/>
  <c r="K3953" i="1"/>
  <c r="K3952" i="1"/>
  <c r="K3951" i="1"/>
  <c r="K3950" i="1"/>
  <c r="K3949" i="1"/>
  <c r="K3948" i="1"/>
  <c r="K3947" i="1"/>
  <c r="K3946" i="1"/>
  <c r="K3945" i="1"/>
  <c r="K3944" i="1"/>
  <c r="K3943" i="1"/>
  <c r="K3942" i="1"/>
  <c r="K3941" i="1"/>
  <c r="K3940" i="1"/>
  <c r="K3939" i="1"/>
  <c r="K3938" i="1"/>
  <c r="K3937" i="1"/>
  <c r="K3936" i="1"/>
  <c r="K3935" i="1"/>
  <c r="K3934" i="1"/>
  <c r="K3933" i="1"/>
  <c r="K3932" i="1"/>
  <c r="K3931" i="1"/>
  <c r="K3930" i="1"/>
  <c r="K3929" i="1"/>
  <c r="K3928" i="1"/>
  <c r="K3927" i="1"/>
  <c r="K3926" i="1"/>
  <c r="K3925" i="1"/>
  <c r="K3924" i="1"/>
  <c r="K3923" i="1"/>
  <c r="K3922" i="1"/>
  <c r="K3921" i="1"/>
  <c r="K3920" i="1"/>
  <c r="K3919" i="1"/>
  <c r="K3918" i="1"/>
  <c r="K3917" i="1"/>
  <c r="K3916" i="1"/>
  <c r="K3915" i="1"/>
  <c r="K3914" i="1"/>
  <c r="K3913" i="1"/>
  <c r="K3912" i="1"/>
  <c r="K3911" i="1"/>
  <c r="K3910" i="1"/>
  <c r="K3909" i="1"/>
  <c r="K3908" i="1"/>
  <c r="K3907" i="1"/>
  <c r="K3906" i="1"/>
  <c r="K3905" i="1"/>
  <c r="K3904" i="1"/>
  <c r="K3903" i="1"/>
  <c r="K3902" i="1"/>
  <c r="K3901" i="1"/>
  <c r="K3900" i="1"/>
  <c r="K3899" i="1"/>
  <c r="K3898" i="1"/>
  <c r="K3897" i="1"/>
  <c r="K3896" i="1"/>
  <c r="K3895" i="1"/>
  <c r="K3894" i="1"/>
  <c r="K3893" i="1"/>
  <c r="K3892" i="1"/>
  <c r="K3891" i="1"/>
  <c r="K3890" i="1"/>
  <c r="K3889" i="1"/>
  <c r="K3888" i="1"/>
  <c r="K3887" i="1"/>
  <c r="K3886" i="1"/>
  <c r="K3885" i="1"/>
  <c r="K3884" i="1"/>
  <c r="K3883" i="1"/>
  <c r="K3882" i="1"/>
  <c r="K3881" i="1"/>
  <c r="K3880" i="1"/>
  <c r="K3879" i="1"/>
  <c r="K3878" i="1"/>
  <c r="K3877" i="1"/>
  <c r="K3876" i="1"/>
  <c r="K3875" i="1"/>
  <c r="K3874" i="1"/>
  <c r="K3873" i="1"/>
  <c r="K3872" i="1"/>
  <c r="K3871" i="1"/>
  <c r="K3870" i="1"/>
  <c r="K3869" i="1"/>
  <c r="K3868" i="1"/>
  <c r="K3867" i="1"/>
  <c r="K3866" i="1"/>
  <c r="K3865" i="1"/>
  <c r="K3864" i="1"/>
  <c r="K3863" i="1"/>
  <c r="K3862" i="1"/>
  <c r="K3861" i="1"/>
  <c r="K3860" i="1"/>
  <c r="K3859" i="1"/>
  <c r="K3858" i="1"/>
  <c r="K3857" i="1"/>
  <c r="K3856" i="1"/>
  <c r="K3855" i="1"/>
  <c r="K3854" i="1"/>
  <c r="K3853" i="1"/>
  <c r="K3852" i="1"/>
  <c r="K3851" i="1"/>
  <c r="K3850" i="1"/>
  <c r="K3849" i="1"/>
  <c r="K3848" i="1"/>
  <c r="K3847" i="1"/>
  <c r="K3846" i="1"/>
  <c r="K3845" i="1"/>
  <c r="K3844" i="1"/>
  <c r="K3843" i="1"/>
  <c r="K3842" i="1"/>
  <c r="K3841" i="1"/>
  <c r="K3840" i="1"/>
  <c r="K3839" i="1"/>
  <c r="K3838" i="1"/>
  <c r="K3837" i="1"/>
  <c r="K3836" i="1"/>
  <c r="K3835" i="1"/>
  <c r="K3834" i="1"/>
  <c r="K3833" i="1"/>
  <c r="K3832" i="1"/>
  <c r="K3831" i="1"/>
  <c r="K3830" i="1"/>
  <c r="K3829" i="1"/>
  <c r="K3828" i="1"/>
  <c r="K3827" i="1"/>
  <c r="K3826" i="1"/>
  <c r="K3825" i="1"/>
  <c r="K3824" i="1"/>
  <c r="K3823" i="1"/>
  <c r="K3822" i="1"/>
  <c r="K3821" i="1"/>
  <c r="K3820" i="1"/>
  <c r="K3819" i="1"/>
  <c r="K3818" i="1"/>
  <c r="K3817" i="1"/>
  <c r="K3816" i="1"/>
  <c r="K3815" i="1"/>
  <c r="K3814" i="1"/>
  <c r="K3813" i="1"/>
  <c r="K3812" i="1"/>
  <c r="K3811" i="1"/>
  <c r="K3810" i="1"/>
  <c r="K3809" i="1"/>
  <c r="K3808" i="1"/>
  <c r="K3807" i="1"/>
  <c r="K3806" i="1"/>
  <c r="K3805" i="1"/>
  <c r="K3804" i="1"/>
  <c r="K3803" i="1"/>
  <c r="K3802" i="1"/>
  <c r="K3801" i="1"/>
  <c r="K3800" i="1"/>
  <c r="K3799" i="1"/>
  <c r="K3798" i="1"/>
  <c r="K3797" i="1"/>
  <c r="K3796" i="1"/>
  <c r="K3795" i="1"/>
  <c r="K3794" i="1"/>
  <c r="K3793" i="1"/>
  <c r="K3792" i="1"/>
  <c r="K3791" i="1"/>
  <c r="K3790" i="1"/>
  <c r="K3789" i="1"/>
  <c r="K3788" i="1"/>
  <c r="K3787" i="1"/>
  <c r="K3786" i="1"/>
  <c r="K3785" i="1"/>
  <c r="K3784" i="1"/>
  <c r="K3783" i="1"/>
  <c r="K3782" i="1"/>
  <c r="K3781" i="1"/>
  <c r="K3780" i="1"/>
  <c r="K3779" i="1"/>
  <c r="K3778" i="1"/>
  <c r="K3777" i="1"/>
  <c r="K3776" i="1"/>
  <c r="K3775" i="1"/>
  <c r="K3774" i="1"/>
  <c r="K3773" i="1"/>
  <c r="K3772" i="1"/>
  <c r="K3771" i="1"/>
  <c r="K3770" i="1"/>
  <c r="K3769" i="1"/>
  <c r="K3768" i="1"/>
  <c r="K3767" i="1"/>
  <c r="K3766" i="1"/>
  <c r="K3765" i="1"/>
  <c r="K3764" i="1"/>
  <c r="K3763" i="1"/>
  <c r="K3762" i="1"/>
  <c r="K3761" i="1"/>
  <c r="K3760" i="1"/>
  <c r="K3759" i="1"/>
  <c r="K3758" i="1"/>
  <c r="K3757" i="1"/>
  <c r="K3756" i="1"/>
  <c r="K3755" i="1"/>
  <c r="K3754" i="1"/>
  <c r="K3753" i="1"/>
  <c r="K3752" i="1"/>
  <c r="K3751" i="1"/>
  <c r="K3750" i="1"/>
  <c r="K3749" i="1"/>
  <c r="K3748" i="1"/>
  <c r="K3747" i="1"/>
  <c r="K3746" i="1"/>
  <c r="K3745" i="1"/>
  <c r="K3744" i="1"/>
  <c r="K3743" i="1"/>
  <c r="K3742" i="1"/>
  <c r="K3741" i="1"/>
  <c r="K3740" i="1"/>
  <c r="K3739" i="1"/>
  <c r="K3738" i="1"/>
  <c r="K3737" i="1"/>
  <c r="K3736" i="1"/>
  <c r="K3735" i="1"/>
  <c r="K3734" i="1"/>
  <c r="K3733" i="1"/>
  <c r="K3732" i="1"/>
  <c r="K3731" i="1"/>
  <c r="K3730" i="1"/>
  <c r="K3729" i="1"/>
  <c r="K3728" i="1"/>
  <c r="K3727" i="1"/>
  <c r="K3726" i="1"/>
  <c r="K3725" i="1"/>
  <c r="K3724" i="1"/>
  <c r="K3723" i="1"/>
  <c r="K3722" i="1"/>
  <c r="K3721" i="1"/>
  <c r="K3720" i="1"/>
  <c r="K3719" i="1"/>
  <c r="K3718" i="1"/>
  <c r="K3717" i="1"/>
  <c r="K3716" i="1"/>
  <c r="K3715" i="1"/>
  <c r="K3714" i="1"/>
  <c r="K3713" i="1"/>
  <c r="K3712" i="1"/>
  <c r="K3711" i="1"/>
  <c r="K3710" i="1"/>
  <c r="K3709" i="1"/>
  <c r="K3708" i="1"/>
  <c r="K3707" i="1"/>
  <c r="K3706" i="1"/>
  <c r="K3705" i="1"/>
  <c r="K3704" i="1"/>
  <c r="K3703" i="1"/>
  <c r="K3702" i="1"/>
  <c r="K3701" i="1"/>
  <c r="K3700" i="1"/>
  <c r="K3699" i="1"/>
  <c r="K3698" i="1"/>
  <c r="K3697" i="1"/>
  <c r="K3696" i="1"/>
  <c r="K3695" i="1"/>
  <c r="K3694" i="1"/>
  <c r="K3693" i="1"/>
  <c r="K3692" i="1"/>
  <c r="K3691" i="1"/>
  <c r="K3690" i="1"/>
  <c r="K3689" i="1"/>
  <c r="K3688" i="1"/>
  <c r="K3687" i="1"/>
  <c r="K3686" i="1"/>
  <c r="K3685" i="1"/>
  <c r="K3684" i="1"/>
  <c r="K3683" i="1"/>
  <c r="K3682" i="1"/>
  <c r="K3681" i="1"/>
  <c r="K3680" i="1"/>
  <c r="K3679" i="1"/>
  <c r="K3678" i="1"/>
  <c r="K3677" i="1"/>
  <c r="K3676" i="1"/>
  <c r="K3675" i="1"/>
  <c r="K3674" i="1"/>
  <c r="K3673" i="1"/>
  <c r="K3672" i="1"/>
  <c r="K3671" i="1"/>
  <c r="K3670" i="1"/>
  <c r="K3669" i="1"/>
  <c r="K3668" i="1"/>
  <c r="K3667" i="1"/>
  <c r="K3666" i="1"/>
  <c r="K3665" i="1"/>
  <c r="K3664" i="1"/>
  <c r="K3663" i="1"/>
  <c r="K3662" i="1"/>
  <c r="K3661" i="1"/>
  <c r="K3660" i="1"/>
  <c r="K3659" i="1"/>
  <c r="K3658" i="1"/>
  <c r="K3657" i="1"/>
  <c r="K3656" i="1"/>
  <c r="K3655" i="1"/>
  <c r="K3654" i="1"/>
  <c r="K3653" i="1"/>
  <c r="K3652" i="1"/>
  <c r="K3651" i="1"/>
  <c r="K3650" i="1"/>
  <c r="K3649" i="1"/>
  <c r="K3648" i="1"/>
  <c r="K3647" i="1"/>
  <c r="K3646" i="1"/>
  <c r="K3645" i="1"/>
  <c r="K3644" i="1"/>
  <c r="K3643" i="1"/>
  <c r="K3642" i="1"/>
  <c r="K3641" i="1"/>
  <c r="K3640" i="1"/>
  <c r="K3639" i="1"/>
  <c r="K3638" i="1"/>
  <c r="K3637" i="1"/>
  <c r="K3636" i="1"/>
  <c r="K3635" i="1"/>
  <c r="K3634" i="1"/>
  <c r="K3633" i="1"/>
  <c r="K3632" i="1"/>
  <c r="K3631" i="1"/>
  <c r="K3630" i="1"/>
  <c r="K3629" i="1"/>
  <c r="K3628" i="1"/>
  <c r="K3627" i="1"/>
  <c r="K3626" i="1"/>
  <c r="K3625" i="1"/>
  <c r="K3624" i="1"/>
  <c r="K3623" i="1"/>
  <c r="K3622" i="1"/>
  <c r="K3621" i="1"/>
  <c r="K3620" i="1"/>
  <c r="K3619" i="1"/>
  <c r="K3618" i="1"/>
  <c r="K3617" i="1"/>
  <c r="K3616" i="1"/>
  <c r="K3615" i="1"/>
  <c r="K3614" i="1"/>
  <c r="K3613" i="1"/>
  <c r="K3612" i="1"/>
  <c r="K3611" i="1"/>
  <c r="K3610" i="1"/>
  <c r="K3609" i="1"/>
  <c r="K3608" i="1"/>
  <c r="K3607" i="1"/>
  <c r="K3606" i="1"/>
  <c r="K3605" i="1"/>
  <c r="K3604" i="1"/>
  <c r="K3603" i="1"/>
  <c r="K3602" i="1"/>
  <c r="K3601" i="1"/>
  <c r="K3600" i="1"/>
  <c r="K3599" i="1"/>
  <c r="K3598" i="1"/>
  <c r="K3597" i="1"/>
  <c r="K3596" i="1"/>
  <c r="K3595" i="1"/>
  <c r="K3594" i="1"/>
  <c r="K3593" i="1"/>
  <c r="K3592" i="1"/>
  <c r="K3591" i="1"/>
  <c r="K3590" i="1"/>
  <c r="K3589" i="1"/>
  <c r="K3588" i="1"/>
  <c r="K3587" i="1"/>
  <c r="K3586" i="1"/>
  <c r="K3585" i="1"/>
  <c r="K3584" i="1"/>
  <c r="K3583" i="1"/>
  <c r="K3582" i="1"/>
  <c r="K3581" i="1"/>
  <c r="K3580" i="1"/>
  <c r="K3579" i="1"/>
  <c r="K3578" i="1"/>
  <c r="K3577" i="1"/>
  <c r="K3576" i="1"/>
  <c r="K3575" i="1"/>
  <c r="K3574" i="1"/>
  <c r="K3573" i="1"/>
  <c r="K3572" i="1"/>
  <c r="K3571" i="1"/>
  <c r="K3570" i="1"/>
  <c r="K3569" i="1"/>
  <c r="K3568" i="1"/>
  <c r="K3567" i="1"/>
  <c r="K3566" i="1"/>
  <c r="K3565" i="1"/>
  <c r="K3564" i="1"/>
  <c r="K3563" i="1"/>
  <c r="K3562" i="1"/>
  <c r="K3561" i="1"/>
  <c r="K3560" i="1"/>
  <c r="K3559" i="1"/>
  <c r="K3558" i="1"/>
  <c r="K3557" i="1"/>
  <c r="K3556" i="1"/>
  <c r="K3555" i="1"/>
  <c r="K3554" i="1"/>
  <c r="K3553" i="1"/>
  <c r="K3552" i="1"/>
  <c r="K3551" i="1"/>
  <c r="K3550" i="1"/>
  <c r="K3549" i="1"/>
  <c r="K3548" i="1"/>
  <c r="K3547" i="1"/>
  <c r="K3546" i="1"/>
  <c r="K3545" i="1"/>
  <c r="K3544" i="1"/>
  <c r="K3543" i="1"/>
  <c r="K3542" i="1"/>
  <c r="K3541" i="1"/>
  <c r="K3540" i="1"/>
  <c r="K3539" i="1"/>
  <c r="K3538" i="1"/>
  <c r="K3537" i="1"/>
  <c r="K3536" i="1"/>
  <c r="K3535" i="1"/>
  <c r="K3534" i="1"/>
  <c r="K3533" i="1"/>
  <c r="K3532" i="1"/>
  <c r="K3531" i="1"/>
  <c r="K3530" i="1"/>
  <c r="K3529" i="1"/>
  <c r="K3528" i="1"/>
  <c r="K3527" i="1"/>
  <c r="K3526" i="1"/>
  <c r="K3525" i="1"/>
  <c r="K3524" i="1"/>
  <c r="K3523" i="1"/>
  <c r="K3522" i="1"/>
  <c r="K3521" i="1"/>
  <c r="K3520" i="1"/>
  <c r="K3519" i="1"/>
  <c r="K3518" i="1"/>
  <c r="K3517" i="1"/>
  <c r="K3516" i="1"/>
  <c r="K3515" i="1"/>
  <c r="K3514" i="1"/>
  <c r="K3513" i="1"/>
  <c r="K3512" i="1"/>
  <c r="K3511" i="1"/>
  <c r="K3510" i="1"/>
  <c r="K3509" i="1"/>
  <c r="K3508" i="1"/>
  <c r="K3507" i="1"/>
  <c r="K3506" i="1"/>
  <c r="K3505" i="1"/>
  <c r="K3504" i="1"/>
  <c r="K3503" i="1"/>
  <c r="K3502" i="1"/>
  <c r="K3501" i="1"/>
  <c r="K3500" i="1"/>
  <c r="K3499" i="1"/>
  <c r="K3498" i="1"/>
  <c r="K3497" i="1"/>
  <c r="K3496" i="1"/>
  <c r="K3495" i="1"/>
  <c r="K3494" i="1"/>
  <c r="K3493" i="1"/>
  <c r="K3492" i="1"/>
  <c r="K3491" i="1"/>
  <c r="K3490" i="1"/>
  <c r="K3489" i="1"/>
  <c r="K3488" i="1"/>
  <c r="K3487" i="1"/>
  <c r="K3486" i="1"/>
  <c r="K3485" i="1"/>
  <c r="K3484" i="1"/>
  <c r="K3483" i="1"/>
  <c r="K3482" i="1"/>
  <c r="K3481" i="1"/>
  <c r="K3480" i="1"/>
  <c r="K3479" i="1"/>
  <c r="K3478" i="1"/>
  <c r="K3477" i="1"/>
  <c r="K3476" i="1"/>
  <c r="K3475" i="1"/>
  <c r="K3474" i="1"/>
  <c r="K3473" i="1"/>
  <c r="K3472" i="1"/>
  <c r="K3471" i="1"/>
  <c r="K3470" i="1"/>
  <c r="K3469" i="1"/>
  <c r="K3468" i="1"/>
  <c r="K3467" i="1"/>
  <c r="K3466" i="1"/>
  <c r="K3465" i="1"/>
  <c r="K3464" i="1"/>
  <c r="K3463" i="1"/>
  <c r="K3462" i="1"/>
  <c r="K3461" i="1"/>
  <c r="K3460" i="1"/>
  <c r="K3459" i="1"/>
  <c r="K3458" i="1"/>
  <c r="K3457" i="1"/>
  <c r="K3456" i="1"/>
  <c r="K3455" i="1"/>
  <c r="K3454" i="1"/>
  <c r="K3453" i="1"/>
  <c r="K3452" i="1"/>
  <c r="K3451" i="1"/>
  <c r="K3450" i="1"/>
  <c r="K3449" i="1"/>
  <c r="K3448" i="1"/>
  <c r="K3447" i="1"/>
  <c r="K3446" i="1"/>
  <c r="K3445" i="1"/>
  <c r="K3444" i="1"/>
  <c r="K3443" i="1"/>
  <c r="K3442" i="1"/>
  <c r="K3441" i="1"/>
  <c r="K3440" i="1"/>
  <c r="K3439" i="1"/>
  <c r="K3438" i="1"/>
  <c r="K3437" i="1"/>
  <c r="K3436" i="1"/>
  <c r="K3435" i="1"/>
  <c r="K3434" i="1"/>
  <c r="K3433" i="1"/>
  <c r="K3432" i="1"/>
  <c r="K3431" i="1"/>
  <c r="K3430" i="1"/>
  <c r="K3429" i="1"/>
  <c r="K3428" i="1"/>
  <c r="K3427" i="1"/>
  <c r="K3426" i="1"/>
  <c r="K3425" i="1"/>
  <c r="K3424" i="1"/>
  <c r="K3423" i="1"/>
  <c r="K3422" i="1"/>
  <c r="K3421" i="1"/>
  <c r="K3420" i="1"/>
  <c r="K3419" i="1"/>
  <c r="K3418" i="1"/>
  <c r="K3417" i="1"/>
  <c r="K3416" i="1"/>
  <c r="K3415" i="1"/>
  <c r="K3414" i="1"/>
  <c r="K3413" i="1"/>
  <c r="K3412" i="1"/>
  <c r="K3411" i="1"/>
  <c r="K3410" i="1"/>
  <c r="K3409" i="1"/>
  <c r="K3408" i="1"/>
  <c r="K3407" i="1"/>
  <c r="K3406" i="1"/>
  <c r="K3405" i="1"/>
  <c r="K3404" i="1"/>
  <c r="K3403" i="1"/>
  <c r="K3402" i="1"/>
  <c r="K3401" i="1"/>
  <c r="K3400" i="1"/>
  <c r="K3399" i="1"/>
  <c r="K3398" i="1"/>
  <c r="K3397" i="1"/>
  <c r="K3396" i="1"/>
  <c r="K3395" i="1"/>
  <c r="K3394" i="1"/>
  <c r="K3393" i="1"/>
  <c r="K3392" i="1"/>
  <c r="K3391" i="1"/>
  <c r="K3390" i="1"/>
  <c r="K3389" i="1"/>
  <c r="K3388" i="1"/>
  <c r="K3387" i="1"/>
  <c r="K3386" i="1"/>
  <c r="K3385" i="1"/>
  <c r="K3384" i="1"/>
  <c r="K3383" i="1"/>
  <c r="K3382" i="1"/>
  <c r="K3381" i="1"/>
  <c r="K3380" i="1"/>
  <c r="K3379" i="1"/>
  <c r="K3378" i="1"/>
  <c r="K3377" i="1"/>
  <c r="K3376" i="1"/>
  <c r="K3375" i="1"/>
  <c r="K3374" i="1"/>
  <c r="K3373" i="1"/>
  <c r="K3372" i="1"/>
  <c r="K3371" i="1"/>
  <c r="K3370" i="1"/>
  <c r="K3369" i="1"/>
  <c r="K3368" i="1"/>
  <c r="K3367" i="1"/>
  <c r="K3366" i="1"/>
  <c r="K3365" i="1"/>
  <c r="K3364" i="1"/>
  <c r="K3363" i="1"/>
  <c r="K3362" i="1"/>
  <c r="K3361" i="1"/>
  <c r="K3360" i="1"/>
  <c r="K3359" i="1"/>
  <c r="K3358" i="1"/>
  <c r="K3357" i="1"/>
  <c r="K3356" i="1"/>
  <c r="K3355" i="1"/>
  <c r="K3354" i="1"/>
  <c r="K3353" i="1"/>
  <c r="K3352" i="1"/>
  <c r="K3351" i="1"/>
  <c r="K3350" i="1"/>
  <c r="K3349" i="1"/>
  <c r="K3348" i="1"/>
  <c r="K3347" i="1"/>
  <c r="K3346" i="1"/>
  <c r="K3345" i="1"/>
  <c r="K3344" i="1"/>
  <c r="K3343" i="1"/>
  <c r="K3342" i="1"/>
  <c r="K3341" i="1"/>
  <c r="K3340" i="1"/>
  <c r="K3339" i="1"/>
  <c r="K3338" i="1"/>
  <c r="K3337" i="1"/>
  <c r="K3336" i="1"/>
  <c r="K3335" i="1"/>
  <c r="K3334" i="1"/>
  <c r="K3333" i="1"/>
  <c r="K3332" i="1"/>
  <c r="K3331" i="1"/>
  <c r="K3330" i="1"/>
  <c r="K3329" i="1"/>
  <c r="K3328" i="1"/>
  <c r="K3327" i="1"/>
  <c r="K3326" i="1"/>
  <c r="K3325" i="1"/>
  <c r="K3324" i="1"/>
  <c r="K3323" i="1"/>
  <c r="K3322" i="1"/>
  <c r="K3321" i="1"/>
  <c r="K3320" i="1"/>
  <c r="K3319" i="1"/>
  <c r="K3318" i="1"/>
  <c r="K3317" i="1"/>
  <c r="K3316" i="1"/>
  <c r="K3315" i="1"/>
  <c r="K3314" i="1"/>
  <c r="K3313" i="1"/>
  <c r="K3312" i="1"/>
  <c r="K3311" i="1"/>
  <c r="K3310" i="1"/>
  <c r="K3309" i="1"/>
  <c r="K3308" i="1"/>
  <c r="K3307" i="1"/>
  <c r="K3306" i="1"/>
  <c r="K3305" i="1"/>
  <c r="K3304" i="1"/>
  <c r="K3303" i="1"/>
  <c r="K3302" i="1"/>
  <c r="K3301" i="1"/>
  <c r="K3300" i="1"/>
  <c r="K3299" i="1"/>
  <c r="K3298" i="1"/>
  <c r="K3297" i="1"/>
  <c r="K3296" i="1"/>
  <c r="K3295" i="1"/>
  <c r="K3294" i="1"/>
  <c r="K3293" i="1"/>
  <c r="K3292" i="1"/>
  <c r="K3291" i="1"/>
  <c r="K3290" i="1"/>
  <c r="K3289" i="1"/>
  <c r="K3288" i="1"/>
  <c r="K3287" i="1"/>
  <c r="K3286" i="1"/>
  <c r="K3285" i="1"/>
  <c r="K3284" i="1"/>
  <c r="K3283" i="1"/>
  <c r="K3282" i="1"/>
  <c r="K3281" i="1"/>
  <c r="K3280" i="1"/>
  <c r="K3279" i="1"/>
  <c r="K3278" i="1"/>
  <c r="K3277" i="1"/>
  <c r="K3276" i="1"/>
  <c r="K3275" i="1"/>
  <c r="K3274" i="1"/>
  <c r="K3273" i="1"/>
  <c r="K3272" i="1"/>
  <c r="K3271" i="1"/>
  <c r="K3270" i="1"/>
  <c r="K3269" i="1"/>
  <c r="K3268" i="1"/>
  <c r="K3267" i="1"/>
  <c r="K3266" i="1"/>
  <c r="K3265" i="1"/>
  <c r="K3264" i="1"/>
  <c r="K3263" i="1"/>
  <c r="K3262" i="1"/>
  <c r="K3261" i="1"/>
  <c r="K3260" i="1"/>
  <c r="K3259" i="1"/>
  <c r="K3258" i="1"/>
  <c r="K3257" i="1"/>
  <c r="K3256" i="1"/>
  <c r="K3255" i="1"/>
  <c r="K3254" i="1"/>
  <c r="K3253" i="1"/>
  <c r="K3252" i="1"/>
  <c r="K3251" i="1"/>
  <c r="K3250" i="1"/>
  <c r="K3249" i="1"/>
  <c r="K3248" i="1"/>
  <c r="K3247" i="1"/>
  <c r="K3246" i="1"/>
  <c r="K3245" i="1"/>
  <c r="K3244" i="1"/>
  <c r="K3243" i="1"/>
  <c r="K3242" i="1"/>
  <c r="K3241" i="1"/>
  <c r="K3240" i="1"/>
  <c r="K3239" i="1"/>
  <c r="K3238" i="1"/>
  <c r="K3237" i="1"/>
  <c r="K3236" i="1"/>
  <c r="K3235" i="1"/>
  <c r="K3234" i="1"/>
  <c r="K3233" i="1"/>
  <c r="K3232" i="1"/>
  <c r="K3231" i="1"/>
  <c r="K3230" i="1"/>
  <c r="K3229" i="1"/>
  <c r="K3228" i="1"/>
  <c r="K3227" i="1"/>
  <c r="K3226" i="1"/>
  <c r="K3225" i="1"/>
  <c r="K3224" i="1"/>
  <c r="K3223" i="1"/>
  <c r="K3222" i="1"/>
  <c r="K3221" i="1"/>
  <c r="K3220" i="1"/>
  <c r="K3219" i="1"/>
  <c r="K3218" i="1"/>
  <c r="K3217" i="1"/>
  <c r="K3216" i="1"/>
  <c r="K3215" i="1"/>
  <c r="K3214" i="1"/>
  <c r="K3213" i="1"/>
  <c r="K3212" i="1"/>
  <c r="K3211" i="1"/>
  <c r="K3210" i="1"/>
  <c r="K3209" i="1"/>
  <c r="K3208" i="1"/>
  <c r="K3207" i="1"/>
  <c r="K3206" i="1"/>
  <c r="K3205" i="1"/>
  <c r="K3204" i="1"/>
  <c r="K3203" i="1"/>
  <c r="K3202" i="1"/>
  <c r="K3201" i="1"/>
  <c r="K3200" i="1"/>
  <c r="K3199" i="1"/>
  <c r="K3198" i="1"/>
  <c r="K3197" i="1"/>
  <c r="K3196" i="1"/>
  <c r="K3195" i="1"/>
  <c r="K3194" i="1"/>
  <c r="K3193" i="1"/>
  <c r="K3192" i="1"/>
  <c r="K3191" i="1"/>
  <c r="K3190" i="1"/>
  <c r="K3189" i="1"/>
  <c r="K3188" i="1"/>
  <c r="K3187" i="1"/>
  <c r="K3186" i="1"/>
  <c r="K3185" i="1"/>
  <c r="K3184" i="1"/>
  <c r="K3183" i="1"/>
  <c r="K3182" i="1"/>
  <c r="K3181" i="1"/>
  <c r="K3180" i="1"/>
  <c r="K3179" i="1"/>
  <c r="K3178" i="1"/>
  <c r="K3177" i="1"/>
  <c r="K3176" i="1"/>
  <c r="K3175" i="1"/>
  <c r="K3174" i="1"/>
  <c r="K3173" i="1"/>
  <c r="K3172" i="1"/>
  <c r="K3171" i="1"/>
  <c r="K3170" i="1"/>
  <c r="K3169" i="1"/>
  <c r="K3168" i="1"/>
  <c r="K3167" i="1"/>
  <c r="K3166" i="1"/>
  <c r="K3165" i="1"/>
  <c r="K3164" i="1"/>
  <c r="K3163" i="1"/>
  <c r="K3162" i="1"/>
  <c r="K3161" i="1"/>
  <c r="K3160" i="1"/>
  <c r="K3159" i="1"/>
  <c r="K3158" i="1"/>
  <c r="K3157" i="1"/>
  <c r="K3156" i="1"/>
  <c r="K3155" i="1"/>
  <c r="K3154" i="1"/>
  <c r="K3153" i="1"/>
  <c r="K3152" i="1"/>
  <c r="K3151" i="1"/>
  <c r="K3150" i="1"/>
  <c r="K3149" i="1"/>
  <c r="K3148" i="1"/>
  <c r="K3147" i="1"/>
  <c r="K3146" i="1"/>
  <c r="K3145" i="1"/>
  <c r="K3144" i="1"/>
  <c r="K3143" i="1"/>
  <c r="K3142" i="1"/>
  <c r="K3141" i="1"/>
  <c r="K3140" i="1"/>
  <c r="K3139" i="1"/>
  <c r="K3138" i="1"/>
  <c r="K3137" i="1"/>
  <c r="K3136" i="1"/>
  <c r="K3135" i="1"/>
  <c r="K3134" i="1"/>
  <c r="K3133" i="1"/>
  <c r="K3132" i="1"/>
  <c r="K3131" i="1"/>
  <c r="K3130" i="1"/>
  <c r="K3129" i="1"/>
  <c r="K3128" i="1"/>
  <c r="K3127" i="1"/>
  <c r="K3126" i="1"/>
  <c r="K3125" i="1"/>
  <c r="K3124" i="1"/>
  <c r="K3123" i="1"/>
  <c r="K3122" i="1"/>
  <c r="K3121" i="1"/>
  <c r="K3120" i="1"/>
  <c r="K3119" i="1"/>
  <c r="K3118" i="1"/>
  <c r="K3117" i="1"/>
  <c r="K3116" i="1"/>
  <c r="K3115" i="1"/>
  <c r="K3114" i="1"/>
  <c r="K3113" i="1"/>
  <c r="K3112" i="1"/>
  <c r="K3111" i="1"/>
  <c r="K3110" i="1"/>
  <c r="K3109" i="1"/>
  <c r="K3108" i="1"/>
  <c r="K3107" i="1"/>
  <c r="K3106" i="1"/>
  <c r="K3105" i="1"/>
  <c r="K3104" i="1"/>
  <c r="K3103" i="1"/>
  <c r="K3102" i="1"/>
  <c r="K3101" i="1"/>
  <c r="K3100" i="1"/>
  <c r="K3099" i="1"/>
  <c r="K3098" i="1"/>
  <c r="K3097" i="1"/>
  <c r="K3096" i="1"/>
  <c r="K3095" i="1"/>
  <c r="K3094" i="1"/>
  <c r="K3093" i="1"/>
  <c r="K3092" i="1"/>
  <c r="K3091" i="1"/>
  <c r="K3090" i="1"/>
  <c r="K3089" i="1"/>
  <c r="K3088" i="1"/>
  <c r="K3087" i="1"/>
  <c r="K3086" i="1"/>
  <c r="K3085" i="1"/>
  <c r="K3084" i="1"/>
  <c r="K3083" i="1"/>
  <c r="K3082" i="1"/>
  <c r="K3081" i="1"/>
  <c r="K3080" i="1"/>
  <c r="K3079" i="1"/>
  <c r="K3078" i="1"/>
  <c r="K3077" i="1"/>
  <c r="K3076" i="1"/>
  <c r="K3075" i="1"/>
  <c r="K3074" i="1"/>
  <c r="K3073" i="1"/>
  <c r="K3072" i="1"/>
  <c r="K3071" i="1"/>
  <c r="K3070" i="1"/>
  <c r="K3069" i="1"/>
  <c r="K3068" i="1"/>
  <c r="K3067" i="1"/>
  <c r="K3066" i="1"/>
  <c r="K3065" i="1"/>
  <c r="K3064" i="1"/>
  <c r="K3063" i="1"/>
  <c r="K3062" i="1"/>
  <c r="K3061" i="1"/>
  <c r="K3060" i="1"/>
  <c r="K3059" i="1"/>
  <c r="K3058" i="1"/>
  <c r="K3057" i="1"/>
  <c r="K3056" i="1"/>
  <c r="K3055" i="1"/>
  <c r="K3054" i="1"/>
  <c r="K3053" i="1"/>
  <c r="K3052" i="1"/>
  <c r="K3051" i="1"/>
  <c r="K3050" i="1"/>
  <c r="K3049" i="1"/>
  <c r="K3048" i="1"/>
  <c r="K3047" i="1"/>
  <c r="K3046" i="1"/>
  <c r="K3045" i="1"/>
  <c r="K3044" i="1"/>
  <c r="K3043" i="1"/>
  <c r="K3042" i="1"/>
  <c r="K3041" i="1"/>
  <c r="K3040" i="1"/>
  <c r="K3039" i="1"/>
  <c r="K3038" i="1"/>
  <c r="K3037" i="1"/>
  <c r="K3036" i="1"/>
  <c r="K3035" i="1"/>
  <c r="K3034" i="1"/>
  <c r="K3033" i="1"/>
  <c r="K3032" i="1"/>
  <c r="K3031" i="1"/>
  <c r="K3030" i="1"/>
  <c r="K3029" i="1"/>
  <c r="K3028" i="1"/>
  <c r="K3027" i="1"/>
  <c r="K3026" i="1"/>
  <c r="K3025" i="1"/>
  <c r="K3024" i="1"/>
  <c r="K3023" i="1"/>
  <c r="K3022" i="1"/>
  <c r="K3021" i="1"/>
  <c r="K3020" i="1"/>
  <c r="K3019" i="1"/>
  <c r="K3018" i="1"/>
  <c r="K3017" i="1"/>
  <c r="K3016" i="1"/>
  <c r="K3015" i="1"/>
  <c r="K3014" i="1"/>
  <c r="K3013" i="1"/>
  <c r="K3012" i="1"/>
  <c r="K3011" i="1"/>
  <c r="K3010" i="1"/>
  <c r="K3009" i="1"/>
  <c r="K3008" i="1"/>
  <c r="K3007" i="1"/>
  <c r="K3006" i="1"/>
  <c r="K3005" i="1"/>
  <c r="K3004" i="1"/>
  <c r="K3003" i="1"/>
  <c r="K3002" i="1"/>
  <c r="K3001" i="1"/>
  <c r="K3000" i="1"/>
  <c r="K2999" i="1"/>
  <c r="K2998" i="1"/>
  <c r="K2997" i="1"/>
  <c r="K2996" i="1"/>
  <c r="K2995" i="1"/>
  <c r="K2994" i="1"/>
  <c r="K2993" i="1"/>
  <c r="K2992" i="1"/>
  <c r="K2991" i="1"/>
  <c r="K2990" i="1"/>
  <c r="K2989" i="1"/>
  <c r="K2988" i="1"/>
  <c r="K2987" i="1"/>
  <c r="K2986" i="1"/>
  <c r="K2985" i="1"/>
  <c r="K2984" i="1"/>
  <c r="K2983" i="1"/>
  <c r="K2982" i="1"/>
  <c r="K2981" i="1"/>
  <c r="K2980" i="1"/>
  <c r="K2979" i="1"/>
  <c r="K2978" i="1"/>
  <c r="K2977" i="1"/>
  <c r="K2976" i="1"/>
  <c r="K2975" i="1"/>
  <c r="K2974" i="1"/>
  <c r="K2973" i="1"/>
  <c r="K2972" i="1"/>
  <c r="K2971" i="1"/>
  <c r="K2970" i="1"/>
  <c r="K2969" i="1"/>
  <c r="K2968" i="1"/>
  <c r="K2967" i="1"/>
  <c r="K2966" i="1"/>
  <c r="K2965" i="1"/>
  <c r="K2964" i="1"/>
  <c r="K2963" i="1"/>
  <c r="K2962" i="1"/>
  <c r="K2961" i="1"/>
  <c r="K2960" i="1"/>
  <c r="K2959" i="1"/>
  <c r="K2958" i="1"/>
  <c r="K2957" i="1"/>
  <c r="K2956" i="1"/>
  <c r="K2955" i="1"/>
  <c r="K2954" i="1"/>
  <c r="K2953" i="1"/>
  <c r="K2952" i="1"/>
  <c r="K2951" i="1"/>
  <c r="K2950" i="1"/>
  <c r="K2949" i="1"/>
  <c r="K2948" i="1"/>
  <c r="K2947" i="1"/>
  <c r="K2946" i="1"/>
  <c r="K2945" i="1"/>
  <c r="K2944" i="1"/>
  <c r="K2943" i="1"/>
  <c r="K2942" i="1"/>
  <c r="K2941" i="1"/>
  <c r="K2940" i="1"/>
  <c r="K2939" i="1"/>
  <c r="K2938" i="1"/>
  <c r="K2937" i="1"/>
  <c r="K2936" i="1"/>
  <c r="K2935" i="1"/>
  <c r="K2934" i="1"/>
  <c r="K2933" i="1"/>
  <c r="K2932" i="1"/>
  <c r="K2931" i="1"/>
  <c r="K2930" i="1"/>
  <c r="K2929" i="1"/>
  <c r="K2928" i="1"/>
  <c r="K2927" i="1"/>
  <c r="K2926" i="1"/>
  <c r="K2925" i="1"/>
  <c r="K2924" i="1"/>
  <c r="K2923" i="1"/>
  <c r="K2922" i="1"/>
  <c r="K2921" i="1"/>
  <c r="K2920" i="1"/>
  <c r="K2919" i="1"/>
  <c r="K2918" i="1"/>
  <c r="K2917" i="1"/>
  <c r="K2916" i="1"/>
  <c r="K2915" i="1"/>
  <c r="K2914" i="1"/>
  <c r="K2913" i="1"/>
  <c r="K2912" i="1"/>
  <c r="K2911" i="1"/>
  <c r="K2910" i="1"/>
  <c r="K2909" i="1"/>
  <c r="K2908" i="1"/>
  <c r="K2907" i="1"/>
  <c r="K2906" i="1"/>
  <c r="K2905" i="1"/>
  <c r="K2904" i="1"/>
  <c r="K2903" i="1"/>
  <c r="K2902" i="1"/>
  <c r="K2901" i="1"/>
  <c r="K2900" i="1"/>
  <c r="K2899" i="1"/>
  <c r="K2898" i="1"/>
  <c r="K2897" i="1"/>
  <c r="K2896" i="1"/>
  <c r="K2895" i="1"/>
  <c r="K2894" i="1"/>
  <c r="K2893" i="1"/>
  <c r="K2892" i="1"/>
  <c r="K2891" i="1"/>
  <c r="K2890" i="1"/>
  <c r="K2889" i="1"/>
  <c r="K2888" i="1"/>
  <c r="K2887" i="1"/>
  <c r="K2886" i="1"/>
  <c r="K2885" i="1"/>
  <c r="K2884" i="1"/>
  <c r="K2883" i="1"/>
  <c r="K2882" i="1"/>
  <c r="K2881" i="1"/>
  <c r="K2880" i="1"/>
  <c r="K2879" i="1"/>
  <c r="K2878" i="1"/>
  <c r="K2877" i="1"/>
  <c r="K2876" i="1"/>
  <c r="K2875" i="1"/>
  <c r="K2874" i="1"/>
  <c r="K2873" i="1"/>
  <c r="K2872" i="1"/>
  <c r="K2871" i="1"/>
  <c r="K2870" i="1"/>
  <c r="K2869" i="1"/>
  <c r="K2868" i="1"/>
  <c r="K2867" i="1"/>
  <c r="K2866" i="1"/>
  <c r="K2865" i="1"/>
  <c r="K2864" i="1"/>
  <c r="K2863" i="1"/>
  <c r="K2862" i="1"/>
  <c r="K2861" i="1"/>
  <c r="K2860" i="1"/>
  <c r="K2859" i="1"/>
  <c r="K2858" i="1"/>
  <c r="K2857" i="1"/>
  <c r="K2856" i="1"/>
  <c r="K2855" i="1"/>
  <c r="K2854" i="1"/>
  <c r="K2853" i="1"/>
  <c r="K2852" i="1"/>
  <c r="K2851" i="1"/>
  <c r="K2850" i="1"/>
  <c r="K2849" i="1"/>
  <c r="K2848" i="1"/>
  <c r="K2847" i="1"/>
  <c r="K2846" i="1"/>
  <c r="K2845" i="1"/>
  <c r="K2844" i="1"/>
  <c r="K2843" i="1"/>
  <c r="K2842" i="1"/>
  <c r="K2841" i="1"/>
  <c r="K2840" i="1"/>
  <c r="K2839" i="1"/>
  <c r="K2838" i="1"/>
  <c r="K2837" i="1"/>
  <c r="K2836" i="1"/>
  <c r="K2835" i="1"/>
  <c r="K2834" i="1"/>
  <c r="K2833" i="1"/>
  <c r="K2832" i="1"/>
  <c r="K2831" i="1"/>
  <c r="K2830" i="1"/>
  <c r="K2829" i="1"/>
  <c r="K2828" i="1"/>
  <c r="K2827" i="1"/>
  <c r="K2826" i="1"/>
  <c r="K2825" i="1"/>
  <c r="K2824" i="1"/>
  <c r="K2823" i="1"/>
  <c r="K2822" i="1"/>
  <c r="K2821" i="1"/>
  <c r="K2820" i="1"/>
  <c r="K2819" i="1"/>
  <c r="K2818" i="1"/>
  <c r="K2817" i="1"/>
  <c r="K2816" i="1"/>
  <c r="K2815" i="1"/>
  <c r="K2814" i="1"/>
  <c r="K2813" i="1"/>
  <c r="K2812" i="1"/>
  <c r="K2811" i="1"/>
  <c r="K2810" i="1"/>
  <c r="K2809" i="1"/>
  <c r="K2808" i="1"/>
  <c r="K2807" i="1"/>
  <c r="K2806" i="1"/>
  <c r="K2805" i="1"/>
  <c r="K2804" i="1"/>
  <c r="K2803" i="1"/>
  <c r="K2802" i="1"/>
  <c r="K2801" i="1"/>
  <c r="K2800" i="1"/>
  <c r="K2799" i="1"/>
  <c r="K2798" i="1"/>
  <c r="K2797" i="1"/>
  <c r="K2796" i="1"/>
  <c r="K2795" i="1"/>
  <c r="K2794" i="1"/>
  <c r="K2793" i="1"/>
  <c r="K2792" i="1"/>
  <c r="K2791" i="1"/>
  <c r="K2790" i="1"/>
  <c r="K2789" i="1"/>
  <c r="K2788" i="1"/>
  <c r="K2787" i="1"/>
  <c r="K2786" i="1"/>
  <c r="K2785" i="1"/>
  <c r="K2784" i="1"/>
  <c r="K2783" i="1"/>
  <c r="K2782" i="1"/>
  <c r="K2781" i="1"/>
  <c r="K2780" i="1"/>
  <c r="K2779" i="1"/>
  <c r="K2778" i="1"/>
  <c r="K2777" i="1"/>
  <c r="K2776" i="1"/>
  <c r="K2775" i="1"/>
  <c r="K2774" i="1"/>
  <c r="K2773" i="1"/>
  <c r="K2772" i="1"/>
  <c r="K2771" i="1"/>
  <c r="K2770" i="1"/>
  <c r="K2769" i="1"/>
  <c r="K2768" i="1"/>
  <c r="K2767" i="1"/>
  <c r="K2766" i="1"/>
  <c r="K2765" i="1"/>
  <c r="K2764" i="1"/>
  <c r="K2763" i="1"/>
  <c r="K2762" i="1"/>
  <c r="K2761" i="1"/>
  <c r="K2760" i="1"/>
  <c r="K2759" i="1"/>
  <c r="K2758" i="1"/>
  <c r="K2757" i="1"/>
  <c r="K2756" i="1"/>
  <c r="K2755" i="1"/>
  <c r="K2754" i="1"/>
  <c r="K2753" i="1"/>
  <c r="K2752" i="1"/>
  <c r="K2751" i="1"/>
  <c r="K2750" i="1"/>
  <c r="K2749" i="1"/>
  <c r="K2748" i="1"/>
  <c r="K2747" i="1"/>
  <c r="K2746" i="1"/>
  <c r="K2745" i="1"/>
  <c r="K2744" i="1"/>
  <c r="K2743" i="1"/>
  <c r="K2742" i="1"/>
  <c r="K2741" i="1"/>
  <c r="K2740" i="1"/>
  <c r="K2739" i="1"/>
  <c r="K2738" i="1"/>
  <c r="K2737" i="1"/>
  <c r="K2736" i="1"/>
  <c r="K2735" i="1"/>
  <c r="K2734" i="1"/>
  <c r="K2733" i="1"/>
  <c r="K2732" i="1"/>
  <c r="K2731" i="1"/>
  <c r="K2730" i="1"/>
  <c r="K2729" i="1"/>
  <c r="K2728" i="1"/>
  <c r="K2727" i="1"/>
  <c r="K2726" i="1"/>
  <c r="K2725" i="1"/>
  <c r="K2724" i="1"/>
  <c r="K2723" i="1"/>
  <c r="K2722" i="1"/>
  <c r="K2721" i="1"/>
  <c r="K2720" i="1"/>
  <c r="K2719" i="1"/>
  <c r="K2718" i="1"/>
  <c r="K2717" i="1"/>
  <c r="K2716" i="1"/>
  <c r="K2715" i="1"/>
  <c r="K2714" i="1"/>
  <c r="K2713" i="1"/>
  <c r="K2712" i="1"/>
  <c r="K2711" i="1"/>
  <c r="K2710" i="1"/>
  <c r="K2709" i="1"/>
  <c r="K2708" i="1"/>
  <c r="K2707" i="1"/>
  <c r="K2706" i="1"/>
  <c r="K2705" i="1"/>
  <c r="K2704" i="1"/>
  <c r="K2703" i="1"/>
  <c r="K2702" i="1"/>
  <c r="K2701" i="1"/>
  <c r="K2700" i="1"/>
  <c r="K2699" i="1"/>
  <c r="K2698" i="1"/>
  <c r="K2697" i="1"/>
  <c r="K2696" i="1"/>
  <c r="K2695" i="1"/>
  <c r="K2694" i="1"/>
  <c r="K2693" i="1"/>
  <c r="K2692" i="1"/>
  <c r="K2691" i="1"/>
  <c r="K2690" i="1"/>
  <c r="K2689" i="1"/>
  <c r="K2688" i="1"/>
  <c r="K2687" i="1"/>
  <c r="K2686" i="1"/>
  <c r="K2685" i="1"/>
  <c r="K2684" i="1"/>
  <c r="K2683" i="1"/>
  <c r="K2682" i="1"/>
  <c r="K2681" i="1"/>
  <c r="K2680" i="1"/>
  <c r="K2679" i="1"/>
  <c r="K2678" i="1"/>
  <c r="K2677" i="1"/>
  <c r="K2676" i="1"/>
  <c r="K2675" i="1"/>
  <c r="K2674" i="1"/>
  <c r="K2673" i="1"/>
  <c r="K2672" i="1"/>
  <c r="K2671" i="1"/>
  <c r="K2670" i="1"/>
  <c r="K2669" i="1"/>
  <c r="K2668" i="1"/>
  <c r="K2667" i="1"/>
  <c r="K2666" i="1"/>
  <c r="K2665" i="1"/>
  <c r="K2664" i="1"/>
  <c r="K2663" i="1"/>
  <c r="K2662" i="1"/>
  <c r="K2661" i="1"/>
  <c r="K2660" i="1"/>
  <c r="K2659" i="1"/>
  <c r="K2658" i="1"/>
  <c r="K2657" i="1"/>
  <c r="K2656" i="1"/>
  <c r="K2655" i="1"/>
  <c r="K2654" i="1"/>
  <c r="K2653" i="1"/>
  <c r="K2652" i="1"/>
  <c r="K2651" i="1"/>
  <c r="K2650" i="1"/>
  <c r="K2649" i="1"/>
  <c r="K2648" i="1"/>
  <c r="K2647" i="1"/>
  <c r="K2646" i="1"/>
  <c r="K2645" i="1"/>
  <c r="K2644" i="1"/>
  <c r="K2643" i="1"/>
  <c r="K2642" i="1"/>
  <c r="K2641" i="1"/>
  <c r="K2640" i="1"/>
  <c r="K2639" i="1"/>
  <c r="K2638" i="1"/>
  <c r="K2637" i="1"/>
  <c r="K2636" i="1"/>
  <c r="K2635" i="1"/>
  <c r="K2634" i="1"/>
  <c r="K2633" i="1"/>
  <c r="K2632" i="1"/>
  <c r="K2631" i="1"/>
  <c r="K2630" i="1"/>
  <c r="K2629" i="1"/>
  <c r="K2628" i="1"/>
  <c r="K2627" i="1"/>
  <c r="K2626" i="1"/>
  <c r="K2625" i="1"/>
  <c r="K2624" i="1"/>
  <c r="K2623" i="1"/>
  <c r="K2622" i="1"/>
  <c r="K2621" i="1"/>
  <c r="K2620" i="1"/>
  <c r="K2619" i="1"/>
  <c r="K2618" i="1"/>
  <c r="K2617" i="1"/>
  <c r="K2616" i="1"/>
  <c r="K2615" i="1"/>
  <c r="K2614" i="1"/>
  <c r="K2613" i="1"/>
  <c r="K2612" i="1"/>
  <c r="K2611" i="1"/>
  <c r="K2610" i="1"/>
  <c r="K2609" i="1"/>
  <c r="K2608" i="1"/>
  <c r="K2607" i="1"/>
  <c r="K2606" i="1"/>
  <c r="K2605" i="1"/>
  <c r="K2604" i="1"/>
  <c r="K2603" i="1"/>
  <c r="K2602" i="1"/>
  <c r="K2601" i="1"/>
  <c r="K2600" i="1"/>
  <c r="K2599" i="1"/>
  <c r="K2598" i="1"/>
  <c r="K2597" i="1"/>
  <c r="K2596" i="1"/>
  <c r="K2595" i="1"/>
  <c r="K2594" i="1"/>
  <c r="K2593" i="1"/>
  <c r="K2592" i="1"/>
  <c r="K2591" i="1"/>
  <c r="K2590" i="1"/>
  <c r="K2589" i="1"/>
  <c r="K2588" i="1"/>
  <c r="K2587" i="1"/>
  <c r="K2586" i="1"/>
  <c r="K2585" i="1"/>
  <c r="K2584" i="1"/>
  <c r="K2583" i="1"/>
  <c r="K2582" i="1"/>
  <c r="K2581" i="1"/>
  <c r="K2580" i="1"/>
  <c r="K2579" i="1"/>
  <c r="K2578" i="1"/>
  <c r="K2577" i="1"/>
  <c r="K2576" i="1"/>
  <c r="K2575" i="1"/>
  <c r="K2574" i="1"/>
  <c r="K2573" i="1"/>
  <c r="K2572" i="1"/>
  <c r="K2571" i="1"/>
  <c r="K2570" i="1"/>
  <c r="K2569" i="1"/>
  <c r="K2568" i="1"/>
  <c r="K2567" i="1"/>
  <c r="K2566" i="1"/>
  <c r="K2565" i="1"/>
  <c r="K2564" i="1"/>
  <c r="K2563" i="1"/>
  <c r="K2562" i="1"/>
  <c r="K2561" i="1"/>
  <c r="K2560" i="1"/>
  <c r="K2559" i="1"/>
  <c r="K2558" i="1"/>
  <c r="K2557" i="1"/>
  <c r="K2556" i="1"/>
  <c r="K2555" i="1"/>
  <c r="K2554" i="1"/>
  <c r="K2553" i="1"/>
  <c r="K2552" i="1"/>
  <c r="K2551" i="1"/>
  <c r="K2550" i="1"/>
  <c r="K2549" i="1"/>
  <c r="K2548" i="1"/>
  <c r="K2547" i="1"/>
  <c r="K2546" i="1"/>
  <c r="K2545" i="1"/>
  <c r="K2544" i="1"/>
  <c r="K2543" i="1"/>
  <c r="K2542" i="1"/>
  <c r="K2541" i="1"/>
  <c r="K2540" i="1"/>
  <c r="K2539" i="1"/>
  <c r="K2538" i="1"/>
  <c r="K2537" i="1"/>
  <c r="K2536" i="1"/>
  <c r="K2535" i="1"/>
  <c r="K2534" i="1"/>
  <c r="K2533" i="1"/>
  <c r="K2532" i="1"/>
  <c r="K2531" i="1"/>
  <c r="K2530" i="1"/>
  <c r="K2529" i="1"/>
  <c r="K2528" i="1"/>
  <c r="K2527" i="1"/>
  <c r="K2526" i="1"/>
  <c r="K2525" i="1"/>
  <c r="K2524" i="1"/>
  <c r="K2523" i="1"/>
  <c r="K2522" i="1"/>
  <c r="K2521" i="1"/>
  <c r="K2520" i="1"/>
  <c r="K2519" i="1"/>
  <c r="K2518" i="1"/>
  <c r="K2517" i="1"/>
  <c r="K2516" i="1"/>
  <c r="K2515" i="1"/>
  <c r="K2514" i="1"/>
  <c r="K2513" i="1"/>
  <c r="K2512" i="1"/>
  <c r="K2511" i="1"/>
  <c r="K2510" i="1"/>
  <c r="K2509" i="1"/>
  <c r="K2508" i="1"/>
  <c r="K2507" i="1"/>
  <c r="K2506" i="1"/>
  <c r="K2505" i="1"/>
  <c r="K2504" i="1"/>
  <c r="K2503" i="1"/>
  <c r="K2502" i="1"/>
  <c r="K2501" i="1"/>
  <c r="K2500" i="1"/>
  <c r="K2499" i="1"/>
  <c r="K2498" i="1"/>
  <c r="K2497" i="1"/>
  <c r="K2496" i="1"/>
  <c r="K2495" i="1"/>
  <c r="K2494" i="1"/>
  <c r="K2493" i="1"/>
  <c r="K2492" i="1"/>
  <c r="K2491" i="1"/>
  <c r="K2490" i="1"/>
  <c r="K2489" i="1"/>
  <c r="K2488" i="1"/>
  <c r="K2487" i="1"/>
  <c r="K2486" i="1"/>
  <c r="K2485" i="1"/>
  <c r="K2484" i="1"/>
  <c r="K2483" i="1"/>
  <c r="K2482" i="1"/>
  <c r="K2481" i="1"/>
  <c r="K2480" i="1"/>
  <c r="K2479" i="1"/>
  <c r="K2478" i="1"/>
  <c r="K2477" i="1"/>
  <c r="K2476" i="1"/>
  <c r="K2475" i="1"/>
  <c r="K2474" i="1"/>
  <c r="K2473" i="1"/>
  <c r="K2472" i="1"/>
  <c r="K2471" i="1"/>
  <c r="K2470" i="1"/>
  <c r="K2469" i="1"/>
  <c r="K2468" i="1"/>
  <c r="K2467" i="1"/>
  <c r="K2466" i="1"/>
  <c r="K2465" i="1"/>
  <c r="K2464" i="1"/>
  <c r="K2463" i="1"/>
  <c r="K2462" i="1"/>
  <c r="K2461" i="1"/>
  <c r="K2460" i="1"/>
  <c r="K2459" i="1"/>
  <c r="K2458" i="1"/>
  <c r="K2457" i="1"/>
  <c r="K2456" i="1"/>
  <c r="K2455" i="1"/>
  <c r="K2454" i="1"/>
  <c r="K2453" i="1"/>
  <c r="K2452" i="1"/>
  <c r="K2451" i="1"/>
  <c r="K2450" i="1"/>
  <c r="K2449" i="1"/>
  <c r="K2448" i="1"/>
  <c r="K2447" i="1"/>
  <c r="K2446" i="1"/>
  <c r="K2445" i="1"/>
  <c r="K2444" i="1"/>
  <c r="K2443" i="1"/>
  <c r="K2442" i="1"/>
  <c r="K2441" i="1"/>
  <c r="K2440" i="1"/>
  <c r="K2439" i="1"/>
  <c r="K2438" i="1"/>
  <c r="K2437" i="1"/>
  <c r="K2436" i="1"/>
  <c r="K2435" i="1"/>
  <c r="K2434" i="1"/>
  <c r="K2433" i="1"/>
  <c r="K2432" i="1"/>
  <c r="K2431" i="1"/>
  <c r="K2430" i="1"/>
  <c r="K2429" i="1"/>
  <c r="K2428" i="1"/>
  <c r="K2427" i="1"/>
  <c r="K2426" i="1"/>
  <c r="K2425" i="1"/>
  <c r="K2424" i="1"/>
  <c r="K2423" i="1"/>
  <c r="K2422" i="1"/>
  <c r="K2421" i="1"/>
  <c r="K2420" i="1"/>
  <c r="K2419" i="1"/>
  <c r="K2418" i="1"/>
  <c r="K2417" i="1"/>
  <c r="K2416" i="1"/>
  <c r="K2415" i="1"/>
  <c r="K2414" i="1"/>
  <c r="K2413" i="1"/>
  <c r="K2412" i="1"/>
  <c r="K2411" i="1"/>
  <c r="K2410" i="1"/>
  <c r="K2409" i="1"/>
  <c r="K2408" i="1"/>
  <c r="K2407" i="1"/>
  <c r="K2406" i="1"/>
  <c r="K2405" i="1"/>
  <c r="K2404" i="1"/>
  <c r="K2403" i="1"/>
  <c r="K2402" i="1"/>
  <c r="K2401" i="1"/>
  <c r="K2400" i="1"/>
  <c r="K2399" i="1"/>
  <c r="K2398" i="1"/>
  <c r="K2397" i="1"/>
  <c r="K2396" i="1"/>
  <c r="K2395" i="1"/>
  <c r="K2394" i="1"/>
  <c r="K2393" i="1"/>
  <c r="K2392" i="1"/>
  <c r="K2391" i="1"/>
  <c r="K2390" i="1"/>
  <c r="K2389" i="1"/>
  <c r="K2388" i="1"/>
  <c r="K2387" i="1"/>
  <c r="K2386" i="1"/>
  <c r="K2385" i="1"/>
  <c r="K2384" i="1"/>
  <c r="K2383" i="1"/>
  <c r="K2382" i="1"/>
  <c r="K2381" i="1"/>
  <c r="K2380" i="1"/>
  <c r="K2379" i="1"/>
  <c r="K2378" i="1"/>
  <c r="K2377" i="1"/>
  <c r="K2376" i="1"/>
  <c r="K2375" i="1"/>
  <c r="K2374" i="1"/>
  <c r="K2373" i="1"/>
  <c r="K2372" i="1"/>
  <c r="K2371" i="1"/>
  <c r="K2370" i="1"/>
  <c r="K2369" i="1"/>
  <c r="K2368" i="1"/>
  <c r="K2367" i="1"/>
  <c r="K2366" i="1"/>
  <c r="K2365" i="1"/>
  <c r="K2364" i="1"/>
  <c r="K2363" i="1"/>
  <c r="K2362" i="1"/>
  <c r="K2361" i="1"/>
  <c r="K2360" i="1"/>
  <c r="K2359" i="1"/>
  <c r="K2358" i="1"/>
  <c r="K2357" i="1"/>
  <c r="K2356" i="1"/>
  <c r="K2355" i="1"/>
  <c r="K2354" i="1"/>
  <c r="K2353" i="1"/>
  <c r="K2352" i="1"/>
  <c r="K2351" i="1"/>
  <c r="K2350" i="1"/>
  <c r="K2349" i="1"/>
  <c r="K2348" i="1"/>
  <c r="K2347" i="1"/>
  <c r="K2346" i="1"/>
  <c r="K2345" i="1"/>
  <c r="K2344" i="1"/>
  <c r="K2343" i="1"/>
  <c r="K2342" i="1"/>
  <c r="K2341" i="1"/>
  <c r="K2340" i="1"/>
  <c r="K2339" i="1"/>
  <c r="K2338" i="1"/>
  <c r="K2337" i="1"/>
  <c r="K2336" i="1"/>
  <c r="K2335" i="1"/>
  <c r="K2334" i="1"/>
  <c r="K2333" i="1"/>
  <c r="K2332" i="1"/>
  <c r="K2331" i="1"/>
  <c r="K2330" i="1"/>
  <c r="K2329" i="1"/>
  <c r="K2328" i="1"/>
  <c r="K2327" i="1"/>
  <c r="K2326" i="1"/>
  <c r="K2325" i="1"/>
  <c r="K2324" i="1"/>
  <c r="K2323" i="1"/>
  <c r="K2322" i="1"/>
  <c r="K2321" i="1"/>
  <c r="K2320" i="1"/>
  <c r="K2319" i="1"/>
  <c r="K2318" i="1"/>
  <c r="K2317" i="1"/>
  <c r="K2316" i="1"/>
  <c r="K2315" i="1"/>
  <c r="K2314" i="1"/>
  <c r="K2313" i="1"/>
  <c r="K2312" i="1"/>
  <c r="K2311" i="1"/>
  <c r="K2310" i="1"/>
  <c r="K2309" i="1"/>
  <c r="K2308" i="1"/>
  <c r="K2307" i="1"/>
  <c r="K2306" i="1"/>
  <c r="K2305" i="1"/>
  <c r="K2304" i="1"/>
  <c r="K2303" i="1"/>
  <c r="K2302" i="1"/>
  <c r="K2301" i="1"/>
  <c r="K2300" i="1"/>
  <c r="K2299" i="1"/>
  <c r="K2298" i="1"/>
  <c r="K2297" i="1"/>
  <c r="K2296" i="1"/>
  <c r="K2295" i="1"/>
  <c r="K2294" i="1"/>
  <c r="K2293" i="1"/>
  <c r="K2292" i="1"/>
  <c r="K2291" i="1"/>
  <c r="K2290" i="1"/>
  <c r="K2289" i="1"/>
  <c r="K2288" i="1"/>
  <c r="K2287" i="1"/>
  <c r="K2286" i="1"/>
  <c r="K2285" i="1"/>
  <c r="K2284" i="1"/>
  <c r="K2283" i="1"/>
  <c r="K2282" i="1"/>
  <c r="K2281" i="1"/>
  <c r="K2280" i="1"/>
  <c r="K2279" i="1"/>
  <c r="K2278" i="1"/>
  <c r="K2277" i="1"/>
  <c r="K2276" i="1"/>
  <c r="K2275" i="1"/>
  <c r="K2274" i="1"/>
  <c r="K2273" i="1"/>
  <c r="K2272" i="1"/>
  <c r="K2271" i="1"/>
  <c r="K2270" i="1"/>
  <c r="K2269" i="1"/>
  <c r="K2268" i="1"/>
  <c r="K2267" i="1"/>
  <c r="K2266" i="1"/>
  <c r="K2265" i="1"/>
  <c r="K2264" i="1"/>
  <c r="K2263" i="1"/>
  <c r="K2262" i="1"/>
  <c r="K2261" i="1"/>
  <c r="K2260" i="1"/>
  <c r="K2259" i="1"/>
  <c r="K2258" i="1"/>
  <c r="K2257" i="1"/>
  <c r="K2256" i="1"/>
  <c r="K2255" i="1"/>
  <c r="K2254" i="1"/>
  <c r="K2253" i="1"/>
  <c r="K2252" i="1"/>
  <c r="K2251" i="1"/>
  <c r="K2250" i="1"/>
  <c r="K2249" i="1"/>
  <c r="K2248" i="1"/>
  <c r="K2247" i="1"/>
  <c r="K2246" i="1"/>
  <c r="K2245" i="1"/>
  <c r="K2244" i="1"/>
  <c r="K2243" i="1"/>
  <c r="K2242" i="1"/>
  <c r="K2241" i="1"/>
  <c r="K2240" i="1"/>
  <c r="K2239" i="1"/>
  <c r="K2238" i="1"/>
  <c r="K2237" i="1"/>
  <c r="K2236" i="1"/>
  <c r="K2235" i="1"/>
  <c r="K2234" i="1"/>
  <c r="K2233" i="1"/>
  <c r="K2232" i="1"/>
  <c r="K2231" i="1"/>
  <c r="K2230" i="1"/>
  <c r="K2229" i="1"/>
  <c r="K2228" i="1"/>
  <c r="K2227" i="1"/>
  <c r="K2226" i="1"/>
  <c r="K2225" i="1"/>
  <c r="K2224" i="1"/>
  <c r="K2223" i="1"/>
  <c r="K2222" i="1"/>
  <c r="K2221" i="1"/>
  <c r="K2220" i="1"/>
  <c r="K2219" i="1"/>
  <c r="K2218" i="1"/>
  <c r="K2217" i="1"/>
  <c r="K2216" i="1"/>
  <c r="K2215" i="1"/>
  <c r="K2214" i="1"/>
  <c r="K2213" i="1"/>
  <c r="K2212" i="1"/>
  <c r="K2211" i="1"/>
  <c r="K2210" i="1"/>
  <c r="K2209" i="1"/>
  <c r="K2208" i="1"/>
  <c r="K2207" i="1"/>
  <c r="K2206" i="1"/>
  <c r="K2205" i="1"/>
  <c r="K2204" i="1"/>
  <c r="K2203" i="1"/>
  <c r="K2202" i="1"/>
  <c r="K2201" i="1"/>
  <c r="K2200" i="1"/>
  <c r="K2199" i="1"/>
  <c r="K2198" i="1"/>
  <c r="K2197" i="1"/>
  <c r="K2196" i="1"/>
  <c r="K2195" i="1"/>
  <c r="K2194" i="1"/>
  <c r="K2193" i="1"/>
  <c r="K2192" i="1"/>
  <c r="K2191" i="1"/>
  <c r="K2190" i="1"/>
  <c r="K2189" i="1"/>
  <c r="K2188" i="1"/>
  <c r="K2187" i="1"/>
  <c r="K2186" i="1"/>
  <c r="K2185" i="1"/>
  <c r="K2184" i="1"/>
  <c r="K2183" i="1"/>
  <c r="K2182" i="1"/>
  <c r="K2181" i="1"/>
  <c r="K2180" i="1"/>
  <c r="K2179" i="1"/>
  <c r="K2178" i="1"/>
  <c r="K2177" i="1"/>
  <c r="K2176" i="1"/>
  <c r="K2175" i="1"/>
  <c r="K2174" i="1"/>
  <c r="K2173" i="1"/>
  <c r="K2172" i="1"/>
  <c r="K2171" i="1"/>
  <c r="K2170" i="1"/>
  <c r="K2169" i="1"/>
  <c r="K2168" i="1"/>
  <c r="K2167" i="1"/>
  <c r="K2166" i="1"/>
  <c r="K2165" i="1"/>
  <c r="K2164" i="1"/>
  <c r="K2163" i="1"/>
  <c r="K2162" i="1"/>
  <c r="K2161" i="1"/>
  <c r="K2160" i="1"/>
  <c r="K2159" i="1"/>
  <c r="K2158" i="1"/>
  <c r="K2157" i="1"/>
  <c r="K2156" i="1"/>
  <c r="K2155" i="1"/>
  <c r="K2154" i="1"/>
  <c r="K2153" i="1"/>
  <c r="K2152" i="1"/>
  <c r="K2151" i="1"/>
  <c r="K2150" i="1"/>
  <c r="K2149" i="1"/>
  <c r="K2148" i="1"/>
  <c r="K2147" i="1"/>
  <c r="K2146" i="1"/>
  <c r="K2145" i="1"/>
  <c r="K2144" i="1"/>
  <c r="K2143" i="1"/>
  <c r="K2142" i="1"/>
  <c r="K2141" i="1"/>
  <c r="K2140" i="1"/>
  <c r="K2139" i="1"/>
  <c r="K2138" i="1"/>
  <c r="K2137" i="1"/>
  <c r="K2136" i="1"/>
  <c r="K2135" i="1"/>
  <c r="K2134" i="1"/>
  <c r="K2133" i="1"/>
  <c r="K2132" i="1"/>
  <c r="K2131" i="1"/>
  <c r="K2130" i="1"/>
  <c r="K2129" i="1"/>
  <c r="K2128" i="1"/>
  <c r="K2127" i="1"/>
  <c r="K2126" i="1"/>
  <c r="K2125" i="1"/>
  <c r="K2124" i="1"/>
  <c r="K2123" i="1"/>
  <c r="K2122" i="1"/>
  <c r="K2121" i="1"/>
  <c r="K2120" i="1"/>
  <c r="K2119" i="1"/>
  <c r="K2118" i="1"/>
  <c r="K2117" i="1"/>
  <c r="K2116" i="1"/>
  <c r="K2115" i="1"/>
  <c r="K2114" i="1"/>
  <c r="K2113" i="1"/>
  <c r="K2112" i="1"/>
  <c r="K2111" i="1"/>
  <c r="K2110" i="1"/>
  <c r="K2109" i="1"/>
  <c r="K2108" i="1"/>
  <c r="K2107" i="1"/>
  <c r="K2106" i="1"/>
  <c r="K2105" i="1"/>
  <c r="K2104" i="1"/>
  <c r="K2103" i="1"/>
  <c r="K2102" i="1"/>
  <c r="K2101" i="1"/>
  <c r="K2100" i="1"/>
  <c r="K2099" i="1"/>
  <c r="K2098" i="1"/>
  <c r="K2097" i="1"/>
  <c r="K2096" i="1"/>
  <c r="K2095" i="1"/>
  <c r="K2094" i="1"/>
  <c r="K2093" i="1"/>
  <c r="K2092" i="1"/>
  <c r="K2091" i="1"/>
  <c r="K2090" i="1"/>
  <c r="K2089" i="1"/>
  <c r="K2088" i="1"/>
  <c r="K2087" i="1"/>
  <c r="K2086" i="1"/>
  <c r="K2085" i="1"/>
  <c r="K2084" i="1"/>
  <c r="K2083" i="1"/>
  <c r="K2082" i="1"/>
  <c r="K2081" i="1"/>
  <c r="K2080" i="1"/>
  <c r="K2079" i="1"/>
  <c r="K2078" i="1"/>
  <c r="K2077" i="1"/>
  <c r="K2076" i="1"/>
  <c r="K2075" i="1"/>
  <c r="K2074" i="1"/>
  <c r="K2073" i="1"/>
  <c r="K2072" i="1"/>
  <c r="K2071" i="1"/>
  <c r="K2070" i="1"/>
  <c r="K2069" i="1"/>
  <c r="K2068" i="1"/>
  <c r="K2067" i="1"/>
  <c r="K2066" i="1"/>
  <c r="K2065" i="1"/>
  <c r="K2064" i="1"/>
  <c r="K2063" i="1"/>
  <c r="K2062" i="1"/>
  <c r="K2061" i="1"/>
  <c r="K2060" i="1"/>
  <c r="K2059" i="1"/>
  <c r="K2058" i="1"/>
  <c r="K2057" i="1"/>
  <c r="K2056" i="1"/>
  <c r="K2055" i="1"/>
  <c r="K2054" i="1"/>
  <c r="K2053" i="1"/>
  <c r="K2052" i="1"/>
  <c r="K2051" i="1"/>
  <c r="K2050" i="1"/>
  <c r="K2049" i="1"/>
  <c r="K2048" i="1"/>
  <c r="K2047" i="1"/>
  <c r="K2046" i="1"/>
  <c r="K2045" i="1"/>
  <c r="K2044" i="1"/>
  <c r="K2043" i="1"/>
  <c r="K2042" i="1"/>
  <c r="K2041" i="1"/>
  <c r="K2040" i="1"/>
  <c r="K2039" i="1"/>
  <c r="K2038" i="1"/>
  <c r="K2037" i="1"/>
  <c r="K2036" i="1"/>
  <c r="K2035" i="1"/>
  <c r="K2034" i="1"/>
  <c r="K2033" i="1"/>
  <c r="K2032" i="1"/>
  <c r="K2031" i="1"/>
  <c r="K2030" i="1"/>
  <c r="K2029" i="1"/>
  <c r="K2028" i="1"/>
  <c r="K2027" i="1"/>
  <c r="K2026" i="1"/>
  <c r="K2025" i="1"/>
  <c r="K2024" i="1"/>
  <c r="K2023" i="1"/>
  <c r="K2022" i="1"/>
  <c r="K2021" i="1"/>
  <c r="K2020" i="1"/>
  <c r="K2019" i="1"/>
  <c r="K2018" i="1"/>
  <c r="K2017" i="1"/>
  <c r="K2016" i="1"/>
  <c r="K2015" i="1"/>
  <c r="K2014" i="1"/>
  <c r="K2013" i="1"/>
  <c r="K2012" i="1"/>
  <c r="K2011" i="1"/>
  <c r="K2010" i="1"/>
  <c r="K2009" i="1"/>
  <c r="K2008" i="1"/>
  <c r="K2007" i="1"/>
  <c r="K2006" i="1"/>
  <c r="K2005" i="1"/>
  <c r="K2004" i="1"/>
  <c r="K2003" i="1"/>
  <c r="K2002" i="1"/>
  <c r="K2001" i="1"/>
  <c r="K2000" i="1"/>
  <c r="K1999" i="1"/>
  <c r="K1998" i="1"/>
  <c r="K1997" i="1"/>
  <c r="K1996" i="1"/>
  <c r="K1995" i="1"/>
  <c r="K1994" i="1"/>
  <c r="K1993" i="1"/>
  <c r="K1992" i="1"/>
  <c r="K1991" i="1"/>
  <c r="K1990" i="1"/>
  <c r="K1989" i="1"/>
  <c r="K1988" i="1"/>
  <c r="K1987" i="1"/>
  <c r="K1986" i="1"/>
  <c r="K1985" i="1"/>
  <c r="K1984" i="1"/>
  <c r="K1983" i="1"/>
  <c r="K1982" i="1"/>
  <c r="K1981" i="1"/>
  <c r="K1980" i="1"/>
  <c r="K1979" i="1"/>
  <c r="K1978" i="1"/>
  <c r="K1977" i="1"/>
  <c r="K1976" i="1"/>
  <c r="K1975" i="1"/>
  <c r="K1974" i="1"/>
  <c r="K1973" i="1"/>
  <c r="K1972" i="1"/>
  <c r="K1971" i="1"/>
  <c r="K1970" i="1"/>
  <c r="K1969" i="1"/>
  <c r="K1968" i="1"/>
  <c r="K1967" i="1"/>
  <c r="K1966" i="1"/>
  <c r="K1965" i="1"/>
  <c r="K1964" i="1"/>
  <c r="K1963" i="1"/>
  <c r="K1962" i="1"/>
  <c r="K1961" i="1"/>
  <c r="K1960" i="1"/>
  <c r="K1959" i="1"/>
  <c r="K1958" i="1"/>
  <c r="K1957" i="1"/>
  <c r="K1956" i="1"/>
  <c r="K1955" i="1"/>
  <c r="K1954" i="1"/>
  <c r="K1953" i="1"/>
  <c r="K1952" i="1"/>
  <c r="K1951" i="1"/>
  <c r="K1950" i="1"/>
  <c r="K1949" i="1"/>
  <c r="K1948" i="1"/>
  <c r="K1947" i="1"/>
  <c r="K1946" i="1"/>
  <c r="K1945" i="1"/>
  <c r="K1944" i="1"/>
  <c r="K1943" i="1"/>
  <c r="K1942" i="1"/>
  <c r="K1941" i="1"/>
  <c r="K1940" i="1"/>
  <c r="K1939" i="1"/>
  <c r="K1938" i="1"/>
  <c r="K1937" i="1"/>
  <c r="K1936" i="1"/>
  <c r="K1935" i="1"/>
  <c r="K1934" i="1"/>
  <c r="K1933" i="1"/>
  <c r="K1932" i="1"/>
  <c r="K1931" i="1"/>
  <c r="K1930" i="1"/>
  <c r="K1929" i="1"/>
  <c r="K1928" i="1"/>
  <c r="K1927" i="1"/>
  <c r="K1926" i="1"/>
  <c r="K1925" i="1"/>
  <c r="K1924" i="1"/>
  <c r="K1923" i="1"/>
  <c r="K1922" i="1"/>
  <c r="K1921" i="1"/>
  <c r="K1920" i="1"/>
  <c r="K1919" i="1"/>
  <c r="K1918" i="1"/>
  <c r="K1917" i="1"/>
  <c r="K1916" i="1"/>
  <c r="K1915" i="1"/>
  <c r="K1914" i="1"/>
  <c r="K1913" i="1"/>
  <c r="K1912" i="1"/>
  <c r="K1911" i="1"/>
  <c r="K1910" i="1"/>
  <c r="K1909" i="1"/>
  <c r="K1908" i="1"/>
  <c r="K1907" i="1"/>
  <c r="K1906" i="1"/>
  <c r="K1905" i="1"/>
  <c r="K1904" i="1"/>
  <c r="K1903" i="1"/>
  <c r="K1902" i="1"/>
  <c r="K1901" i="1"/>
  <c r="K1900" i="1"/>
  <c r="K1899" i="1"/>
  <c r="K1898" i="1"/>
  <c r="K1897" i="1"/>
  <c r="K1896" i="1"/>
  <c r="K1895" i="1"/>
  <c r="K1894" i="1"/>
  <c r="K1893" i="1"/>
  <c r="K1892" i="1"/>
  <c r="K1891" i="1"/>
  <c r="K1890" i="1"/>
  <c r="K1889" i="1"/>
  <c r="K1888" i="1"/>
  <c r="K1887" i="1"/>
  <c r="K1886" i="1"/>
  <c r="K1885" i="1"/>
  <c r="K1884" i="1"/>
  <c r="K1883" i="1"/>
  <c r="K1882" i="1"/>
  <c r="K1881" i="1"/>
  <c r="K1880" i="1"/>
  <c r="K1879" i="1"/>
  <c r="K1878" i="1"/>
  <c r="K1877" i="1"/>
  <c r="K1876" i="1"/>
  <c r="K1875" i="1"/>
  <c r="K1874" i="1"/>
  <c r="K1873" i="1"/>
  <c r="K1872" i="1"/>
  <c r="K1871" i="1"/>
  <c r="K1870" i="1"/>
  <c r="K1869" i="1"/>
  <c r="K1868" i="1"/>
  <c r="K1867" i="1"/>
  <c r="K1866" i="1"/>
  <c r="K1865" i="1"/>
  <c r="K1864" i="1"/>
  <c r="K1863" i="1"/>
  <c r="K1862" i="1"/>
  <c r="K1861" i="1"/>
  <c r="K1860" i="1"/>
  <c r="K1859" i="1"/>
  <c r="K1858" i="1"/>
  <c r="K1857" i="1"/>
  <c r="K1856" i="1"/>
  <c r="K1855" i="1"/>
  <c r="K1854" i="1"/>
  <c r="K1853" i="1"/>
  <c r="K1852" i="1"/>
  <c r="K1851" i="1"/>
  <c r="K1850" i="1"/>
  <c r="K1849" i="1"/>
  <c r="K1848" i="1"/>
  <c r="K1847" i="1"/>
  <c r="K1846" i="1"/>
  <c r="K1845" i="1"/>
  <c r="K1844" i="1"/>
  <c r="K1843" i="1"/>
  <c r="K1842" i="1"/>
  <c r="K1841" i="1"/>
  <c r="K1840" i="1"/>
  <c r="K1839" i="1"/>
  <c r="K1838" i="1"/>
  <c r="K1837" i="1"/>
  <c r="K1836" i="1"/>
  <c r="K1835" i="1"/>
  <c r="K1834" i="1"/>
  <c r="K1833" i="1"/>
  <c r="K1832" i="1"/>
  <c r="K1831" i="1"/>
  <c r="K1830" i="1"/>
  <c r="K1829" i="1"/>
  <c r="K1828" i="1"/>
  <c r="K1827" i="1"/>
  <c r="K1826" i="1"/>
  <c r="K1825" i="1"/>
  <c r="K1824" i="1"/>
  <c r="K1823" i="1"/>
  <c r="K1822" i="1"/>
  <c r="K1821" i="1"/>
  <c r="K1820" i="1"/>
  <c r="K1819" i="1"/>
  <c r="K1818" i="1"/>
  <c r="K1817" i="1"/>
  <c r="K1816" i="1"/>
  <c r="K1815" i="1"/>
  <c r="K1814" i="1"/>
  <c r="K1813" i="1"/>
  <c r="K1812" i="1"/>
  <c r="K1811" i="1"/>
  <c r="K1810" i="1"/>
  <c r="K1809" i="1"/>
  <c r="K1808" i="1"/>
  <c r="K1807" i="1"/>
  <c r="K1806" i="1"/>
  <c r="K1805" i="1"/>
  <c r="K1804" i="1"/>
  <c r="K1803" i="1"/>
  <c r="K1802" i="1"/>
  <c r="K1801" i="1"/>
  <c r="K1800" i="1"/>
  <c r="K1799" i="1"/>
  <c r="K1798" i="1"/>
  <c r="K1797" i="1"/>
  <c r="K1796" i="1"/>
  <c r="K1795" i="1"/>
  <c r="K1794" i="1"/>
  <c r="K1793" i="1"/>
  <c r="K1792" i="1"/>
  <c r="K1791" i="1"/>
  <c r="K1790" i="1"/>
  <c r="K1789" i="1"/>
  <c r="K1788" i="1"/>
  <c r="K1787" i="1"/>
  <c r="K1786" i="1"/>
  <c r="K1785" i="1"/>
  <c r="K1784" i="1"/>
  <c r="K1783" i="1"/>
  <c r="K1782" i="1"/>
  <c r="K1781" i="1"/>
  <c r="K1780" i="1"/>
  <c r="K1779" i="1"/>
  <c r="K1778" i="1"/>
  <c r="K1777" i="1"/>
  <c r="K1776" i="1"/>
  <c r="K1775" i="1"/>
  <c r="K1774" i="1"/>
  <c r="K1773" i="1"/>
  <c r="K1772" i="1"/>
  <c r="K1771" i="1"/>
  <c r="K1770" i="1"/>
  <c r="K1769" i="1"/>
  <c r="K1768" i="1"/>
  <c r="K1767" i="1"/>
  <c r="K1766" i="1"/>
  <c r="K1765" i="1"/>
  <c r="K1764" i="1"/>
  <c r="K1763" i="1"/>
  <c r="K1762" i="1"/>
  <c r="K1761" i="1"/>
  <c r="K1760" i="1"/>
  <c r="K1759" i="1"/>
  <c r="K1758" i="1"/>
  <c r="K1757" i="1"/>
  <c r="K1756" i="1"/>
  <c r="K1755" i="1"/>
  <c r="K1754" i="1"/>
  <c r="K1753" i="1"/>
  <c r="K1752" i="1"/>
  <c r="K1751" i="1"/>
  <c r="K1750" i="1"/>
  <c r="K1749" i="1"/>
  <c r="K1748" i="1"/>
  <c r="K1747" i="1"/>
  <c r="K1746" i="1"/>
  <c r="K1745" i="1"/>
  <c r="K1744" i="1"/>
  <c r="K1743" i="1"/>
  <c r="K1742" i="1"/>
  <c r="K1741" i="1"/>
  <c r="K1740" i="1"/>
  <c r="K1739" i="1"/>
  <c r="K1738" i="1"/>
  <c r="K1737" i="1"/>
  <c r="K1736" i="1"/>
  <c r="K1735" i="1"/>
  <c r="K1734" i="1"/>
  <c r="K1733" i="1"/>
  <c r="K1732" i="1"/>
  <c r="K1731" i="1"/>
  <c r="K1730" i="1"/>
  <c r="K1729" i="1"/>
  <c r="K1728" i="1"/>
  <c r="K1727" i="1"/>
  <c r="K1726" i="1"/>
  <c r="K1725" i="1"/>
  <c r="K1724" i="1"/>
  <c r="K1723" i="1"/>
  <c r="K1722" i="1"/>
  <c r="K1721" i="1"/>
  <c r="K1720" i="1"/>
  <c r="K1719" i="1"/>
  <c r="K1718" i="1"/>
  <c r="K1717" i="1"/>
  <c r="K1716" i="1"/>
  <c r="K1715" i="1"/>
  <c r="K1714" i="1"/>
  <c r="K1713" i="1"/>
  <c r="K1712" i="1"/>
  <c r="K1711" i="1"/>
  <c r="K1710" i="1"/>
  <c r="K1709" i="1"/>
  <c r="K1708" i="1"/>
  <c r="K1707" i="1"/>
  <c r="K1706" i="1"/>
  <c r="K1705" i="1"/>
  <c r="K1704" i="1"/>
  <c r="K1703" i="1"/>
  <c r="K1702" i="1"/>
  <c r="K1701" i="1"/>
  <c r="K1700" i="1"/>
  <c r="K1699" i="1"/>
  <c r="K1698" i="1"/>
  <c r="K1697" i="1"/>
  <c r="K1696" i="1"/>
  <c r="K1695" i="1"/>
  <c r="K1694" i="1"/>
  <c r="K1693" i="1"/>
  <c r="K1692" i="1"/>
  <c r="K1691" i="1"/>
  <c r="K1690" i="1"/>
  <c r="K1689" i="1"/>
  <c r="K1688" i="1"/>
  <c r="K1687" i="1"/>
  <c r="K1686" i="1"/>
  <c r="K1685" i="1"/>
  <c r="K1684" i="1"/>
  <c r="K1683" i="1"/>
  <c r="K1682" i="1"/>
  <c r="K1681" i="1"/>
  <c r="K1680" i="1"/>
  <c r="K1679" i="1"/>
  <c r="K1678" i="1"/>
  <c r="K1677" i="1"/>
  <c r="K1676" i="1"/>
  <c r="K1675" i="1"/>
  <c r="K1674" i="1"/>
  <c r="K1673" i="1"/>
  <c r="K1672" i="1"/>
  <c r="K1671" i="1"/>
  <c r="K1670" i="1"/>
  <c r="K1669" i="1"/>
  <c r="K1668" i="1"/>
  <c r="K1667" i="1"/>
  <c r="K1666" i="1"/>
  <c r="K1665" i="1"/>
  <c r="K1664" i="1"/>
  <c r="K1663" i="1"/>
  <c r="K1662" i="1"/>
  <c r="K1661" i="1"/>
  <c r="K1660" i="1"/>
  <c r="K1659" i="1"/>
  <c r="K1658" i="1"/>
  <c r="K1657" i="1"/>
  <c r="K1656" i="1"/>
  <c r="K1655" i="1"/>
  <c r="K1654" i="1"/>
  <c r="K1653" i="1"/>
  <c r="K1652" i="1"/>
  <c r="K1651" i="1"/>
  <c r="K1650" i="1"/>
  <c r="K1649" i="1"/>
  <c r="K1648" i="1"/>
  <c r="K1647" i="1"/>
  <c r="K1646" i="1"/>
  <c r="K1645" i="1"/>
  <c r="K1644" i="1"/>
  <c r="K1643" i="1"/>
  <c r="K1642" i="1"/>
  <c r="K1641" i="1"/>
  <c r="K1640" i="1"/>
  <c r="K1639" i="1"/>
  <c r="K1638" i="1"/>
  <c r="K1637" i="1"/>
  <c r="K1636" i="1"/>
  <c r="K1635" i="1"/>
  <c r="K1634" i="1"/>
  <c r="K1633" i="1"/>
  <c r="K1632" i="1"/>
  <c r="K1631" i="1"/>
  <c r="K1630" i="1"/>
  <c r="K1629" i="1"/>
  <c r="K1628" i="1"/>
  <c r="K1627" i="1"/>
  <c r="K1626" i="1"/>
  <c r="K1625" i="1"/>
  <c r="K1624" i="1"/>
  <c r="K1623" i="1"/>
  <c r="K1622" i="1"/>
  <c r="K1621" i="1"/>
  <c r="K1620" i="1"/>
  <c r="K1619" i="1"/>
  <c r="K1618" i="1"/>
  <c r="K1617" i="1"/>
  <c r="K1616" i="1"/>
  <c r="K1615" i="1"/>
  <c r="K1614" i="1"/>
  <c r="K1613" i="1"/>
  <c r="K1612" i="1"/>
  <c r="K1611" i="1"/>
  <c r="K1610" i="1"/>
  <c r="K1609" i="1"/>
  <c r="K1608" i="1"/>
  <c r="K1607" i="1"/>
  <c r="K1606" i="1"/>
  <c r="K1605" i="1"/>
  <c r="K1604" i="1"/>
  <c r="K1603" i="1"/>
  <c r="K1602" i="1"/>
  <c r="K1601" i="1"/>
  <c r="K1600" i="1"/>
  <c r="K1599" i="1"/>
  <c r="K1598" i="1"/>
  <c r="K1597" i="1"/>
  <c r="K1596" i="1"/>
  <c r="K1595" i="1"/>
  <c r="K1594" i="1"/>
  <c r="K1593" i="1"/>
  <c r="K1592" i="1"/>
  <c r="K1591" i="1"/>
  <c r="K1590" i="1"/>
  <c r="K1589" i="1"/>
  <c r="K1588" i="1"/>
  <c r="K1587" i="1"/>
  <c r="K1586" i="1"/>
  <c r="K1585" i="1"/>
  <c r="K1584" i="1"/>
  <c r="K1583" i="1"/>
  <c r="K1582" i="1"/>
  <c r="K1581" i="1"/>
  <c r="K1580" i="1"/>
  <c r="K1579" i="1"/>
  <c r="K1578" i="1"/>
  <c r="K1577" i="1"/>
  <c r="K1576" i="1"/>
  <c r="K1575" i="1"/>
  <c r="K1574" i="1"/>
  <c r="K1573" i="1"/>
  <c r="K1572" i="1"/>
  <c r="K1571" i="1"/>
  <c r="K1570" i="1"/>
  <c r="K1569" i="1"/>
  <c r="K1568" i="1"/>
  <c r="K1567" i="1"/>
  <c r="K1566" i="1"/>
  <c r="K1565" i="1"/>
  <c r="K1564" i="1"/>
  <c r="K1563" i="1"/>
  <c r="K1562" i="1"/>
  <c r="K1561" i="1"/>
  <c r="K1560" i="1"/>
  <c r="K1559" i="1"/>
  <c r="K1558" i="1"/>
  <c r="K1557" i="1"/>
  <c r="K1556" i="1"/>
  <c r="K1555" i="1"/>
  <c r="K1554" i="1"/>
  <c r="K1553" i="1"/>
  <c r="K1552" i="1"/>
  <c r="K1551" i="1"/>
  <c r="K1550" i="1"/>
  <c r="K1549" i="1"/>
  <c r="K1548" i="1"/>
  <c r="K1547" i="1"/>
  <c r="K1546" i="1"/>
  <c r="K1545" i="1"/>
  <c r="K1544" i="1"/>
  <c r="K1543" i="1"/>
  <c r="K1542" i="1"/>
  <c r="K1541" i="1"/>
  <c r="K1540" i="1"/>
  <c r="K1539" i="1"/>
  <c r="K1538" i="1"/>
  <c r="K1537" i="1"/>
  <c r="K1536" i="1"/>
  <c r="K1535" i="1"/>
  <c r="K1534" i="1"/>
  <c r="K1533" i="1"/>
  <c r="K1532" i="1"/>
  <c r="K1531" i="1"/>
  <c r="K1530" i="1"/>
  <c r="K1529" i="1"/>
  <c r="K1528" i="1"/>
  <c r="K1527" i="1"/>
  <c r="K1526" i="1"/>
  <c r="K1525" i="1"/>
  <c r="K1524" i="1"/>
  <c r="K1523" i="1"/>
  <c r="K1522" i="1"/>
  <c r="K1521" i="1"/>
  <c r="K1520" i="1"/>
  <c r="K1519" i="1"/>
  <c r="K1518" i="1"/>
  <c r="K1517" i="1"/>
  <c r="K1516" i="1"/>
  <c r="K1515" i="1"/>
  <c r="K1514" i="1"/>
  <c r="K1513" i="1"/>
  <c r="K1512" i="1"/>
  <c r="K1511" i="1"/>
  <c r="K1510" i="1"/>
  <c r="K1509" i="1"/>
  <c r="K1508" i="1"/>
  <c r="K1507" i="1"/>
  <c r="K1506" i="1"/>
  <c r="K1505" i="1"/>
  <c r="K1504" i="1"/>
  <c r="K1503" i="1"/>
  <c r="K1502" i="1"/>
  <c r="K1501" i="1"/>
  <c r="K1500" i="1"/>
  <c r="K1499" i="1"/>
  <c r="K1498" i="1"/>
  <c r="K1497" i="1"/>
  <c r="K1496" i="1"/>
  <c r="K1495" i="1"/>
  <c r="K1494" i="1"/>
  <c r="K1493" i="1"/>
  <c r="K1492" i="1"/>
  <c r="K1491" i="1"/>
  <c r="K1490" i="1"/>
  <c r="K1489" i="1"/>
  <c r="K1488" i="1"/>
  <c r="K1487" i="1"/>
  <c r="K1486" i="1"/>
  <c r="K1485" i="1"/>
  <c r="K1484" i="1"/>
  <c r="K1483" i="1"/>
  <c r="K1482" i="1"/>
  <c r="K1481" i="1"/>
  <c r="K1480" i="1"/>
  <c r="K1479" i="1"/>
  <c r="K1478" i="1"/>
  <c r="K1477" i="1"/>
  <c r="K1476" i="1"/>
  <c r="K1475" i="1"/>
  <c r="K1474" i="1"/>
  <c r="K1473" i="1"/>
  <c r="K1472" i="1"/>
  <c r="K1471" i="1"/>
  <c r="K1470" i="1"/>
  <c r="K1469" i="1"/>
  <c r="K1468" i="1"/>
  <c r="K1467" i="1"/>
  <c r="K1466" i="1"/>
  <c r="K1465" i="1"/>
  <c r="K1464" i="1"/>
  <c r="K1463" i="1"/>
  <c r="K1462" i="1"/>
  <c r="K1461" i="1"/>
  <c r="K1460" i="1"/>
  <c r="K1459" i="1"/>
  <c r="K1458" i="1"/>
  <c r="K1457" i="1"/>
  <c r="K1456" i="1"/>
  <c r="K1455" i="1"/>
  <c r="K1454" i="1"/>
  <c r="K1453" i="1"/>
  <c r="K1452" i="1"/>
  <c r="K1451" i="1"/>
  <c r="K1450" i="1"/>
  <c r="K1449" i="1"/>
  <c r="K1448" i="1"/>
  <c r="K1447" i="1"/>
  <c r="K1446" i="1"/>
  <c r="K1445" i="1"/>
  <c r="K1444" i="1"/>
  <c r="K1443" i="1"/>
  <c r="K1442" i="1"/>
  <c r="K1441" i="1"/>
  <c r="K1440" i="1"/>
  <c r="K1439" i="1"/>
  <c r="K1438" i="1"/>
  <c r="K1437" i="1"/>
  <c r="K1436" i="1"/>
  <c r="K1435" i="1"/>
  <c r="K1434" i="1"/>
  <c r="K1433" i="1"/>
  <c r="K1432" i="1"/>
  <c r="K1431" i="1"/>
  <c r="K1430" i="1"/>
  <c r="K1429" i="1"/>
  <c r="K1428" i="1"/>
  <c r="K1427" i="1"/>
  <c r="K1426" i="1"/>
  <c r="K1425" i="1"/>
  <c r="K1424" i="1"/>
  <c r="K1423" i="1"/>
  <c r="K1422" i="1"/>
  <c r="K1421" i="1"/>
  <c r="K1420" i="1"/>
  <c r="K1419" i="1"/>
  <c r="K1418" i="1"/>
  <c r="K1417" i="1"/>
  <c r="K1416" i="1"/>
  <c r="K1415" i="1"/>
  <c r="K1414" i="1"/>
  <c r="K1413" i="1"/>
  <c r="K1412" i="1"/>
  <c r="K1411" i="1"/>
  <c r="K1410" i="1"/>
  <c r="K1409" i="1"/>
  <c r="K1408" i="1"/>
  <c r="K1407" i="1"/>
  <c r="K1406" i="1"/>
  <c r="K1405" i="1"/>
  <c r="K1404" i="1"/>
  <c r="K1403" i="1"/>
  <c r="K1402" i="1"/>
  <c r="K1401" i="1"/>
  <c r="K1400" i="1"/>
  <c r="K1399" i="1"/>
  <c r="K1398" i="1"/>
  <c r="K1397" i="1"/>
  <c r="K1396" i="1"/>
  <c r="K1395" i="1"/>
  <c r="K1394" i="1"/>
  <c r="K1393" i="1"/>
  <c r="K1392" i="1"/>
  <c r="K1391" i="1"/>
  <c r="K1390" i="1"/>
  <c r="K1389" i="1"/>
  <c r="K1388" i="1"/>
  <c r="K1387" i="1"/>
  <c r="K1386" i="1"/>
  <c r="K1385" i="1"/>
  <c r="K1384" i="1"/>
  <c r="K1383" i="1"/>
  <c r="K1382" i="1"/>
  <c r="K1381" i="1"/>
  <c r="K1380" i="1"/>
  <c r="K1379" i="1"/>
  <c r="K1378" i="1"/>
  <c r="K1377" i="1"/>
  <c r="K1376" i="1"/>
  <c r="K1375" i="1"/>
  <c r="K1374" i="1"/>
  <c r="K1373" i="1"/>
  <c r="K1372" i="1"/>
  <c r="K1371" i="1"/>
  <c r="K1370" i="1"/>
  <c r="K1369" i="1"/>
  <c r="K1368" i="1"/>
  <c r="K1367" i="1"/>
  <c r="K1366" i="1"/>
  <c r="K1365" i="1"/>
  <c r="K1364" i="1"/>
  <c r="K1363" i="1"/>
  <c r="K1362" i="1"/>
  <c r="K1361" i="1"/>
  <c r="K1360" i="1"/>
  <c r="K1359" i="1"/>
  <c r="K1358" i="1"/>
  <c r="K1357" i="1"/>
  <c r="K1356" i="1"/>
  <c r="K1355" i="1"/>
  <c r="K1354" i="1"/>
  <c r="K1353" i="1"/>
  <c r="K1352" i="1"/>
  <c r="K1351" i="1"/>
  <c r="K1350" i="1"/>
  <c r="K1349" i="1"/>
  <c r="K1348" i="1"/>
  <c r="K1347" i="1"/>
  <c r="K1346" i="1"/>
  <c r="K1345" i="1"/>
  <c r="K1344" i="1"/>
  <c r="K1343" i="1"/>
  <c r="K1342" i="1"/>
  <c r="K1341" i="1"/>
  <c r="K1340" i="1"/>
  <c r="K1339" i="1"/>
  <c r="K1338" i="1"/>
  <c r="K1337" i="1"/>
  <c r="K1336" i="1"/>
  <c r="K1335" i="1"/>
  <c r="K1334" i="1"/>
  <c r="K1333" i="1"/>
  <c r="K1332" i="1"/>
  <c r="K1331" i="1"/>
  <c r="K1330" i="1"/>
  <c r="K1329" i="1"/>
  <c r="K1328" i="1"/>
  <c r="K1327" i="1"/>
  <c r="K1326" i="1"/>
  <c r="K1325" i="1"/>
  <c r="K1324" i="1"/>
  <c r="K1323" i="1"/>
  <c r="K1322" i="1"/>
  <c r="K1321" i="1"/>
  <c r="K1320" i="1"/>
  <c r="K1319" i="1"/>
  <c r="K1318" i="1"/>
  <c r="K1317" i="1"/>
  <c r="K1316" i="1"/>
  <c r="K1315" i="1"/>
  <c r="K1314" i="1"/>
  <c r="K1313" i="1"/>
  <c r="K1312" i="1"/>
  <c r="K1311" i="1"/>
  <c r="K1310" i="1"/>
  <c r="K1309" i="1"/>
  <c r="K1308" i="1"/>
  <c r="K1307" i="1"/>
  <c r="K1306" i="1"/>
  <c r="K1305" i="1"/>
  <c r="K1304" i="1"/>
  <c r="K1303" i="1"/>
  <c r="K1302" i="1"/>
  <c r="K1301" i="1"/>
  <c r="K1300" i="1"/>
  <c r="K1299" i="1"/>
  <c r="K1298" i="1"/>
  <c r="K1297" i="1"/>
  <c r="K1296" i="1"/>
  <c r="K1295" i="1"/>
  <c r="K1294" i="1"/>
  <c r="K1293" i="1"/>
  <c r="K1292" i="1"/>
  <c r="K1291" i="1"/>
  <c r="K1290" i="1"/>
  <c r="K1289" i="1"/>
  <c r="K1288" i="1"/>
  <c r="K1287" i="1"/>
  <c r="K1286" i="1"/>
  <c r="K1285" i="1"/>
  <c r="K1284" i="1"/>
  <c r="K1283" i="1"/>
  <c r="K1282" i="1"/>
  <c r="K1281" i="1"/>
  <c r="K1280" i="1"/>
  <c r="K1279" i="1"/>
  <c r="K1278" i="1"/>
  <c r="K1277" i="1"/>
  <c r="K1276" i="1"/>
  <c r="K1275" i="1"/>
  <c r="K1274" i="1"/>
  <c r="K1273" i="1"/>
  <c r="K1272" i="1"/>
  <c r="K1271" i="1"/>
  <c r="K1270" i="1"/>
  <c r="K1269" i="1"/>
  <c r="K1268" i="1"/>
  <c r="K1267" i="1"/>
  <c r="K1266" i="1"/>
  <c r="K1265" i="1"/>
  <c r="K1264" i="1"/>
  <c r="K1263" i="1"/>
  <c r="K1262" i="1"/>
  <c r="K1261" i="1"/>
  <c r="K1260" i="1"/>
  <c r="K1259" i="1"/>
  <c r="K1258" i="1"/>
  <c r="K1257" i="1"/>
  <c r="K1256" i="1"/>
  <c r="K1255" i="1"/>
  <c r="K1254" i="1"/>
  <c r="K1253" i="1"/>
  <c r="K1252" i="1"/>
  <c r="K1251" i="1"/>
  <c r="K1250" i="1"/>
  <c r="K1249" i="1"/>
  <c r="K1248" i="1"/>
  <c r="K1247" i="1"/>
  <c r="K1246" i="1"/>
  <c r="K1245" i="1"/>
  <c r="K1244" i="1"/>
  <c r="K1243" i="1"/>
  <c r="K1242" i="1"/>
  <c r="K1241" i="1"/>
  <c r="K1240" i="1"/>
  <c r="K1239" i="1"/>
  <c r="K1238" i="1"/>
  <c r="K1237" i="1"/>
  <c r="K1236" i="1"/>
  <c r="K1235" i="1"/>
  <c r="K1234" i="1"/>
  <c r="K1233" i="1"/>
  <c r="K1232" i="1"/>
  <c r="K1231" i="1"/>
  <c r="K1230" i="1"/>
  <c r="K1229" i="1"/>
  <c r="K1228" i="1"/>
  <c r="K1227" i="1"/>
  <c r="K1226" i="1"/>
  <c r="K1225" i="1"/>
  <c r="K1224" i="1"/>
  <c r="K1223" i="1"/>
  <c r="K1222" i="1"/>
  <c r="K1221" i="1"/>
  <c r="K1220" i="1"/>
  <c r="K1219" i="1"/>
  <c r="K1218" i="1"/>
  <c r="K1217" i="1"/>
  <c r="K1216" i="1"/>
  <c r="K1215" i="1"/>
  <c r="K1214" i="1"/>
  <c r="K1213" i="1"/>
  <c r="K1212" i="1"/>
  <c r="K1211" i="1"/>
  <c r="K1210" i="1"/>
  <c r="K1209" i="1"/>
  <c r="K1208" i="1"/>
  <c r="K1207" i="1"/>
  <c r="K1206" i="1"/>
  <c r="K1205" i="1"/>
  <c r="K1204" i="1"/>
  <c r="K1203" i="1"/>
  <c r="K1202" i="1"/>
  <c r="K1201" i="1"/>
  <c r="K1200" i="1"/>
  <c r="K1199" i="1"/>
  <c r="K1198" i="1"/>
  <c r="K1197" i="1"/>
  <c r="K1196" i="1"/>
  <c r="K1195" i="1"/>
  <c r="K1194" i="1"/>
  <c r="K1193" i="1"/>
  <c r="K1192" i="1"/>
  <c r="K1191" i="1"/>
  <c r="K1190" i="1"/>
  <c r="K1189" i="1"/>
  <c r="K1188" i="1"/>
  <c r="K1187" i="1"/>
  <c r="K1186" i="1"/>
  <c r="K1185" i="1"/>
  <c r="K1184" i="1"/>
  <c r="K1183" i="1"/>
  <c r="K1182" i="1"/>
  <c r="K1181" i="1"/>
  <c r="K1180" i="1"/>
  <c r="K1179" i="1"/>
  <c r="K1178" i="1"/>
  <c r="K1177" i="1"/>
  <c r="K1176" i="1"/>
  <c r="K1175" i="1"/>
  <c r="K1174" i="1"/>
  <c r="K1173" i="1"/>
  <c r="K1172" i="1"/>
  <c r="K1171" i="1"/>
  <c r="K1170" i="1"/>
  <c r="K1169" i="1"/>
  <c r="K1168" i="1"/>
  <c r="K1167" i="1"/>
  <c r="K1166" i="1"/>
  <c r="K1165" i="1"/>
  <c r="K1164" i="1"/>
  <c r="K1163" i="1"/>
  <c r="K1162" i="1"/>
  <c r="K1161" i="1"/>
  <c r="K1160" i="1"/>
  <c r="K1159" i="1"/>
  <c r="K1158" i="1"/>
  <c r="K1157" i="1"/>
  <c r="K1156" i="1"/>
  <c r="K1155" i="1"/>
  <c r="K1154" i="1"/>
  <c r="K1153" i="1"/>
  <c r="K1152" i="1"/>
  <c r="K1151" i="1"/>
  <c r="K1150" i="1"/>
  <c r="K1149" i="1"/>
  <c r="K1148" i="1"/>
  <c r="K1147" i="1"/>
  <c r="K1146" i="1"/>
  <c r="K1145" i="1"/>
  <c r="K1144" i="1"/>
  <c r="K1143" i="1"/>
  <c r="K1142" i="1"/>
  <c r="K1141" i="1"/>
  <c r="K1140" i="1"/>
  <c r="K1139" i="1"/>
  <c r="K1138" i="1"/>
  <c r="K1137" i="1"/>
  <c r="K1136" i="1"/>
  <c r="K1135" i="1"/>
  <c r="K1134" i="1"/>
  <c r="K1133" i="1"/>
  <c r="K1132" i="1"/>
  <c r="K1131" i="1"/>
  <c r="K1130" i="1"/>
  <c r="K1129" i="1"/>
  <c r="K1128" i="1"/>
  <c r="K1127" i="1"/>
  <c r="K1126" i="1"/>
  <c r="K1125" i="1"/>
  <c r="K1124" i="1"/>
  <c r="K1123" i="1"/>
  <c r="K1122" i="1"/>
  <c r="K1121" i="1"/>
  <c r="K1120" i="1"/>
  <c r="K1119" i="1"/>
  <c r="K1118" i="1"/>
  <c r="K1117" i="1"/>
  <c r="K1116" i="1"/>
  <c r="K1115" i="1"/>
  <c r="K1114" i="1"/>
  <c r="K1113" i="1"/>
  <c r="K1112" i="1"/>
  <c r="K1111" i="1"/>
  <c r="K1110" i="1"/>
  <c r="K1109" i="1"/>
  <c r="K1108" i="1"/>
  <c r="K1107" i="1"/>
  <c r="K1106" i="1"/>
  <c r="K1105" i="1"/>
  <c r="K1104" i="1"/>
  <c r="K1103" i="1"/>
  <c r="K1102" i="1"/>
  <c r="K1101" i="1"/>
  <c r="K1100" i="1"/>
  <c r="K1099" i="1"/>
  <c r="K1098" i="1"/>
  <c r="K1097" i="1"/>
  <c r="K1096" i="1"/>
  <c r="K1095" i="1"/>
  <c r="K1094" i="1"/>
  <c r="K1093" i="1"/>
  <c r="K1092" i="1"/>
  <c r="K1091" i="1"/>
  <c r="K1090" i="1"/>
  <c r="K1089" i="1"/>
  <c r="K1088" i="1"/>
  <c r="K1087" i="1"/>
  <c r="K1086" i="1"/>
  <c r="K1085" i="1"/>
  <c r="K1084" i="1"/>
  <c r="K1083" i="1"/>
  <c r="K1082" i="1"/>
  <c r="K1081" i="1"/>
  <c r="K1080" i="1"/>
  <c r="K1079" i="1"/>
  <c r="K1078" i="1"/>
  <c r="K1077" i="1"/>
  <c r="K1076" i="1"/>
  <c r="K1075" i="1"/>
  <c r="K1074" i="1"/>
  <c r="K1073" i="1"/>
  <c r="K1072" i="1"/>
  <c r="K1071" i="1"/>
  <c r="K1070" i="1"/>
  <c r="K1069" i="1"/>
  <c r="K1068" i="1"/>
  <c r="K1067" i="1"/>
  <c r="K1066" i="1"/>
  <c r="K1065" i="1"/>
  <c r="K1064" i="1"/>
  <c r="K1063" i="1"/>
  <c r="K1062" i="1"/>
  <c r="K1061" i="1"/>
  <c r="K1060" i="1"/>
  <c r="K1059" i="1"/>
  <c r="K1058" i="1"/>
  <c r="K1057" i="1"/>
  <c r="K1056" i="1"/>
  <c r="K1055" i="1"/>
  <c r="K1054" i="1"/>
  <c r="K1053" i="1"/>
  <c r="K1052" i="1"/>
  <c r="K1051" i="1"/>
  <c r="K1050" i="1"/>
  <c r="K1049" i="1"/>
  <c r="K1048" i="1"/>
  <c r="K1047" i="1"/>
  <c r="K1046" i="1"/>
  <c r="K1045" i="1"/>
  <c r="K1044" i="1"/>
  <c r="K1043" i="1"/>
  <c r="K1042" i="1"/>
  <c r="K1041" i="1"/>
  <c r="K1040" i="1"/>
  <c r="K1039" i="1"/>
  <c r="K1038" i="1"/>
  <c r="K1037" i="1"/>
  <c r="K1036" i="1"/>
  <c r="K1035" i="1"/>
  <c r="K1034" i="1"/>
  <c r="K1033" i="1"/>
  <c r="K1032" i="1"/>
  <c r="K1031" i="1"/>
  <c r="K1030" i="1"/>
  <c r="K1029" i="1"/>
  <c r="K1028" i="1"/>
  <c r="K1027" i="1"/>
  <c r="K1026" i="1"/>
  <c r="K1025" i="1"/>
  <c r="K1024" i="1"/>
  <c r="K1023" i="1"/>
  <c r="K1022" i="1"/>
  <c r="K1021" i="1"/>
  <c r="K1020" i="1"/>
  <c r="K1019" i="1"/>
  <c r="K1018" i="1"/>
  <c r="K1017" i="1"/>
  <c r="K1016" i="1"/>
  <c r="K1015" i="1"/>
  <c r="K1014" i="1"/>
  <c r="K1013" i="1"/>
  <c r="K1012" i="1"/>
  <c r="K1011" i="1"/>
  <c r="K1010" i="1"/>
  <c r="K1009" i="1"/>
  <c r="K1008" i="1"/>
  <c r="K1007" i="1"/>
  <c r="K1006" i="1"/>
  <c r="K1005" i="1"/>
  <c r="K1004" i="1"/>
  <c r="K1003" i="1"/>
  <c r="K1002" i="1"/>
  <c r="K1001" i="1"/>
  <c r="K1000" i="1"/>
  <c r="K999" i="1"/>
  <c r="K998" i="1"/>
  <c r="K997" i="1"/>
  <c r="K996" i="1"/>
  <c r="K995" i="1"/>
  <c r="K994" i="1"/>
  <c r="K993" i="1"/>
  <c r="K992" i="1"/>
  <c r="K991" i="1"/>
  <c r="K990" i="1"/>
  <c r="K989" i="1"/>
  <c r="K988" i="1"/>
  <c r="K987" i="1"/>
  <c r="K986" i="1"/>
  <c r="K985" i="1"/>
  <c r="K984" i="1"/>
  <c r="K983" i="1"/>
  <c r="K982" i="1"/>
  <c r="K981" i="1"/>
  <c r="K980" i="1"/>
  <c r="K979" i="1"/>
  <c r="K978" i="1"/>
  <c r="K977" i="1"/>
  <c r="K976" i="1"/>
  <c r="K975" i="1"/>
  <c r="K974" i="1"/>
  <c r="K973" i="1"/>
  <c r="K972" i="1"/>
  <c r="K971" i="1"/>
  <c r="K970" i="1"/>
  <c r="K969" i="1"/>
  <c r="K968" i="1"/>
  <c r="K967" i="1"/>
  <c r="K966" i="1"/>
  <c r="K965" i="1"/>
  <c r="K964" i="1"/>
  <c r="K963" i="1"/>
  <c r="K962" i="1"/>
  <c r="K961" i="1"/>
  <c r="K960" i="1"/>
  <c r="K959" i="1"/>
  <c r="K958" i="1"/>
  <c r="K957" i="1"/>
  <c r="K956" i="1"/>
  <c r="K955" i="1"/>
  <c r="K954" i="1"/>
  <c r="K953" i="1"/>
  <c r="K952" i="1"/>
  <c r="K951" i="1"/>
  <c r="K950" i="1"/>
  <c r="K949" i="1"/>
  <c r="K948" i="1"/>
  <c r="K947" i="1"/>
  <c r="K946" i="1"/>
  <c r="K945" i="1"/>
  <c r="K944" i="1"/>
  <c r="K943" i="1"/>
  <c r="K942" i="1"/>
  <c r="K941" i="1"/>
  <c r="K940" i="1"/>
  <c r="K939" i="1"/>
  <c r="K938" i="1"/>
  <c r="K937" i="1"/>
  <c r="K936" i="1"/>
  <c r="K935" i="1"/>
  <c r="K934" i="1"/>
  <c r="K933" i="1"/>
  <c r="K932" i="1"/>
  <c r="K931" i="1"/>
  <c r="K930" i="1"/>
  <c r="K929" i="1"/>
  <c r="K928" i="1"/>
  <c r="K927" i="1"/>
  <c r="K926" i="1"/>
  <c r="K925" i="1"/>
  <c r="K924" i="1"/>
  <c r="K923" i="1"/>
  <c r="K922" i="1"/>
  <c r="K921" i="1"/>
  <c r="K920" i="1"/>
  <c r="K919" i="1"/>
  <c r="K918" i="1"/>
  <c r="K917" i="1"/>
  <c r="K916" i="1"/>
  <c r="K915" i="1"/>
  <c r="K914" i="1"/>
  <c r="K913" i="1"/>
  <c r="K912" i="1"/>
  <c r="K911" i="1"/>
  <c r="K910" i="1"/>
  <c r="K909" i="1"/>
  <c r="K908" i="1"/>
  <c r="K907" i="1"/>
  <c r="K906" i="1"/>
  <c r="K905" i="1"/>
  <c r="K904" i="1"/>
  <c r="K903" i="1"/>
  <c r="K902" i="1"/>
  <c r="K901" i="1"/>
  <c r="K900" i="1"/>
  <c r="K899" i="1"/>
  <c r="K898" i="1"/>
  <c r="K897" i="1"/>
  <c r="K896" i="1"/>
  <c r="K895" i="1"/>
  <c r="K894" i="1"/>
  <c r="K893" i="1"/>
  <c r="K892" i="1"/>
  <c r="K891" i="1"/>
  <c r="K890" i="1"/>
  <c r="K889" i="1"/>
  <c r="K888" i="1"/>
  <c r="K887" i="1"/>
  <c r="K886" i="1"/>
  <c r="K885" i="1"/>
  <c r="K884" i="1"/>
  <c r="K883" i="1"/>
  <c r="K882" i="1"/>
  <c r="K881" i="1"/>
  <c r="K880" i="1"/>
  <c r="K879" i="1"/>
  <c r="K878" i="1"/>
  <c r="K877" i="1"/>
  <c r="K876" i="1"/>
  <c r="K875" i="1"/>
  <c r="K874" i="1"/>
  <c r="K873" i="1"/>
  <c r="K872" i="1"/>
  <c r="K871" i="1"/>
  <c r="K870" i="1"/>
  <c r="K869" i="1"/>
  <c r="K868" i="1"/>
  <c r="K867" i="1"/>
  <c r="K866" i="1"/>
  <c r="K865" i="1"/>
  <c r="K864" i="1"/>
  <c r="K863" i="1"/>
  <c r="K862" i="1"/>
  <c r="K861" i="1"/>
  <c r="K860" i="1"/>
  <c r="K859" i="1"/>
  <c r="K858" i="1"/>
  <c r="K857" i="1"/>
  <c r="K856" i="1"/>
  <c r="K855" i="1"/>
  <c r="K854" i="1"/>
  <c r="K853" i="1"/>
  <c r="K852" i="1"/>
  <c r="K851" i="1"/>
  <c r="K850" i="1"/>
  <c r="K849" i="1"/>
  <c r="K848" i="1"/>
  <c r="K847" i="1"/>
  <c r="K846" i="1"/>
  <c r="K845" i="1"/>
  <c r="K844" i="1"/>
  <c r="K843" i="1"/>
  <c r="K842" i="1"/>
  <c r="K841" i="1"/>
  <c r="K840" i="1"/>
  <c r="K839" i="1"/>
  <c r="K838" i="1"/>
  <c r="K837" i="1"/>
  <c r="K836" i="1"/>
  <c r="K835" i="1"/>
  <c r="K834" i="1"/>
  <c r="K833" i="1"/>
  <c r="K832" i="1"/>
  <c r="K831" i="1"/>
  <c r="K830" i="1"/>
  <c r="K829" i="1"/>
  <c r="K828" i="1"/>
  <c r="K827" i="1"/>
  <c r="K826" i="1"/>
  <c r="K825" i="1"/>
  <c r="K824" i="1"/>
  <c r="K823" i="1"/>
  <c r="K822" i="1"/>
  <c r="K821" i="1"/>
  <c r="K820" i="1"/>
  <c r="K819" i="1"/>
  <c r="K818" i="1"/>
  <c r="K817" i="1"/>
  <c r="K816" i="1"/>
  <c r="K815" i="1"/>
  <c r="K814" i="1"/>
  <c r="K813" i="1"/>
  <c r="K812" i="1"/>
  <c r="K811" i="1"/>
  <c r="K810" i="1"/>
  <c r="K809" i="1"/>
  <c r="K808" i="1"/>
  <c r="K807" i="1"/>
  <c r="K806" i="1"/>
  <c r="K805" i="1"/>
  <c r="K804" i="1"/>
  <c r="K803" i="1"/>
  <c r="K802" i="1"/>
  <c r="K801" i="1"/>
  <c r="K800" i="1"/>
  <c r="K799" i="1"/>
  <c r="K798" i="1"/>
  <c r="K797" i="1"/>
  <c r="K796" i="1"/>
  <c r="K795" i="1"/>
  <c r="K794" i="1"/>
  <c r="K793" i="1"/>
  <c r="K792" i="1"/>
  <c r="K791" i="1"/>
  <c r="K790" i="1"/>
  <c r="K789" i="1"/>
  <c r="K788" i="1"/>
  <c r="K787" i="1"/>
  <c r="K786" i="1"/>
  <c r="K785" i="1"/>
  <c r="K784" i="1"/>
  <c r="K783" i="1"/>
  <c r="K782" i="1"/>
  <c r="K781" i="1"/>
  <c r="K780" i="1"/>
  <c r="K779" i="1"/>
  <c r="K778" i="1"/>
  <c r="K777" i="1"/>
  <c r="K776" i="1"/>
  <c r="K775" i="1"/>
  <c r="K774" i="1"/>
  <c r="K773" i="1"/>
  <c r="K772" i="1"/>
  <c r="K771" i="1"/>
  <c r="K770" i="1"/>
  <c r="K769" i="1"/>
  <c r="K768" i="1"/>
  <c r="K767" i="1"/>
  <c r="K766" i="1"/>
  <c r="K765" i="1"/>
  <c r="K764" i="1"/>
  <c r="K763" i="1"/>
  <c r="K762" i="1"/>
  <c r="K761" i="1"/>
  <c r="K760" i="1"/>
  <c r="K759" i="1"/>
  <c r="K758" i="1"/>
  <c r="K757" i="1"/>
  <c r="K756" i="1"/>
  <c r="K755" i="1"/>
  <c r="K754" i="1"/>
  <c r="K753" i="1"/>
  <c r="K752" i="1"/>
  <c r="K751" i="1"/>
  <c r="K750" i="1"/>
  <c r="K749" i="1"/>
  <c r="K748" i="1"/>
  <c r="K747" i="1"/>
  <c r="K746" i="1"/>
  <c r="K745" i="1"/>
  <c r="K744" i="1"/>
  <c r="K743" i="1"/>
  <c r="K742" i="1"/>
  <c r="K741" i="1"/>
  <c r="K740" i="1"/>
  <c r="K739" i="1"/>
  <c r="K738" i="1"/>
  <c r="K737" i="1"/>
  <c r="K736" i="1"/>
  <c r="K735" i="1"/>
  <c r="K734" i="1"/>
  <c r="K733" i="1"/>
  <c r="K732" i="1"/>
  <c r="K731" i="1"/>
  <c r="K730" i="1"/>
  <c r="K729" i="1"/>
  <c r="K728" i="1"/>
  <c r="K727" i="1"/>
  <c r="K726" i="1"/>
  <c r="K725" i="1"/>
  <c r="K724" i="1"/>
  <c r="K723" i="1"/>
  <c r="K722" i="1"/>
  <c r="K721" i="1"/>
  <c r="K720" i="1"/>
  <c r="K719" i="1"/>
  <c r="K718" i="1"/>
  <c r="K717" i="1"/>
  <c r="K716" i="1"/>
  <c r="K715" i="1"/>
  <c r="K714" i="1"/>
  <c r="K713" i="1"/>
  <c r="K712" i="1"/>
  <c r="K711" i="1"/>
  <c r="K710" i="1"/>
  <c r="K709" i="1"/>
  <c r="K708" i="1"/>
  <c r="K707" i="1"/>
  <c r="K706" i="1"/>
  <c r="K705" i="1"/>
  <c r="K704" i="1"/>
  <c r="K703" i="1"/>
  <c r="K702" i="1"/>
  <c r="K701" i="1"/>
  <c r="K700" i="1"/>
  <c r="K699" i="1"/>
  <c r="K698" i="1"/>
  <c r="K697" i="1"/>
  <c r="K696" i="1"/>
  <c r="K695" i="1"/>
  <c r="K694" i="1"/>
  <c r="K693" i="1"/>
  <c r="K692" i="1"/>
  <c r="K691" i="1"/>
  <c r="K690" i="1"/>
  <c r="K689" i="1"/>
  <c r="K688" i="1"/>
  <c r="K687" i="1"/>
  <c r="K686" i="1"/>
  <c r="K685" i="1"/>
  <c r="K684" i="1"/>
  <c r="K683" i="1"/>
  <c r="K682" i="1"/>
  <c r="K681" i="1"/>
  <c r="K680" i="1"/>
  <c r="K679" i="1"/>
  <c r="K678" i="1"/>
  <c r="K677" i="1"/>
  <c r="K676" i="1"/>
  <c r="K675" i="1"/>
  <c r="K674" i="1"/>
  <c r="K673" i="1"/>
  <c r="K672" i="1"/>
  <c r="K671" i="1"/>
  <c r="K670" i="1"/>
  <c r="K669" i="1"/>
  <c r="K668" i="1"/>
  <c r="K667" i="1"/>
  <c r="K666" i="1"/>
  <c r="K665" i="1"/>
  <c r="K664" i="1"/>
  <c r="K663" i="1"/>
  <c r="K662" i="1"/>
  <c r="K661" i="1"/>
  <c r="K660" i="1"/>
  <c r="K659" i="1"/>
  <c r="K658" i="1"/>
  <c r="K657" i="1"/>
  <c r="K656" i="1"/>
  <c r="K655" i="1"/>
  <c r="K654" i="1"/>
  <c r="K653" i="1"/>
  <c r="K652" i="1"/>
  <c r="K651" i="1"/>
  <c r="K650" i="1"/>
  <c r="K649" i="1"/>
  <c r="K648" i="1"/>
  <c r="K647" i="1"/>
  <c r="K646" i="1"/>
  <c r="K645" i="1"/>
  <c r="K644" i="1"/>
  <c r="K643" i="1"/>
  <c r="K642" i="1"/>
  <c r="K641" i="1"/>
  <c r="K640" i="1"/>
  <c r="K639" i="1"/>
  <c r="K638" i="1"/>
  <c r="K637" i="1"/>
  <c r="K636" i="1"/>
  <c r="K635" i="1"/>
  <c r="K634" i="1"/>
  <c r="K633" i="1"/>
  <c r="K632" i="1"/>
  <c r="K631" i="1"/>
  <c r="K630" i="1"/>
  <c r="K629" i="1"/>
  <c r="K628" i="1"/>
  <c r="K627" i="1"/>
  <c r="K626" i="1"/>
  <c r="K625" i="1"/>
  <c r="K624" i="1"/>
  <c r="K623" i="1"/>
  <c r="K622" i="1"/>
  <c r="K621" i="1"/>
  <c r="K620" i="1"/>
  <c r="K619" i="1"/>
  <c r="K618" i="1"/>
  <c r="K617" i="1"/>
  <c r="K616" i="1"/>
  <c r="K615" i="1"/>
  <c r="K614" i="1"/>
  <c r="K613" i="1"/>
  <c r="K612" i="1"/>
  <c r="K611" i="1"/>
  <c r="K610" i="1"/>
  <c r="K609" i="1"/>
  <c r="K608" i="1"/>
  <c r="K607" i="1"/>
  <c r="K606" i="1"/>
  <c r="K605" i="1"/>
  <c r="K604" i="1"/>
  <c r="K603" i="1"/>
  <c r="K602" i="1"/>
  <c r="K601" i="1"/>
  <c r="K600" i="1"/>
  <c r="K599" i="1"/>
  <c r="K598" i="1"/>
  <c r="K597" i="1"/>
  <c r="K596" i="1"/>
  <c r="K595" i="1"/>
  <c r="K594" i="1"/>
  <c r="K593" i="1"/>
  <c r="K592" i="1"/>
  <c r="K591" i="1"/>
  <c r="K590" i="1"/>
  <c r="K589" i="1"/>
  <c r="K588" i="1"/>
  <c r="K587" i="1"/>
  <c r="K586" i="1"/>
  <c r="K585" i="1"/>
  <c r="K584" i="1"/>
  <c r="K583" i="1"/>
  <c r="K582" i="1"/>
  <c r="K581" i="1"/>
  <c r="K580" i="1"/>
  <c r="K579" i="1"/>
  <c r="K578" i="1"/>
  <c r="K577" i="1"/>
  <c r="K576" i="1"/>
  <c r="K575" i="1"/>
  <c r="K574" i="1"/>
  <c r="K573" i="1"/>
  <c r="K572" i="1"/>
  <c r="K571" i="1"/>
  <c r="K570" i="1"/>
  <c r="K569" i="1"/>
  <c r="K568" i="1"/>
  <c r="K567" i="1"/>
  <c r="K566" i="1"/>
  <c r="K565" i="1"/>
  <c r="K564" i="1"/>
  <c r="K563" i="1"/>
  <c r="K562" i="1"/>
  <c r="K561" i="1"/>
  <c r="K560" i="1"/>
  <c r="K559" i="1"/>
  <c r="K558" i="1"/>
  <c r="K557" i="1"/>
  <c r="K556" i="1"/>
  <c r="K555" i="1"/>
  <c r="K554" i="1"/>
  <c r="K553" i="1"/>
  <c r="K552" i="1"/>
  <c r="K551" i="1"/>
  <c r="K550" i="1"/>
  <c r="K549" i="1"/>
  <c r="K548" i="1"/>
  <c r="K547" i="1"/>
  <c r="K546" i="1"/>
  <c r="K545" i="1"/>
  <c r="K544" i="1"/>
  <c r="K543" i="1"/>
  <c r="K542" i="1"/>
  <c r="K541" i="1"/>
  <c r="K540" i="1"/>
  <c r="K539" i="1"/>
  <c r="K538" i="1"/>
  <c r="K537" i="1"/>
  <c r="K536" i="1"/>
  <c r="K535" i="1"/>
  <c r="K534" i="1"/>
  <c r="K533" i="1"/>
  <c r="K532" i="1"/>
  <c r="K531" i="1"/>
  <c r="K530" i="1"/>
  <c r="K529" i="1"/>
  <c r="K528" i="1"/>
  <c r="K527" i="1"/>
  <c r="K526" i="1"/>
  <c r="K525" i="1"/>
  <c r="K524" i="1"/>
  <c r="K523" i="1"/>
  <c r="K522" i="1"/>
  <c r="K521" i="1"/>
  <c r="K520" i="1"/>
  <c r="K519" i="1"/>
  <c r="K518" i="1"/>
  <c r="K517" i="1"/>
  <c r="K516" i="1"/>
  <c r="K515" i="1"/>
  <c r="K514" i="1"/>
  <c r="K513" i="1"/>
  <c r="K512" i="1"/>
  <c r="K511" i="1"/>
  <c r="K510" i="1"/>
  <c r="K509" i="1"/>
  <c r="K508" i="1"/>
  <c r="K507" i="1"/>
  <c r="K506" i="1"/>
  <c r="K505" i="1"/>
  <c r="K504" i="1"/>
  <c r="K503" i="1"/>
  <c r="K502" i="1"/>
  <c r="K501" i="1"/>
  <c r="K500" i="1"/>
  <c r="K499" i="1"/>
  <c r="K498" i="1"/>
  <c r="K497" i="1"/>
  <c r="K496" i="1"/>
  <c r="K495" i="1"/>
  <c r="K494" i="1"/>
  <c r="K493" i="1"/>
  <c r="K492" i="1"/>
  <c r="K491" i="1"/>
  <c r="K490" i="1"/>
  <c r="K489" i="1"/>
  <c r="K488" i="1"/>
  <c r="K487" i="1"/>
  <c r="K486" i="1"/>
  <c r="K485" i="1"/>
  <c r="K484" i="1"/>
  <c r="K483" i="1"/>
  <c r="K482" i="1"/>
  <c r="K481" i="1"/>
  <c r="K480" i="1"/>
  <c r="K479" i="1"/>
  <c r="K478" i="1"/>
  <c r="K477" i="1"/>
  <c r="K476" i="1"/>
  <c r="K475" i="1"/>
  <c r="K474" i="1"/>
  <c r="K473" i="1"/>
  <c r="K472" i="1"/>
  <c r="K471" i="1"/>
  <c r="K470" i="1"/>
  <c r="K469" i="1"/>
  <c r="K468" i="1"/>
  <c r="K467" i="1"/>
  <c r="K466" i="1"/>
  <c r="K465" i="1"/>
  <c r="K464" i="1"/>
  <c r="K463" i="1"/>
  <c r="K462" i="1"/>
  <c r="K461" i="1"/>
  <c r="K460" i="1"/>
  <c r="K459" i="1"/>
  <c r="K458" i="1"/>
  <c r="K457" i="1"/>
  <c r="K456" i="1"/>
  <c r="K455" i="1"/>
  <c r="K454" i="1"/>
  <c r="K453" i="1"/>
  <c r="K452" i="1"/>
  <c r="K451" i="1"/>
  <c r="K450" i="1"/>
  <c r="K449" i="1"/>
  <c r="K448" i="1"/>
  <c r="K447" i="1"/>
  <c r="K446" i="1"/>
  <c r="K445" i="1"/>
  <c r="K444" i="1"/>
  <c r="K443" i="1"/>
  <c r="K442" i="1"/>
  <c r="K441" i="1"/>
  <c r="K440" i="1"/>
  <c r="K439" i="1"/>
  <c r="K438" i="1"/>
  <c r="K437" i="1"/>
  <c r="K436" i="1"/>
  <c r="K435" i="1"/>
  <c r="K434" i="1"/>
  <c r="K433" i="1"/>
  <c r="K432" i="1"/>
  <c r="K431" i="1"/>
  <c r="K430" i="1"/>
  <c r="K429" i="1"/>
  <c r="K428" i="1"/>
  <c r="K427" i="1"/>
  <c r="K426" i="1"/>
  <c r="K425" i="1"/>
  <c r="K424" i="1"/>
  <c r="K423" i="1"/>
  <c r="K422" i="1"/>
  <c r="K421" i="1"/>
  <c r="K420" i="1"/>
  <c r="K419" i="1"/>
  <c r="K418" i="1"/>
  <c r="K417" i="1"/>
  <c r="K416" i="1"/>
  <c r="K415" i="1"/>
  <c r="K414" i="1"/>
  <c r="K413" i="1"/>
  <c r="K412" i="1"/>
  <c r="K411" i="1"/>
  <c r="K410" i="1"/>
  <c r="K409" i="1"/>
  <c r="K408" i="1"/>
  <c r="K407" i="1"/>
  <c r="K406" i="1"/>
  <c r="K405" i="1"/>
  <c r="K404" i="1"/>
  <c r="K403" i="1"/>
  <c r="K402" i="1"/>
  <c r="K401" i="1"/>
  <c r="K400" i="1"/>
  <c r="K399" i="1"/>
  <c r="K398" i="1"/>
  <c r="K397" i="1"/>
  <c r="K396" i="1"/>
  <c r="K395" i="1"/>
  <c r="K394" i="1"/>
  <c r="K393" i="1"/>
  <c r="K392" i="1"/>
  <c r="K391" i="1"/>
  <c r="K390" i="1"/>
  <c r="K389" i="1"/>
  <c r="K388" i="1"/>
  <c r="K387" i="1"/>
  <c r="K386" i="1"/>
  <c r="K385" i="1"/>
  <c r="K384" i="1"/>
  <c r="K383" i="1"/>
  <c r="K382" i="1"/>
  <c r="K381" i="1"/>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336" i="1"/>
  <c r="K335" i="1"/>
  <c r="K334" i="1"/>
  <c r="K333" i="1"/>
  <c r="K332" i="1"/>
  <c r="K331" i="1"/>
  <c r="K330" i="1"/>
  <c r="K329" i="1"/>
  <c r="K328" i="1"/>
  <c r="K327" i="1"/>
  <c r="K326" i="1"/>
  <c r="K325" i="1"/>
  <c r="K324" i="1"/>
  <c r="K323" i="1"/>
  <c r="K322" i="1"/>
  <c r="K321" i="1"/>
  <c r="K320" i="1"/>
  <c r="K319" i="1"/>
  <c r="K318" i="1"/>
  <c r="K317" i="1"/>
  <c r="K316" i="1"/>
  <c r="K315" i="1"/>
  <c r="K314" i="1"/>
  <c r="K313" i="1"/>
  <c r="K312" i="1"/>
  <c r="K311" i="1"/>
  <c r="K310" i="1"/>
  <c r="K309" i="1"/>
  <c r="K308" i="1"/>
  <c r="K307" i="1"/>
  <c r="K306" i="1"/>
  <c r="K305" i="1"/>
  <c r="K304" i="1"/>
  <c r="K303" i="1"/>
  <c r="K302" i="1"/>
  <c r="K301" i="1"/>
  <c r="K300" i="1"/>
  <c r="K299" i="1"/>
  <c r="K298" i="1"/>
  <c r="K297" i="1"/>
  <c r="K296" i="1"/>
  <c r="K295" i="1"/>
  <c r="K294" i="1"/>
  <c r="K293" i="1"/>
  <c r="K292" i="1"/>
  <c r="K291" i="1"/>
  <c r="K290" i="1"/>
  <c r="K289" i="1"/>
  <c r="K288" i="1"/>
  <c r="K287" i="1"/>
  <c r="K286" i="1"/>
  <c r="K285" i="1"/>
  <c r="K284" i="1"/>
  <c r="K283" i="1"/>
  <c r="K282" i="1"/>
  <c r="K281" i="1"/>
  <c r="K280" i="1"/>
  <c r="K279" i="1"/>
  <c r="K278" i="1"/>
  <c r="K277" i="1"/>
  <c r="K276" i="1"/>
  <c r="K275" i="1"/>
  <c r="K274" i="1"/>
  <c r="K273" i="1"/>
  <c r="K272" i="1"/>
  <c r="K271" i="1"/>
  <c r="K270" i="1"/>
  <c r="K269" i="1"/>
  <c r="K268" i="1"/>
  <c r="K267" i="1"/>
  <c r="K266" i="1"/>
  <c r="K265" i="1"/>
  <c r="K264" i="1"/>
  <c r="K263" i="1"/>
  <c r="K262" i="1"/>
  <c r="K261" i="1"/>
  <c r="K260" i="1"/>
  <c r="K259" i="1"/>
  <c r="K258" i="1"/>
  <c r="K257" i="1"/>
  <c r="K256" i="1"/>
  <c r="K255" i="1"/>
  <c r="K254" i="1"/>
  <c r="K253" i="1"/>
  <c r="K252" i="1"/>
  <c r="K251" i="1"/>
  <c r="K250" i="1"/>
  <c r="K249" i="1"/>
  <c r="K248" i="1"/>
  <c r="K247" i="1"/>
  <c r="K246" i="1"/>
  <c r="K245" i="1"/>
  <c r="K244" i="1"/>
  <c r="K243" i="1"/>
  <c r="K242" i="1"/>
  <c r="K241" i="1"/>
  <c r="K240" i="1"/>
  <c r="K239" i="1"/>
  <c r="K238" i="1"/>
  <c r="K237" i="1"/>
  <c r="K236" i="1"/>
  <c r="K235" i="1"/>
  <c r="K234" i="1"/>
  <c r="K233" i="1"/>
  <c r="K232" i="1"/>
  <c r="K231" i="1"/>
  <c r="K230" i="1"/>
  <c r="K229" i="1"/>
  <c r="K228" i="1"/>
  <c r="K227" i="1"/>
  <c r="K226" i="1"/>
  <c r="K225" i="1"/>
  <c r="K224" i="1"/>
  <c r="K223" i="1"/>
  <c r="K222" i="1"/>
  <c r="K221" i="1"/>
  <c r="K220" i="1"/>
  <c r="K219"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K168" i="1"/>
  <c r="K167" i="1"/>
  <c r="K166" i="1"/>
  <c r="K165" i="1"/>
  <c r="K164" i="1"/>
  <c r="K163" i="1"/>
  <c r="K162" i="1"/>
  <c r="K161" i="1"/>
  <c r="K160" i="1"/>
  <c r="K159" i="1"/>
  <c r="K158" i="1"/>
  <c r="K157" i="1"/>
  <c r="K156" i="1"/>
  <c r="K155" i="1"/>
  <c r="K154" i="1"/>
  <c r="K153" i="1"/>
  <c r="K152" i="1"/>
  <c r="K151" i="1"/>
  <c r="K150" i="1"/>
  <c r="K149" i="1"/>
  <c r="K148" i="1"/>
  <c r="K147" i="1"/>
  <c r="K146" i="1"/>
  <c r="K145" i="1"/>
  <c r="K144" i="1"/>
  <c r="K143" i="1"/>
  <c r="K142" i="1"/>
  <c r="K141" i="1"/>
  <c r="K140" i="1"/>
  <c r="K139" i="1"/>
  <c r="K138" i="1"/>
  <c r="K137" i="1"/>
  <c r="K136" i="1"/>
  <c r="K135" i="1"/>
  <c r="K134" i="1"/>
  <c r="K133" i="1"/>
  <c r="K132" i="1"/>
  <c r="K131" i="1"/>
  <c r="K130" i="1"/>
  <c r="K129" i="1"/>
  <c r="K128" i="1"/>
  <c r="K127" i="1"/>
  <c r="K126" i="1"/>
  <c r="K125" i="1"/>
  <c r="K124" i="1"/>
  <c r="K123" i="1"/>
  <c r="K122" i="1"/>
  <c r="K121" i="1"/>
  <c r="K120" i="1"/>
  <c r="K119" i="1"/>
  <c r="K118" i="1"/>
  <c r="K117" i="1"/>
  <c r="K116" i="1"/>
  <c r="K115" i="1"/>
  <c r="K114" i="1"/>
  <c r="K113" i="1"/>
  <c r="K112" i="1"/>
  <c r="K111" i="1"/>
  <c r="K110" i="1"/>
  <c r="K109" i="1"/>
  <c r="K108" i="1"/>
  <c r="K107" i="1"/>
  <c r="K106" i="1"/>
  <c r="K105" i="1"/>
  <c r="K104" i="1"/>
  <c r="K103" i="1"/>
  <c r="K102" i="1"/>
  <c r="K101" i="1"/>
  <c r="K100" i="1"/>
  <c r="K99" i="1"/>
  <c r="K98" i="1"/>
  <c r="K97" i="1"/>
  <c r="K96" i="1"/>
  <c r="K95" i="1"/>
  <c r="K94" i="1"/>
  <c r="K93" i="1"/>
  <c r="K92" i="1"/>
  <c r="K91" i="1"/>
  <c r="K90" i="1"/>
  <c r="K89" i="1"/>
  <c r="K88" i="1"/>
  <c r="K87" i="1"/>
  <c r="K86" i="1"/>
  <c r="K85" i="1"/>
  <c r="K84" i="1"/>
  <c r="K83" i="1"/>
  <c r="K82" i="1"/>
  <c r="K81" i="1"/>
  <c r="K80" i="1"/>
  <c r="K79" i="1"/>
  <c r="K78" i="1"/>
  <c r="K77" i="1"/>
  <c r="K76" i="1"/>
  <c r="K75" i="1"/>
  <c r="K74" i="1"/>
  <c r="K73" i="1"/>
  <c r="K72" i="1"/>
  <c r="K71" i="1"/>
  <c r="K70" i="1"/>
  <c r="K69" i="1"/>
  <c r="K68" i="1"/>
  <c r="K67" i="1"/>
  <c r="K66" i="1"/>
  <c r="K65" i="1"/>
  <c r="K64" i="1"/>
  <c r="K63" i="1"/>
  <c r="K62" i="1"/>
  <c r="K61" i="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c r="K10" i="1"/>
  <c r="L5340" i="1"/>
  <c r="L5339" i="1"/>
  <c r="L5338" i="1"/>
  <c r="L5337" i="1"/>
  <c r="L5336" i="1"/>
  <c r="L5335" i="1"/>
  <c r="L5334" i="1"/>
  <c r="L5333" i="1"/>
  <c r="L5332" i="1"/>
  <c r="L5331" i="1"/>
  <c r="L5330" i="1"/>
  <c r="L5329" i="1"/>
  <c r="L5328" i="1"/>
  <c r="L5327" i="1"/>
  <c r="L5326" i="1"/>
  <c r="L5325" i="1"/>
  <c r="L5324" i="1"/>
  <c r="L5323" i="1"/>
  <c r="L5322" i="1"/>
  <c r="L5321" i="1"/>
  <c r="L5320" i="1"/>
  <c r="L5319" i="1"/>
  <c r="L5318" i="1"/>
  <c r="L5317" i="1"/>
  <c r="L5316" i="1"/>
  <c r="L5315" i="1"/>
  <c r="L5314" i="1"/>
  <c r="L5313" i="1"/>
  <c r="L5312" i="1"/>
  <c r="L5311" i="1"/>
  <c r="L5310" i="1"/>
  <c r="L5309" i="1"/>
  <c r="L5308" i="1"/>
  <c r="L5307" i="1"/>
  <c r="L5306" i="1"/>
  <c r="L5305" i="1"/>
  <c r="L5304" i="1"/>
  <c r="L5303" i="1"/>
  <c r="L5302" i="1"/>
  <c r="L5301" i="1"/>
  <c r="L5300" i="1"/>
  <c r="L5299" i="1"/>
  <c r="L5298" i="1"/>
  <c r="L5297" i="1"/>
  <c r="L5296" i="1"/>
  <c r="L5295" i="1"/>
  <c r="L5294" i="1"/>
  <c r="L5293" i="1"/>
  <c r="L5292" i="1"/>
  <c r="L5291" i="1"/>
  <c r="L5290" i="1"/>
  <c r="L5289" i="1"/>
  <c r="L5288" i="1"/>
  <c r="L5287" i="1"/>
  <c r="L5286" i="1"/>
  <c r="L5285" i="1"/>
  <c r="L5284" i="1"/>
  <c r="L5283" i="1"/>
  <c r="L5282" i="1"/>
  <c r="L5281" i="1"/>
  <c r="L5280" i="1"/>
  <c r="L5279" i="1"/>
  <c r="L5278" i="1"/>
  <c r="L5277" i="1"/>
  <c r="L5276" i="1"/>
  <c r="L5275" i="1"/>
  <c r="L5274" i="1"/>
  <c r="L5273" i="1"/>
  <c r="L5272" i="1"/>
  <c r="L5271" i="1"/>
  <c r="L5270" i="1"/>
  <c r="L5269" i="1"/>
  <c r="L5268" i="1"/>
  <c r="L5267" i="1"/>
  <c r="L5266" i="1"/>
  <c r="L5265" i="1"/>
  <c r="L5264" i="1"/>
  <c r="L5263" i="1"/>
  <c r="L5262" i="1"/>
  <c r="L5261" i="1"/>
  <c r="L5260" i="1"/>
  <c r="L5259" i="1"/>
  <c r="L5258" i="1"/>
  <c r="L5257" i="1"/>
  <c r="L5256" i="1"/>
  <c r="L5255" i="1"/>
  <c r="L5254" i="1"/>
  <c r="L5253" i="1"/>
  <c r="L5252" i="1"/>
  <c r="L5251" i="1"/>
  <c r="L5250" i="1"/>
  <c r="L5249" i="1"/>
  <c r="L5248" i="1"/>
  <c r="L5247" i="1"/>
  <c r="L5246" i="1"/>
  <c r="L5245" i="1"/>
  <c r="L5244" i="1"/>
  <c r="L5243" i="1"/>
  <c r="L5242" i="1"/>
  <c r="L5241" i="1"/>
  <c r="L5240" i="1"/>
  <c r="L5239" i="1"/>
  <c r="L5238" i="1"/>
  <c r="L5237" i="1"/>
  <c r="L5236" i="1"/>
  <c r="L5235" i="1"/>
  <c r="L5234" i="1"/>
  <c r="L5233" i="1"/>
  <c r="L5232" i="1"/>
  <c r="L5231" i="1"/>
  <c r="L5230" i="1"/>
  <c r="L5229" i="1"/>
  <c r="L5228" i="1"/>
  <c r="L5227" i="1"/>
  <c r="L5226" i="1"/>
  <c r="L5225" i="1"/>
  <c r="L5224" i="1"/>
  <c r="L5223" i="1"/>
  <c r="L5222" i="1"/>
  <c r="L5221" i="1"/>
  <c r="L5220" i="1"/>
  <c r="L5219" i="1"/>
  <c r="L5218" i="1"/>
  <c r="L5217" i="1"/>
  <c r="L5216" i="1"/>
  <c r="L5215" i="1"/>
  <c r="L5214" i="1"/>
  <c r="L5213" i="1"/>
  <c r="L5212" i="1"/>
  <c r="L5211" i="1"/>
  <c r="L5210" i="1"/>
  <c r="L5209" i="1"/>
  <c r="L5208" i="1"/>
  <c r="L5207" i="1"/>
  <c r="L5206" i="1"/>
  <c r="L5205" i="1"/>
  <c r="L5204" i="1"/>
  <c r="L5203" i="1"/>
  <c r="L5202" i="1"/>
  <c r="L5201" i="1"/>
  <c r="L5200" i="1"/>
  <c r="L5199" i="1"/>
  <c r="L5198" i="1"/>
  <c r="L5197" i="1"/>
  <c r="L5196" i="1"/>
  <c r="L5195" i="1"/>
  <c r="L5194" i="1"/>
  <c r="L5193" i="1"/>
  <c r="L5192" i="1"/>
  <c r="L5191" i="1"/>
  <c r="L5190" i="1"/>
  <c r="L5189" i="1"/>
  <c r="L5188" i="1"/>
  <c r="L5187" i="1"/>
  <c r="L5186" i="1"/>
  <c r="L5185" i="1"/>
  <c r="L5184" i="1"/>
  <c r="L5183" i="1"/>
  <c r="L5182" i="1"/>
  <c r="L5181" i="1"/>
  <c r="L5180" i="1"/>
  <c r="L5179" i="1"/>
  <c r="L5178" i="1"/>
  <c r="L5177" i="1"/>
  <c r="L5176" i="1"/>
  <c r="L5175" i="1"/>
  <c r="L5174" i="1"/>
  <c r="L5173" i="1"/>
  <c r="L5172" i="1"/>
  <c r="L5171" i="1"/>
  <c r="L5170" i="1"/>
  <c r="L5169" i="1"/>
  <c r="L5168" i="1"/>
  <c r="L5167" i="1"/>
  <c r="L5166" i="1"/>
  <c r="L5165" i="1"/>
  <c r="L5164" i="1"/>
  <c r="L5163" i="1"/>
  <c r="L5162" i="1"/>
  <c r="L5161" i="1"/>
  <c r="L5160" i="1"/>
  <c r="L5159" i="1"/>
  <c r="L5158" i="1"/>
  <c r="L5157" i="1"/>
  <c r="L5156" i="1"/>
  <c r="L5155" i="1"/>
  <c r="L5154" i="1"/>
  <c r="L5153" i="1"/>
  <c r="L5152" i="1"/>
  <c r="L5151" i="1"/>
  <c r="L5150" i="1"/>
  <c r="L5149" i="1"/>
  <c r="L5148" i="1"/>
  <c r="L5147" i="1"/>
  <c r="L5146" i="1"/>
  <c r="L5145" i="1"/>
  <c r="L5144" i="1"/>
  <c r="L5143" i="1"/>
  <c r="L5142" i="1"/>
  <c r="L5141" i="1"/>
  <c r="L5140" i="1"/>
  <c r="L5139" i="1"/>
  <c r="L5138" i="1"/>
  <c r="L5137" i="1"/>
  <c r="L5136" i="1"/>
  <c r="L5135" i="1"/>
  <c r="L5134" i="1"/>
  <c r="L5133" i="1"/>
  <c r="L5132" i="1"/>
  <c r="L5131" i="1"/>
  <c r="L5130" i="1"/>
  <c r="L5129" i="1"/>
  <c r="L5128" i="1"/>
  <c r="L5127" i="1"/>
  <c r="L5126" i="1"/>
  <c r="L5125" i="1"/>
  <c r="L5124" i="1"/>
  <c r="L5123" i="1"/>
  <c r="L5122" i="1"/>
  <c r="L5121" i="1"/>
  <c r="L5120" i="1"/>
  <c r="L5119" i="1"/>
  <c r="L5118" i="1"/>
  <c r="L5117" i="1"/>
  <c r="L5116" i="1"/>
  <c r="L5115" i="1"/>
  <c r="L5114" i="1"/>
  <c r="L5113" i="1"/>
  <c r="L5112" i="1"/>
  <c r="L5111" i="1"/>
  <c r="L5110" i="1"/>
  <c r="L5109" i="1"/>
  <c r="L5108" i="1"/>
  <c r="L5107" i="1"/>
  <c r="L5106" i="1"/>
  <c r="L5105" i="1"/>
  <c r="L5104" i="1"/>
  <c r="L5103" i="1"/>
  <c r="L5102" i="1"/>
  <c r="L5101" i="1"/>
  <c r="L5100" i="1"/>
  <c r="L5099" i="1"/>
  <c r="L5098" i="1"/>
  <c r="L5097" i="1"/>
  <c r="L5096" i="1"/>
  <c r="L5095" i="1"/>
  <c r="L5094" i="1"/>
  <c r="L5093" i="1"/>
  <c r="L5092" i="1"/>
  <c r="L5091" i="1"/>
  <c r="L5090" i="1"/>
  <c r="L5089" i="1"/>
  <c r="L5088" i="1"/>
  <c r="L5087" i="1"/>
  <c r="L5086" i="1"/>
  <c r="L5085" i="1"/>
  <c r="L5084" i="1"/>
  <c r="L5083" i="1"/>
  <c r="L5082" i="1"/>
  <c r="L5081" i="1"/>
  <c r="L5080" i="1"/>
  <c r="L5079" i="1"/>
  <c r="L5078" i="1"/>
  <c r="L5077" i="1"/>
  <c r="L5076" i="1"/>
  <c r="L5075" i="1"/>
  <c r="L5074" i="1"/>
  <c r="L5073" i="1"/>
  <c r="L5072" i="1"/>
  <c r="L5071" i="1"/>
  <c r="L5070" i="1"/>
  <c r="L5069" i="1"/>
  <c r="L5068" i="1"/>
  <c r="L5067" i="1"/>
  <c r="L5066" i="1"/>
  <c r="L5065" i="1"/>
  <c r="L5064" i="1"/>
  <c r="L5063" i="1"/>
  <c r="L5062" i="1"/>
  <c r="L5061" i="1"/>
  <c r="L5060" i="1"/>
  <c r="L5059" i="1"/>
  <c r="L5058" i="1"/>
  <c r="L5057" i="1"/>
  <c r="L5056" i="1"/>
  <c r="L5055" i="1"/>
  <c r="L5054" i="1"/>
  <c r="L5053" i="1"/>
  <c r="L5052" i="1"/>
  <c r="L5051" i="1"/>
  <c r="L5050" i="1"/>
  <c r="L5049" i="1"/>
  <c r="L5048" i="1"/>
  <c r="L5047" i="1"/>
  <c r="L5046" i="1"/>
  <c r="L5045" i="1"/>
  <c r="L5044" i="1"/>
  <c r="L5043" i="1"/>
  <c r="L5042" i="1"/>
  <c r="L5041" i="1"/>
  <c r="L5040" i="1"/>
  <c r="L5039" i="1"/>
  <c r="L5038" i="1"/>
  <c r="L5037" i="1"/>
  <c r="L5036" i="1"/>
  <c r="L5035" i="1"/>
  <c r="L5034" i="1"/>
  <c r="L5033" i="1"/>
  <c r="L5032" i="1"/>
  <c r="L5031" i="1"/>
  <c r="L5030" i="1"/>
  <c r="L5029" i="1"/>
  <c r="L5028" i="1"/>
  <c r="L5027" i="1"/>
  <c r="L5026" i="1"/>
  <c r="L5025" i="1"/>
  <c r="L5024" i="1"/>
  <c r="L5023" i="1"/>
  <c r="L5022" i="1"/>
  <c r="L5021" i="1"/>
  <c r="L5020" i="1"/>
  <c r="L5019" i="1"/>
  <c r="L5018" i="1"/>
  <c r="L5017" i="1"/>
  <c r="L5016" i="1"/>
  <c r="L5015" i="1"/>
  <c r="L5014" i="1"/>
  <c r="L5013" i="1"/>
  <c r="L5012" i="1"/>
  <c r="L5011" i="1"/>
  <c r="L5010" i="1"/>
  <c r="L5009" i="1"/>
  <c r="L5008" i="1"/>
  <c r="L5007" i="1"/>
  <c r="L5006" i="1"/>
  <c r="L5005" i="1"/>
  <c r="L5004" i="1"/>
  <c r="L5003" i="1"/>
  <c r="L5002" i="1"/>
  <c r="L5001" i="1"/>
  <c r="L5000" i="1"/>
  <c r="L4999" i="1"/>
  <c r="L4998" i="1"/>
  <c r="L4997" i="1"/>
  <c r="L4996" i="1"/>
  <c r="L4995" i="1"/>
  <c r="L4994" i="1"/>
  <c r="L4993" i="1"/>
  <c r="L4992" i="1"/>
  <c r="L4991" i="1"/>
  <c r="L4990" i="1"/>
  <c r="L4989" i="1"/>
  <c r="L4988" i="1"/>
  <c r="L4987" i="1"/>
  <c r="L4986" i="1"/>
  <c r="L4985" i="1"/>
  <c r="L4984" i="1"/>
  <c r="L4983" i="1"/>
  <c r="L4982" i="1"/>
  <c r="L4981" i="1"/>
  <c r="L4980" i="1"/>
  <c r="L4979" i="1"/>
  <c r="L4978" i="1"/>
  <c r="L4977" i="1"/>
  <c r="L4976" i="1"/>
  <c r="L4975" i="1"/>
  <c r="L4974" i="1"/>
  <c r="L4973" i="1"/>
  <c r="L4972" i="1"/>
  <c r="L4971" i="1"/>
  <c r="L4970" i="1"/>
  <c r="L4969" i="1"/>
  <c r="L4968" i="1"/>
  <c r="L4967" i="1"/>
  <c r="L4966" i="1"/>
  <c r="L4965" i="1"/>
  <c r="L4964" i="1"/>
  <c r="L4963" i="1"/>
  <c r="L4962" i="1"/>
  <c r="L4961" i="1"/>
  <c r="L4960" i="1"/>
  <c r="L4959" i="1"/>
  <c r="L4958" i="1"/>
  <c r="L4957" i="1"/>
  <c r="L4956" i="1"/>
  <c r="L4955" i="1"/>
  <c r="L4954" i="1"/>
  <c r="L4953" i="1"/>
  <c r="L4952" i="1"/>
  <c r="L4951" i="1"/>
  <c r="L4950" i="1"/>
  <c r="L4949" i="1"/>
  <c r="L4948" i="1"/>
  <c r="L4947" i="1"/>
  <c r="L4946" i="1"/>
  <c r="L4945" i="1"/>
  <c r="L4944" i="1"/>
  <c r="L4943" i="1"/>
  <c r="L4942" i="1"/>
  <c r="L4941" i="1"/>
  <c r="L4940" i="1"/>
  <c r="L4939" i="1"/>
  <c r="L4938" i="1"/>
  <c r="L4937" i="1"/>
  <c r="L4936" i="1"/>
  <c r="L4935" i="1"/>
  <c r="L4934" i="1"/>
  <c r="L4933" i="1"/>
  <c r="L4932" i="1"/>
  <c r="L4931" i="1"/>
  <c r="L4930" i="1"/>
  <c r="L4929" i="1"/>
  <c r="L4928" i="1"/>
  <c r="L4927" i="1"/>
  <c r="L4926" i="1"/>
  <c r="L4925" i="1"/>
  <c r="L4924" i="1"/>
  <c r="L4923" i="1"/>
  <c r="L4922" i="1"/>
  <c r="L4921" i="1"/>
  <c r="L4920" i="1"/>
  <c r="L4919" i="1"/>
  <c r="L4918" i="1"/>
  <c r="L4917" i="1"/>
  <c r="L4916" i="1"/>
  <c r="L4915" i="1"/>
  <c r="L4914" i="1"/>
  <c r="L4913" i="1"/>
  <c r="L4912" i="1"/>
  <c r="L4911" i="1"/>
  <c r="L4910" i="1"/>
  <c r="L4909" i="1"/>
  <c r="L4908" i="1"/>
  <c r="L4907" i="1"/>
  <c r="L4906" i="1"/>
  <c r="L4905" i="1"/>
  <c r="L4904" i="1"/>
  <c r="L4903" i="1"/>
  <c r="L4902" i="1"/>
  <c r="L4901" i="1"/>
  <c r="L4900" i="1"/>
  <c r="L4899" i="1"/>
  <c r="L4898" i="1"/>
  <c r="L4897" i="1"/>
  <c r="L4896" i="1"/>
  <c r="L4895" i="1"/>
  <c r="L4894" i="1"/>
  <c r="L4893" i="1"/>
  <c r="L4892" i="1"/>
  <c r="L4891" i="1"/>
  <c r="L4890" i="1"/>
  <c r="L4889" i="1"/>
  <c r="L4888" i="1"/>
  <c r="L4887" i="1"/>
  <c r="L4886" i="1"/>
  <c r="L4885" i="1"/>
  <c r="L4884" i="1"/>
  <c r="L4883" i="1"/>
  <c r="L4882" i="1"/>
  <c r="L4881" i="1"/>
  <c r="L4880" i="1"/>
  <c r="L4879" i="1"/>
  <c r="L4878" i="1"/>
  <c r="L4877" i="1"/>
  <c r="L4876" i="1"/>
  <c r="L4875" i="1"/>
  <c r="L4874" i="1"/>
  <c r="L4873" i="1"/>
  <c r="L4872" i="1"/>
  <c r="L4871" i="1"/>
  <c r="L4870" i="1"/>
  <c r="L4869" i="1"/>
  <c r="L4868" i="1"/>
  <c r="L4867" i="1"/>
  <c r="L4866" i="1"/>
  <c r="L4865" i="1"/>
  <c r="L4864" i="1"/>
  <c r="L4863" i="1"/>
  <c r="L4862" i="1"/>
  <c r="L4861" i="1"/>
  <c r="L4860" i="1"/>
  <c r="L4859" i="1"/>
  <c r="L4858" i="1"/>
  <c r="L4857" i="1"/>
  <c r="L4856" i="1"/>
  <c r="L4855" i="1"/>
  <c r="L4854" i="1"/>
  <c r="L4853" i="1"/>
  <c r="L4852" i="1"/>
  <c r="L4851" i="1"/>
  <c r="L4850" i="1"/>
  <c r="L4849" i="1"/>
  <c r="L4848" i="1"/>
  <c r="L4847" i="1"/>
  <c r="L4846" i="1"/>
  <c r="L4845" i="1"/>
  <c r="L4844" i="1"/>
  <c r="L4843" i="1"/>
  <c r="L4842" i="1"/>
  <c r="L4841" i="1"/>
  <c r="L4840" i="1"/>
  <c r="L4839" i="1"/>
  <c r="L4838" i="1"/>
  <c r="L4837" i="1"/>
  <c r="L4836" i="1"/>
  <c r="L4835" i="1"/>
  <c r="L4834" i="1"/>
  <c r="L4833" i="1"/>
  <c r="L4832" i="1"/>
  <c r="L4831" i="1"/>
  <c r="L4830" i="1"/>
  <c r="L4829" i="1"/>
  <c r="L4828" i="1"/>
  <c r="L4827" i="1"/>
  <c r="L4826" i="1"/>
  <c r="L4825" i="1"/>
  <c r="L4824" i="1"/>
  <c r="L4823" i="1"/>
  <c r="L4822" i="1"/>
  <c r="L4821" i="1"/>
  <c r="L4820" i="1"/>
  <c r="L4819" i="1"/>
  <c r="L4818" i="1"/>
  <c r="L4817" i="1"/>
  <c r="L4816" i="1"/>
  <c r="L4815" i="1"/>
  <c r="L4814" i="1"/>
  <c r="L4813" i="1"/>
  <c r="L4812" i="1"/>
  <c r="L4811" i="1"/>
  <c r="L4810" i="1"/>
  <c r="L4809" i="1"/>
  <c r="L4808" i="1"/>
  <c r="L4807" i="1"/>
  <c r="L4806" i="1"/>
  <c r="L4805" i="1"/>
  <c r="L4804" i="1"/>
  <c r="L4803" i="1"/>
  <c r="L4802" i="1"/>
  <c r="L4801" i="1"/>
  <c r="L4800" i="1"/>
  <c r="L4799" i="1"/>
  <c r="L4798" i="1"/>
  <c r="L4797" i="1"/>
  <c r="L4796" i="1"/>
  <c r="L4795" i="1"/>
  <c r="L4794" i="1"/>
  <c r="L4793" i="1"/>
  <c r="L4792" i="1"/>
  <c r="L4791" i="1"/>
  <c r="L4790" i="1"/>
  <c r="L4789" i="1"/>
  <c r="L4788" i="1"/>
  <c r="L4787" i="1"/>
  <c r="L4786" i="1"/>
  <c r="L4785" i="1"/>
  <c r="L4784" i="1"/>
  <c r="L4783" i="1"/>
  <c r="L4782" i="1"/>
  <c r="L4781" i="1"/>
  <c r="L4780" i="1"/>
  <c r="L4779" i="1"/>
  <c r="L4778" i="1"/>
  <c r="L4777" i="1"/>
  <c r="L4776" i="1"/>
  <c r="L4775" i="1"/>
  <c r="L4774" i="1"/>
  <c r="L4773" i="1"/>
  <c r="L4772" i="1"/>
  <c r="L4771" i="1"/>
  <c r="L4770" i="1"/>
  <c r="L4769" i="1"/>
  <c r="L4768" i="1"/>
  <c r="L4767" i="1"/>
  <c r="L4766" i="1"/>
  <c r="L4765" i="1"/>
  <c r="L4764" i="1"/>
  <c r="L4763" i="1"/>
  <c r="L4762" i="1"/>
  <c r="L4761" i="1"/>
  <c r="L4760" i="1"/>
  <c r="L4759" i="1"/>
  <c r="L4758" i="1"/>
  <c r="L4757" i="1"/>
  <c r="L4756" i="1"/>
  <c r="L4755" i="1"/>
  <c r="L4754" i="1"/>
  <c r="L4753" i="1"/>
  <c r="L4752" i="1"/>
  <c r="L4751" i="1"/>
  <c r="L4750" i="1"/>
  <c r="L4749" i="1"/>
  <c r="L4748" i="1"/>
  <c r="L4747" i="1"/>
  <c r="L4746" i="1"/>
  <c r="L4745" i="1"/>
  <c r="L4744" i="1"/>
  <c r="L4743" i="1"/>
  <c r="L4742" i="1"/>
  <c r="L4741" i="1"/>
  <c r="L4740" i="1"/>
  <c r="L4739" i="1"/>
  <c r="L4738" i="1"/>
  <c r="L4737" i="1"/>
  <c r="L4736" i="1"/>
  <c r="L4735" i="1"/>
  <c r="L4734" i="1"/>
  <c r="L4733" i="1"/>
  <c r="L4732" i="1"/>
  <c r="L4731" i="1"/>
  <c r="L4730" i="1"/>
  <c r="L4729" i="1"/>
  <c r="L4728" i="1"/>
  <c r="L4727" i="1"/>
  <c r="L4726" i="1"/>
  <c r="L4725" i="1"/>
  <c r="L4724" i="1"/>
  <c r="L4723" i="1"/>
  <c r="L4722" i="1"/>
  <c r="L4721" i="1"/>
  <c r="L4720" i="1"/>
  <c r="L4719" i="1"/>
  <c r="L4718" i="1"/>
  <c r="L4717" i="1"/>
  <c r="L4716" i="1"/>
  <c r="L4715" i="1"/>
  <c r="L4714" i="1"/>
  <c r="L4713" i="1"/>
  <c r="L4712" i="1"/>
  <c r="L4711" i="1"/>
  <c r="L4710" i="1"/>
  <c r="L4709" i="1"/>
  <c r="L4708" i="1"/>
  <c r="L4707" i="1"/>
  <c r="L4706" i="1"/>
  <c r="L4705" i="1"/>
  <c r="L4704" i="1"/>
  <c r="L4703" i="1"/>
  <c r="L4702" i="1"/>
  <c r="L4701" i="1"/>
  <c r="L4700" i="1"/>
  <c r="L4699" i="1"/>
  <c r="L4698" i="1"/>
  <c r="L4697" i="1"/>
  <c r="L4696" i="1"/>
  <c r="L4695" i="1"/>
  <c r="L4694" i="1"/>
  <c r="L4693" i="1"/>
  <c r="L4692" i="1"/>
  <c r="L4691" i="1"/>
  <c r="L4690" i="1"/>
  <c r="L4689" i="1"/>
  <c r="L4688" i="1"/>
  <c r="L4687" i="1"/>
  <c r="L4686" i="1"/>
  <c r="L4685" i="1"/>
  <c r="L4684" i="1"/>
  <c r="L4683" i="1"/>
  <c r="L4682" i="1"/>
  <c r="L4681" i="1"/>
  <c r="L4680" i="1"/>
  <c r="L4679" i="1"/>
  <c r="L4678" i="1"/>
  <c r="L4677" i="1"/>
  <c r="L4676" i="1"/>
  <c r="L4675" i="1"/>
  <c r="L4674" i="1"/>
  <c r="L4673" i="1"/>
  <c r="L4672" i="1"/>
  <c r="L4671" i="1"/>
  <c r="L4670" i="1"/>
  <c r="L4669" i="1"/>
  <c r="L4668" i="1"/>
  <c r="L4667" i="1"/>
  <c r="L4666" i="1"/>
  <c r="L4665" i="1"/>
  <c r="L4664" i="1"/>
  <c r="L4663" i="1"/>
  <c r="L4662" i="1"/>
  <c r="L4661" i="1"/>
  <c r="L4660" i="1"/>
  <c r="L4659" i="1"/>
  <c r="L4658" i="1"/>
  <c r="L4657" i="1"/>
  <c r="L4656" i="1"/>
  <c r="L4655" i="1"/>
  <c r="L4654" i="1"/>
  <c r="L4653" i="1"/>
  <c r="L4652" i="1"/>
  <c r="L4651" i="1"/>
  <c r="L4650" i="1"/>
  <c r="L4649" i="1"/>
  <c r="L4648" i="1"/>
  <c r="L4647" i="1"/>
  <c r="L4646" i="1"/>
  <c r="L4645" i="1"/>
  <c r="L4644" i="1"/>
  <c r="L4643" i="1"/>
  <c r="L4642" i="1"/>
  <c r="L4641" i="1"/>
  <c r="L4640" i="1"/>
  <c r="L4639" i="1"/>
  <c r="L4638" i="1"/>
  <c r="L4637" i="1"/>
  <c r="L4636" i="1"/>
  <c r="L4635" i="1"/>
  <c r="L4634" i="1"/>
  <c r="L4633" i="1"/>
  <c r="L4632" i="1"/>
  <c r="L4631" i="1"/>
  <c r="L4630" i="1"/>
  <c r="L4629" i="1"/>
  <c r="L4628" i="1"/>
  <c r="L4627" i="1"/>
  <c r="L4626" i="1"/>
  <c r="L4625" i="1"/>
  <c r="L4624" i="1"/>
  <c r="L4623" i="1"/>
  <c r="L4622" i="1"/>
  <c r="L4621" i="1"/>
  <c r="L4620" i="1"/>
  <c r="L4619" i="1"/>
  <c r="L4618" i="1"/>
  <c r="L4617" i="1"/>
  <c r="L4616" i="1"/>
  <c r="L4615" i="1"/>
  <c r="L4614" i="1"/>
  <c r="L4613" i="1"/>
  <c r="L4612" i="1"/>
  <c r="L4611" i="1"/>
  <c r="L4610" i="1"/>
  <c r="L4609" i="1"/>
  <c r="L4608" i="1"/>
  <c r="L4607" i="1"/>
  <c r="L4606" i="1"/>
  <c r="L4605" i="1"/>
  <c r="L4604" i="1"/>
  <c r="L4603" i="1"/>
  <c r="L4602" i="1"/>
  <c r="L4601" i="1"/>
  <c r="L4600" i="1"/>
  <c r="L4599" i="1"/>
  <c r="L4598" i="1"/>
  <c r="L4597" i="1"/>
  <c r="L4596" i="1"/>
  <c r="L4595" i="1"/>
  <c r="L4594" i="1"/>
  <c r="L4593" i="1"/>
  <c r="L4592" i="1"/>
  <c r="L4591" i="1"/>
  <c r="L4590" i="1"/>
  <c r="L4589" i="1"/>
  <c r="L4588" i="1"/>
  <c r="L4587" i="1"/>
  <c r="L4586" i="1"/>
  <c r="L4585" i="1"/>
  <c r="L4584" i="1"/>
  <c r="L4583" i="1"/>
  <c r="L4582" i="1"/>
  <c r="L4581" i="1"/>
  <c r="L4580" i="1"/>
  <c r="L4579" i="1"/>
  <c r="L4578" i="1"/>
  <c r="L4577" i="1"/>
  <c r="L4576" i="1"/>
  <c r="L4575" i="1"/>
  <c r="L4574" i="1"/>
  <c r="L4573" i="1"/>
  <c r="L4572" i="1"/>
  <c r="L4571" i="1"/>
  <c r="L4570" i="1"/>
  <c r="L4569" i="1"/>
  <c r="L4568" i="1"/>
  <c r="L4567" i="1"/>
  <c r="L4566" i="1"/>
  <c r="L4565" i="1"/>
  <c r="L4564" i="1"/>
  <c r="L4563" i="1"/>
  <c r="L4562" i="1"/>
  <c r="L4561" i="1"/>
  <c r="L4560" i="1"/>
  <c r="L4559" i="1"/>
  <c r="L4558" i="1"/>
  <c r="L4557" i="1"/>
  <c r="L4556" i="1"/>
  <c r="L4555" i="1"/>
  <c r="L4554" i="1"/>
  <c r="L4553" i="1"/>
  <c r="L4552" i="1"/>
  <c r="L4551" i="1"/>
  <c r="L4550" i="1"/>
  <c r="L4549" i="1"/>
  <c r="L4548" i="1"/>
  <c r="L4547" i="1"/>
  <c r="L4546" i="1"/>
  <c r="L4545" i="1"/>
  <c r="L4544" i="1"/>
  <c r="L4543" i="1"/>
  <c r="L4542" i="1"/>
  <c r="L4541" i="1"/>
  <c r="L4540" i="1"/>
  <c r="L4539" i="1"/>
  <c r="L4538" i="1"/>
  <c r="L4537" i="1"/>
  <c r="L4536" i="1"/>
  <c r="L4535" i="1"/>
  <c r="L4534" i="1"/>
  <c r="L4533" i="1"/>
  <c r="L4532" i="1"/>
  <c r="L4531" i="1"/>
  <c r="L4530" i="1"/>
  <c r="L4529" i="1"/>
  <c r="L4528" i="1"/>
  <c r="L4527" i="1"/>
  <c r="L4526" i="1"/>
  <c r="L4525" i="1"/>
  <c r="L4524" i="1"/>
  <c r="L4523" i="1"/>
  <c r="L4522" i="1"/>
  <c r="L4521" i="1"/>
  <c r="L4520" i="1"/>
  <c r="L4519" i="1"/>
  <c r="L4518" i="1"/>
  <c r="L4517" i="1"/>
  <c r="L4516" i="1"/>
  <c r="L4515" i="1"/>
  <c r="L4514" i="1"/>
  <c r="L4513" i="1"/>
  <c r="L4512" i="1"/>
  <c r="L4511" i="1"/>
  <c r="L4510" i="1"/>
  <c r="L4509" i="1"/>
  <c r="L4508" i="1"/>
  <c r="L4507" i="1"/>
  <c r="L4506" i="1"/>
  <c r="L4505" i="1"/>
  <c r="L4504" i="1"/>
  <c r="L4503" i="1"/>
  <c r="L4502" i="1"/>
  <c r="L4501" i="1"/>
  <c r="L4500" i="1"/>
  <c r="L4499" i="1"/>
  <c r="L4498" i="1"/>
  <c r="L4497" i="1"/>
  <c r="L4496" i="1"/>
  <c r="L4495" i="1"/>
  <c r="L4494" i="1"/>
  <c r="L4493" i="1"/>
  <c r="L4492" i="1"/>
  <c r="L4491" i="1"/>
  <c r="L4490" i="1"/>
  <c r="L4489" i="1"/>
  <c r="L4488" i="1"/>
  <c r="L4487" i="1"/>
  <c r="L4486" i="1"/>
  <c r="L4485" i="1"/>
  <c r="L4484" i="1"/>
  <c r="L4483" i="1"/>
  <c r="L4482" i="1"/>
  <c r="L4481" i="1"/>
  <c r="L4480" i="1"/>
  <c r="L4479" i="1"/>
  <c r="L4478" i="1"/>
  <c r="L4477" i="1"/>
  <c r="L4476" i="1"/>
  <c r="L4475" i="1"/>
  <c r="L4474" i="1"/>
  <c r="L4473" i="1"/>
  <c r="L4472" i="1"/>
  <c r="L4471" i="1"/>
  <c r="L4470" i="1"/>
  <c r="L4469" i="1"/>
  <c r="L4468" i="1"/>
  <c r="L4467" i="1"/>
  <c r="L4466" i="1"/>
  <c r="L4465" i="1"/>
  <c r="L4464" i="1"/>
  <c r="L4463" i="1"/>
  <c r="L4462" i="1"/>
  <c r="L4461" i="1"/>
  <c r="L4460" i="1"/>
  <c r="L4459" i="1"/>
  <c r="L4458" i="1"/>
  <c r="L4457" i="1"/>
  <c r="L4456" i="1"/>
  <c r="L4455" i="1"/>
  <c r="L4454" i="1"/>
  <c r="L4453" i="1"/>
  <c r="L4452" i="1"/>
  <c r="L4451" i="1"/>
  <c r="L4450" i="1"/>
  <c r="L4449" i="1"/>
  <c r="L4448" i="1"/>
  <c r="L4447" i="1"/>
  <c r="L4446" i="1"/>
  <c r="L4445" i="1"/>
  <c r="L4444" i="1"/>
  <c r="L4443" i="1"/>
  <c r="L4442" i="1"/>
  <c r="L4441" i="1"/>
  <c r="L4440" i="1"/>
  <c r="L4439" i="1"/>
  <c r="L4438" i="1"/>
  <c r="L4437" i="1"/>
  <c r="L4436" i="1"/>
  <c r="L4435" i="1"/>
  <c r="L4434" i="1"/>
  <c r="L4433" i="1"/>
  <c r="L4432" i="1"/>
  <c r="L4431" i="1"/>
  <c r="L4430" i="1"/>
  <c r="L4429" i="1"/>
  <c r="L4428" i="1"/>
  <c r="L4427" i="1"/>
  <c r="L4426" i="1"/>
  <c r="L4425" i="1"/>
  <c r="L4424" i="1"/>
  <c r="L4423" i="1"/>
  <c r="L4422" i="1"/>
  <c r="L4421" i="1"/>
  <c r="L4420" i="1"/>
  <c r="L4419" i="1"/>
  <c r="L4418" i="1"/>
  <c r="L4417" i="1"/>
  <c r="L4416" i="1"/>
  <c r="L4415" i="1"/>
  <c r="L4414" i="1"/>
  <c r="L4413" i="1"/>
  <c r="L4412" i="1"/>
  <c r="L4411" i="1"/>
  <c r="L4410" i="1"/>
  <c r="L4409" i="1"/>
  <c r="L4408" i="1"/>
  <c r="L4407" i="1"/>
  <c r="L4406" i="1"/>
  <c r="L4405" i="1"/>
  <c r="L4404" i="1"/>
  <c r="L4403" i="1"/>
  <c r="L4402" i="1"/>
  <c r="L4401" i="1"/>
  <c r="L4400" i="1"/>
  <c r="L4399" i="1"/>
  <c r="L4398" i="1"/>
  <c r="L4397" i="1"/>
  <c r="L4396" i="1"/>
  <c r="L4395" i="1"/>
  <c r="L4394" i="1"/>
  <c r="L4393" i="1"/>
  <c r="L4392" i="1"/>
  <c r="L4391" i="1"/>
  <c r="L4390" i="1"/>
  <c r="L4389" i="1"/>
  <c r="L4388" i="1"/>
  <c r="L4387" i="1"/>
  <c r="L4386" i="1"/>
  <c r="L4385" i="1"/>
  <c r="L4384" i="1"/>
  <c r="L4383" i="1"/>
  <c r="L4382" i="1"/>
  <c r="L4381" i="1"/>
  <c r="L4380" i="1"/>
  <c r="L4379" i="1"/>
  <c r="L4378" i="1"/>
  <c r="L4377" i="1"/>
  <c r="L4376" i="1"/>
  <c r="L4375" i="1"/>
  <c r="L4374" i="1"/>
  <c r="L4373" i="1"/>
  <c r="L4372" i="1"/>
  <c r="L4371" i="1"/>
  <c r="L4370" i="1"/>
  <c r="L4369" i="1"/>
  <c r="L4368" i="1"/>
  <c r="L4367" i="1"/>
  <c r="L4366" i="1"/>
  <c r="L4365" i="1"/>
  <c r="L4364" i="1"/>
  <c r="L4363" i="1"/>
  <c r="L4362" i="1"/>
  <c r="L4361" i="1"/>
  <c r="L4360" i="1"/>
  <c r="L4359" i="1"/>
  <c r="L4358" i="1"/>
  <c r="L4357" i="1"/>
  <c r="L4356" i="1"/>
  <c r="L4355" i="1"/>
  <c r="L4354" i="1"/>
  <c r="L4353" i="1"/>
  <c r="L4352" i="1"/>
  <c r="L4351" i="1"/>
  <c r="L4350" i="1"/>
  <c r="L4349" i="1"/>
  <c r="L4348" i="1"/>
  <c r="L4347" i="1"/>
  <c r="L4346" i="1"/>
  <c r="L4345" i="1"/>
  <c r="L4344" i="1"/>
  <c r="L4343" i="1"/>
  <c r="L4342" i="1"/>
  <c r="L4341" i="1"/>
  <c r="L4340" i="1"/>
  <c r="L4339" i="1"/>
  <c r="L4338" i="1"/>
  <c r="L4337" i="1"/>
  <c r="L4336" i="1"/>
  <c r="L4335" i="1"/>
  <c r="L4334" i="1"/>
  <c r="L4333" i="1"/>
  <c r="L4332" i="1"/>
  <c r="L4331" i="1"/>
  <c r="L4330" i="1"/>
  <c r="L4329" i="1"/>
  <c r="L4328" i="1"/>
  <c r="L4327" i="1"/>
  <c r="L4326" i="1"/>
  <c r="L4325" i="1"/>
  <c r="L4324" i="1"/>
  <c r="L4323" i="1"/>
  <c r="L4322" i="1"/>
  <c r="L4321" i="1"/>
  <c r="L4320" i="1"/>
  <c r="L4319" i="1"/>
  <c r="L4318" i="1"/>
  <c r="L4317" i="1"/>
  <c r="L4316" i="1"/>
  <c r="L4315" i="1"/>
  <c r="L4314" i="1"/>
  <c r="L4313" i="1"/>
  <c r="L4312" i="1"/>
  <c r="L4311" i="1"/>
  <c r="L4310" i="1"/>
  <c r="L4309" i="1"/>
  <c r="L4308" i="1"/>
  <c r="L4307" i="1"/>
  <c r="L4306" i="1"/>
  <c r="L4305" i="1"/>
  <c r="L4304" i="1"/>
  <c r="L4303" i="1"/>
  <c r="L4302" i="1"/>
  <c r="L4301" i="1"/>
  <c r="L4300" i="1"/>
  <c r="L4299" i="1"/>
  <c r="L4298" i="1"/>
  <c r="L4297" i="1"/>
  <c r="L4296" i="1"/>
  <c r="L4295" i="1"/>
  <c r="L4294" i="1"/>
  <c r="L4293" i="1"/>
  <c r="L4292" i="1"/>
  <c r="L4291" i="1"/>
  <c r="L4290" i="1"/>
  <c r="L4289" i="1"/>
  <c r="L4288" i="1"/>
  <c r="L4287" i="1"/>
  <c r="L4286" i="1"/>
  <c r="L4285" i="1"/>
  <c r="L4284" i="1"/>
  <c r="L4283" i="1"/>
  <c r="L4282" i="1"/>
  <c r="L4281" i="1"/>
  <c r="L4280" i="1"/>
  <c r="L4279" i="1"/>
  <c r="L4278" i="1"/>
  <c r="L4277" i="1"/>
  <c r="L4276" i="1"/>
  <c r="L4275" i="1"/>
  <c r="L4274" i="1"/>
  <c r="L4273" i="1"/>
  <c r="L4272" i="1"/>
  <c r="L4271" i="1"/>
  <c r="L4270" i="1"/>
  <c r="L4269" i="1"/>
  <c r="L4268" i="1"/>
  <c r="L4267" i="1"/>
  <c r="L4266" i="1"/>
  <c r="L4265" i="1"/>
  <c r="L4264" i="1"/>
  <c r="L4263" i="1"/>
  <c r="L4262" i="1"/>
  <c r="L4261" i="1"/>
  <c r="L4260" i="1"/>
  <c r="L4259" i="1"/>
  <c r="L4258" i="1"/>
  <c r="L4257" i="1"/>
  <c r="L4256" i="1"/>
  <c r="L4255" i="1"/>
  <c r="L4254" i="1"/>
  <c r="L4253" i="1"/>
  <c r="L4252" i="1"/>
  <c r="L4251" i="1"/>
  <c r="L4250" i="1"/>
  <c r="L4249" i="1"/>
  <c r="L4248" i="1"/>
  <c r="L4247" i="1"/>
  <c r="L4246" i="1"/>
  <c r="L4245" i="1"/>
  <c r="L4244" i="1"/>
  <c r="L4243" i="1"/>
  <c r="L4242" i="1"/>
  <c r="L4241" i="1"/>
  <c r="L4240" i="1"/>
  <c r="L4239" i="1"/>
  <c r="L4238" i="1"/>
  <c r="L4237" i="1"/>
  <c r="L4236" i="1"/>
  <c r="L4235" i="1"/>
  <c r="L4234" i="1"/>
  <c r="L4233" i="1"/>
  <c r="L4232" i="1"/>
  <c r="L4231" i="1"/>
  <c r="L4230" i="1"/>
  <c r="L4229" i="1"/>
  <c r="L4228" i="1"/>
  <c r="L4227" i="1"/>
  <c r="L4226" i="1"/>
  <c r="L4225" i="1"/>
  <c r="L4224" i="1"/>
  <c r="L4223" i="1"/>
  <c r="L4222" i="1"/>
  <c r="L4221" i="1"/>
  <c r="L4220" i="1"/>
  <c r="L4219" i="1"/>
  <c r="L4218" i="1"/>
  <c r="L4217" i="1"/>
  <c r="L4216" i="1"/>
  <c r="L4215" i="1"/>
  <c r="L4214" i="1"/>
  <c r="L4213" i="1"/>
  <c r="L4212" i="1"/>
  <c r="L4211" i="1"/>
  <c r="L4210" i="1"/>
  <c r="L4209" i="1"/>
  <c r="L4208" i="1"/>
  <c r="L4207" i="1"/>
  <c r="L4206" i="1"/>
  <c r="L4205" i="1"/>
  <c r="L4204" i="1"/>
  <c r="L4203" i="1"/>
  <c r="L4202" i="1"/>
  <c r="L4201" i="1"/>
  <c r="L4200" i="1"/>
  <c r="L4199" i="1"/>
  <c r="L4198" i="1"/>
  <c r="L4197" i="1"/>
  <c r="L4196" i="1"/>
  <c r="L4195" i="1"/>
  <c r="L4194" i="1"/>
  <c r="L4193" i="1"/>
  <c r="L4192" i="1"/>
  <c r="L4191" i="1"/>
  <c r="L4190" i="1"/>
  <c r="L4189" i="1"/>
  <c r="L4188" i="1"/>
  <c r="L4187" i="1"/>
  <c r="L4186" i="1"/>
  <c r="L4185" i="1"/>
  <c r="L4184" i="1"/>
  <c r="L4183" i="1"/>
  <c r="L4182" i="1"/>
  <c r="L4181" i="1"/>
  <c r="L4180" i="1"/>
  <c r="L4179" i="1"/>
  <c r="L4178" i="1"/>
  <c r="L4177" i="1"/>
  <c r="L4176" i="1"/>
  <c r="L4175" i="1"/>
  <c r="L4174" i="1"/>
  <c r="L4173" i="1"/>
  <c r="L4172" i="1"/>
  <c r="L4171" i="1"/>
  <c r="L4170" i="1"/>
  <c r="L4169" i="1"/>
  <c r="L4168" i="1"/>
  <c r="L4167" i="1"/>
  <c r="L4166" i="1"/>
  <c r="L4165" i="1"/>
  <c r="L4164" i="1"/>
  <c r="L4163" i="1"/>
  <c r="L4162" i="1"/>
  <c r="L4161" i="1"/>
  <c r="L4160" i="1"/>
  <c r="L4159" i="1"/>
  <c r="L4158" i="1"/>
  <c r="L4157" i="1"/>
  <c r="L4156" i="1"/>
  <c r="L4155" i="1"/>
  <c r="L4154" i="1"/>
  <c r="L4153" i="1"/>
  <c r="L4152" i="1"/>
  <c r="L4151" i="1"/>
  <c r="L4150" i="1"/>
  <c r="L4149" i="1"/>
  <c r="L4148" i="1"/>
  <c r="L4147" i="1"/>
  <c r="L4146" i="1"/>
  <c r="L4145" i="1"/>
  <c r="L4144" i="1"/>
  <c r="L4143" i="1"/>
  <c r="L4142" i="1"/>
  <c r="L4141" i="1"/>
  <c r="L4140" i="1"/>
  <c r="L4139" i="1"/>
  <c r="L4138" i="1"/>
  <c r="L4137" i="1"/>
  <c r="L4136" i="1"/>
  <c r="L4135" i="1"/>
  <c r="L4134" i="1"/>
  <c r="L4133" i="1"/>
  <c r="L4132" i="1"/>
  <c r="L4131" i="1"/>
  <c r="L4130" i="1"/>
  <c r="L4129" i="1"/>
  <c r="L4128" i="1"/>
  <c r="L4127" i="1"/>
  <c r="L4126" i="1"/>
  <c r="L4125" i="1"/>
  <c r="L4124" i="1"/>
  <c r="L4123" i="1"/>
  <c r="L4122" i="1"/>
  <c r="L4121" i="1"/>
  <c r="L4120" i="1"/>
  <c r="L4119" i="1"/>
  <c r="L4118" i="1"/>
  <c r="L4117" i="1"/>
  <c r="L4116" i="1"/>
  <c r="L4115" i="1"/>
  <c r="L4114" i="1"/>
  <c r="L4113" i="1"/>
  <c r="L4112" i="1"/>
  <c r="L4111" i="1"/>
  <c r="L4110" i="1"/>
  <c r="L4109" i="1"/>
  <c r="L4108" i="1"/>
  <c r="L4107" i="1"/>
  <c r="L4106" i="1"/>
  <c r="L4105" i="1"/>
  <c r="L4104" i="1"/>
  <c r="L4103" i="1"/>
  <c r="L4102" i="1"/>
  <c r="L4101" i="1"/>
  <c r="L4100" i="1"/>
  <c r="L4099" i="1"/>
  <c r="L4098" i="1"/>
  <c r="L4097" i="1"/>
  <c r="L4096" i="1"/>
  <c r="L4095" i="1"/>
  <c r="L4094" i="1"/>
  <c r="L4093" i="1"/>
  <c r="L4092" i="1"/>
  <c r="L4091" i="1"/>
  <c r="L4090" i="1"/>
  <c r="L4089" i="1"/>
  <c r="L4088" i="1"/>
  <c r="L4087" i="1"/>
  <c r="L4086" i="1"/>
  <c r="L4085" i="1"/>
  <c r="L4084" i="1"/>
  <c r="L4083" i="1"/>
  <c r="L4082" i="1"/>
  <c r="L4081" i="1"/>
  <c r="L4080" i="1"/>
  <c r="L4079" i="1"/>
  <c r="L4078" i="1"/>
  <c r="L4077" i="1"/>
  <c r="L4076" i="1"/>
  <c r="L4075" i="1"/>
  <c r="L4074" i="1"/>
  <c r="L4073" i="1"/>
  <c r="L4072" i="1"/>
  <c r="L4071" i="1"/>
  <c r="L4070" i="1"/>
  <c r="L4069" i="1"/>
  <c r="L4068" i="1"/>
  <c r="L4067" i="1"/>
  <c r="L4066" i="1"/>
  <c r="L4065" i="1"/>
  <c r="L4064" i="1"/>
  <c r="L4063" i="1"/>
  <c r="L4062" i="1"/>
  <c r="L4061" i="1"/>
  <c r="L4060" i="1"/>
  <c r="L4059" i="1"/>
  <c r="L4058" i="1"/>
  <c r="L4057" i="1"/>
  <c r="L4056" i="1"/>
  <c r="L4055" i="1"/>
  <c r="L4054" i="1"/>
  <c r="L4053" i="1"/>
  <c r="L4052" i="1"/>
  <c r="L4051" i="1"/>
  <c r="L4050" i="1"/>
  <c r="L4049" i="1"/>
  <c r="L4048" i="1"/>
  <c r="L4047" i="1"/>
  <c r="L4046" i="1"/>
  <c r="L4045" i="1"/>
  <c r="L4044" i="1"/>
  <c r="L4043" i="1"/>
  <c r="L4042" i="1"/>
  <c r="L4041" i="1"/>
  <c r="L4040" i="1"/>
  <c r="L4039" i="1"/>
  <c r="L4038" i="1"/>
  <c r="L4037" i="1"/>
  <c r="L4036" i="1"/>
  <c r="L4035" i="1"/>
  <c r="L4034" i="1"/>
  <c r="L4033" i="1"/>
  <c r="L4032" i="1"/>
  <c r="L4031" i="1"/>
  <c r="L4030" i="1"/>
  <c r="L4029" i="1"/>
  <c r="L4028" i="1"/>
  <c r="L4027" i="1"/>
  <c r="L4026" i="1"/>
  <c r="L4025" i="1"/>
  <c r="L4024" i="1"/>
  <c r="L4023" i="1"/>
  <c r="L4022" i="1"/>
  <c r="L4021" i="1"/>
  <c r="L4020" i="1"/>
  <c r="L4019" i="1"/>
  <c r="L4018" i="1"/>
  <c r="L4017" i="1"/>
  <c r="L4016" i="1"/>
  <c r="L4015" i="1"/>
  <c r="L4014" i="1"/>
  <c r="L4013" i="1"/>
  <c r="L4012" i="1"/>
  <c r="L4011" i="1"/>
  <c r="L4010" i="1"/>
  <c r="L4009" i="1"/>
  <c r="L4008" i="1"/>
  <c r="L4007" i="1"/>
  <c r="L4006" i="1"/>
  <c r="L4005" i="1"/>
  <c r="L4004" i="1"/>
  <c r="L4003" i="1"/>
  <c r="L4002" i="1"/>
  <c r="L4001" i="1"/>
  <c r="L4000" i="1"/>
  <c r="L3999" i="1"/>
  <c r="L3998" i="1"/>
  <c r="L3997" i="1"/>
  <c r="L3996" i="1"/>
  <c r="L3995" i="1"/>
  <c r="L3994" i="1"/>
  <c r="L3993" i="1"/>
  <c r="L3992" i="1"/>
  <c r="L3991" i="1"/>
  <c r="L3990" i="1"/>
  <c r="L3989" i="1"/>
  <c r="L3988" i="1"/>
  <c r="L3987" i="1"/>
  <c r="L3986" i="1"/>
  <c r="L3985" i="1"/>
  <c r="L3984" i="1"/>
  <c r="L3983" i="1"/>
  <c r="L3982" i="1"/>
  <c r="L3981" i="1"/>
  <c r="L3980" i="1"/>
  <c r="L3979" i="1"/>
  <c r="L3978" i="1"/>
  <c r="L3977" i="1"/>
  <c r="L3976" i="1"/>
  <c r="L3975" i="1"/>
  <c r="L3974" i="1"/>
  <c r="L3973" i="1"/>
  <c r="L3972" i="1"/>
  <c r="L3971" i="1"/>
  <c r="L3970" i="1"/>
  <c r="L3969" i="1"/>
  <c r="L3968" i="1"/>
  <c r="L3967" i="1"/>
  <c r="L3966" i="1"/>
  <c r="L3965" i="1"/>
  <c r="L3964" i="1"/>
  <c r="L3963" i="1"/>
  <c r="L3962" i="1"/>
  <c r="L3961" i="1"/>
  <c r="L3960" i="1"/>
  <c r="L3959" i="1"/>
  <c r="L3958" i="1"/>
  <c r="L3957" i="1"/>
  <c r="L3956" i="1"/>
  <c r="L3955" i="1"/>
  <c r="L3954" i="1"/>
  <c r="L3953" i="1"/>
  <c r="L3952" i="1"/>
  <c r="L3951" i="1"/>
  <c r="L3950" i="1"/>
  <c r="L3949" i="1"/>
  <c r="L3948" i="1"/>
  <c r="L3947" i="1"/>
  <c r="L3946" i="1"/>
  <c r="L3945" i="1"/>
  <c r="L3944" i="1"/>
  <c r="L3943" i="1"/>
  <c r="L3942" i="1"/>
  <c r="L3941" i="1"/>
  <c r="L3940" i="1"/>
  <c r="L3939" i="1"/>
  <c r="L3938" i="1"/>
  <c r="L3937" i="1"/>
  <c r="L3936" i="1"/>
  <c r="L3935" i="1"/>
  <c r="L3934" i="1"/>
  <c r="L3933" i="1"/>
  <c r="L3932" i="1"/>
  <c r="L3931" i="1"/>
  <c r="L3930" i="1"/>
  <c r="L3929" i="1"/>
  <c r="L3928" i="1"/>
  <c r="L3927" i="1"/>
  <c r="L3926" i="1"/>
  <c r="L3925" i="1"/>
  <c r="L3924" i="1"/>
  <c r="L3923" i="1"/>
  <c r="L3922" i="1"/>
  <c r="L3921" i="1"/>
  <c r="L3920" i="1"/>
  <c r="L3919" i="1"/>
  <c r="L3918" i="1"/>
  <c r="L3917" i="1"/>
  <c r="L3916" i="1"/>
  <c r="L3915" i="1"/>
  <c r="L3914" i="1"/>
  <c r="L3913" i="1"/>
  <c r="L3912" i="1"/>
  <c r="L3911" i="1"/>
  <c r="L3910" i="1"/>
  <c r="L3909" i="1"/>
  <c r="L3908" i="1"/>
  <c r="L3907" i="1"/>
  <c r="L3906" i="1"/>
  <c r="L3905" i="1"/>
  <c r="L3904" i="1"/>
  <c r="L3903" i="1"/>
  <c r="L3902" i="1"/>
  <c r="L3901" i="1"/>
  <c r="L3900" i="1"/>
  <c r="L3899" i="1"/>
  <c r="L3898" i="1"/>
  <c r="L3897" i="1"/>
  <c r="L3896" i="1"/>
  <c r="L3895" i="1"/>
  <c r="L3894" i="1"/>
  <c r="L3893" i="1"/>
  <c r="L3892" i="1"/>
  <c r="L3891" i="1"/>
  <c r="L3890" i="1"/>
  <c r="L3889" i="1"/>
  <c r="L3888" i="1"/>
  <c r="L3887" i="1"/>
  <c r="L3886" i="1"/>
  <c r="L3885" i="1"/>
  <c r="L3884" i="1"/>
  <c r="L3883" i="1"/>
  <c r="L3882" i="1"/>
  <c r="L3881" i="1"/>
  <c r="L3880" i="1"/>
  <c r="L3879" i="1"/>
  <c r="L3878" i="1"/>
  <c r="L3877" i="1"/>
  <c r="L3876" i="1"/>
  <c r="L3875" i="1"/>
  <c r="L3874" i="1"/>
  <c r="L3873" i="1"/>
  <c r="L3872" i="1"/>
  <c r="L3871" i="1"/>
  <c r="L3870" i="1"/>
  <c r="L3869" i="1"/>
  <c r="L3868" i="1"/>
  <c r="L3867" i="1"/>
  <c r="L3866" i="1"/>
  <c r="L3865" i="1"/>
  <c r="L3864" i="1"/>
  <c r="L3863" i="1"/>
  <c r="L3862" i="1"/>
  <c r="L3861" i="1"/>
  <c r="L3860" i="1"/>
  <c r="L3859" i="1"/>
  <c r="L3858" i="1"/>
  <c r="L3857" i="1"/>
  <c r="L3856" i="1"/>
  <c r="L3855" i="1"/>
  <c r="L3854" i="1"/>
  <c r="L3853" i="1"/>
  <c r="L3852" i="1"/>
  <c r="L3851" i="1"/>
  <c r="L3850" i="1"/>
  <c r="L3849" i="1"/>
  <c r="L3848" i="1"/>
  <c r="L3847" i="1"/>
  <c r="L3846" i="1"/>
  <c r="L3845" i="1"/>
  <c r="L3844" i="1"/>
  <c r="L3843" i="1"/>
  <c r="L3842" i="1"/>
  <c r="L3841" i="1"/>
  <c r="L3840" i="1"/>
  <c r="L3839" i="1"/>
  <c r="L3838" i="1"/>
  <c r="L3837" i="1"/>
  <c r="L3836" i="1"/>
  <c r="L3835" i="1"/>
  <c r="L3834" i="1"/>
  <c r="L3833" i="1"/>
  <c r="L3832" i="1"/>
  <c r="L3831" i="1"/>
  <c r="L3830" i="1"/>
  <c r="L3829" i="1"/>
  <c r="L3828" i="1"/>
  <c r="L3827" i="1"/>
  <c r="L3826" i="1"/>
  <c r="L3825" i="1"/>
  <c r="L3824" i="1"/>
  <c r="L3823" i="1"/>
  <c r="L3822" i="1"/>
  <c r="L3821" i="1"/>
  <c r="L3820" i="1"/>
  <c r="L3819" i="1"/>
  <c r="L3818" i="1"/>
  <c r="L3817" i="1"/>
  <c r="L3816" i="1"/>
  <c r="L3815" i="1"/>
  <c r="L3814" i="1"/>
  <c r="L3813" i="1"/>
  <c r="L3812" i="1"/>
  <c r="L3811" i="1"/>
  <c r="L3810" i="1"/>
  <c r="L3809" i="1"/>
  <c r="L3808" i="1"/>
  <c r="L3807" i="1"/>
  <c r="L3806" i="1"/>
  <c r="L3805" i="1"/>
  <c r="L3804" i="1"/>
  <c r="L3803" i="1"/>
  <c r="L3802" i="1"/>
  <c r="L3801" i="1"/>
  <c r="L3800" i="1"/>
  <c r="L3799" i="1"/>
  <c r="L3798" i="1"/>
  <c r="L3797" i="1"/>
  <c r="L3796" i="1"/>
  <c r="L3795" i="1"/>
  <c r="L3794" i="1"/>
  <c r="L3793" i="1"/>
  <c r="L3792" i="1"/>
  <c r="L3791" i="1"/>
  <c r="L3790" i="1"/>
  <c r="L3789" i="1"/>
  <c r="L3788" i="1"/>
  <c r="L3787" i="1"/>
  <c r="L3786" i="1"/>
  <c r="L3785" i="1"/>
  <c r="L3784" i="1"/>
  <c r="L3783" i="1"/>
  <c r="L3782" i="1"/>
  <c r="L3781" i="1"/>
  <c r="L3780" i="1"/>
  <c r="L3779" i="1"/>
  <c r="L3778" i="1"/>
  <c r="L3777" i="1"/>
  <c r="L3776" i="1"/>
  <c r="L3775" i="1"/>
  <c r="L3774" i="1"/>
  <c r="L3773" i="1"/>
  <c r="L3772" i="1"/>
  <c r="L3771" i="1"/>
  <c r="L3770" i="1"/>
  <c r="L3769" i="1"/>
  <c r="L3768" i="1"/>
  <c r="L3767" i="1"/>
  <c r="L3766" i="1"/>
  <c r="L3765" i="1"/>
  <c r="L3764" i="1"/>
  <c r="L3763" i="1"/>
  <c r="L3762" i="1"/>
  <c r="L3761" i="1"/>
  <c r="L3760" i="1"/>
  <c r="L3759" i="1"/>
  <c r="L3758" i="1"/>
  <c r="L3757" i="1"/>
  <c r="L3756" i="1"/>
  <c r="L3755" i="1"/>
  <c r="L3754" i="1"/>
  <c r="L3753" i="1"/>
  <c r="L3752" i="1"/>
  <c r="L3751" i="1"/>
  <c r="L3750" i="1"/>
  <c r="L3749" i="1"/>
  <c r="L3748" i="1"/>
  <c r="L3747" i="1"/>
  <c r="L3746" i="1"/>
  <c r="L3745" i="1"/>
  <c r="L3744" i="1"/>
  <c r="L3743" i="1"/>
  <c r="L3742" i="1"/>
  <c r="L3741" i="1"/>
  <c r="L3740" i="1"/>
  <c r="L3739" i="1"/>
  <c r="L3738" i="1"/>
  <c r="L3737" i="1"/>
  <c r="L3736" i="1"/>
  <c r="L3735" i="1"/>
  <c r="L3734" i="1"/>
  <c r="L3733" i="1"/>
  <c r="L3732" i="1"/>
  <c r="L3731" i="1"/>
  <c r="L3730" i="1"/>
  <c r="L3729" i="1"/>
  <c r="L3728" i="1"/>
  <c r="L3727" i="1"/>
  <c r="L3726" i="1"/>
  <c r="L3725" i="1"/>
  <c r="L3724" i="1"/>
  <c r="L3723" i="1"/>
  <c r="L3722" i="1"/>
  <c r="L3721" i="1"/>
  <c r="L3720" i="1"/>
  <c r="L3719" i="1"/>
  <c r="L3718" i="1"/>
  <c r="L3717" i="1"/>
  <c r="L3716" i="1"/>
  <c r="L3715" i="1"/>
  <c r="L3714" i="1"/>
  <c r="L3713" i="1"/>
  <c r="L3712" i="1"/>
  <c r="L3711" i="1"/>
  <c r="L3710" i="1"/>
  <c r="L3709" i="1"/>
  <c r="L3708" i="1"/>
  <c r="L3707" i="1"/>
  <c r="L3706" i="1"/>
  <c r="L3705" i="1"/>
  <c r="L3704" i="1"/>
  <c r="L3703" i="1"/>
  <c r="L3702" i="1"/>
  <c r="L3701" i="1"/>
  <c r="L3700" i="1"/>
  <c r="L3699" i="1"/>
  <c r="L3698" i="1"/>
  <c r="L3697" i="1"/>
  <c r="L3696" i="1"/>
  <c r="L3695" i="1"/>
  <c r="L3694" i="1"/>
  <c r="L3693" i="1"/>
  <c r="L3692" i="1"/>
  <c r="L3691" i="1"/>
  <c r="L3690" i="1"/>
  <c r="L3689" i="1"/>
  <c r="L3688" i="1"/>
  <c r="L3687" i="1"/>
  <c r="L3686" i="1"/>
  <c r="L3685" i="1"/>
  <c r="L3684" i="1"/>
  <c r="L3683" i="1"/>
  <c r="L3682" i="1"/>
  <c r="L3681" i="1"/>
  <c r="L3680" i="1"/>
  <c r="L3679" i="1"/>
  <c r="L3678" i="1"/>
  <c r="L3677" i="1"/>
  <c r="L3676" i="1"/>
  <c r="L3675" i="1"/>
  <c r="L3674" i="1"/>
  <c r="L3673" i="1"/>
  <c r="L3672" i="1"/>
  <c r="L3671" i="1"/>
  <c r="L3670" i="1"/>
  <c r="L3669" i="1"/>
  <c r="L3668" i="1"/>
  <c r="L3667" i="1"/>
  <c r="L3666" i="1"/>
  <c r="L3665" i="1"/>
  <c r="L3664" i="1"/>
  <c r="L3663" i="1"/>
  <c r="L3662" i="1"/>
  <c r="L3661" i="1"/>
  <c r="L3660" i="1"/>
  <c r="L3659" i="1"/>
  <c r="L3658" i="1"/>
  <c r="L3657" i="1"/>
  <c r="L3656" i="1"/>
  <c r="L3655" i="1"/>
  <c r="L3654" i="1"/>
  <c r="L3653" i="1"/>
  <c r="L3652" i="1"/>
  <c r="L3651" i="1"/>
  <c r="L3650" i="1"/>
  <c r="L3649" i="1"/>
  <c r="L3648" i="1"/>
  <c r="L3647" i="1"/>
  <c r="L3646" i="1"/>
  <c r="L3645" i="1"/>
  <c r="L3644" i="1"/>
  <c r="L3643" i="1"/>
  <c r="L3642" i="1"/>
  <c r="L3641" i="1"/>
  <c r="L3640" i="1"/>
  <c r="L3639" i="1"/>
  <c r="L3638" i="1"/>
  <c r="L3637" i="1"/>
  <c r="L3636" i="1"/>
  <c r="L3635" i="1"/>
  <c r="L3634" i="1"/>
  <c r="L3633" i="1"/>
  <c r="L3632" i="1"/>
  <c r="L3631" i="1"/>
  <c r="L3630" i="1"/>
  <c r="L3629" i="1"/>
  <c r="L3628" i="1"/>
  <c r="L3627" i="1"/>
  <c r="L3626" i="1"/>
  <c r="L3625" i="1"/>
  <c r="L3624" i="1"/>
  <c r="L3623" i="1"/>
  <c r="L3622" i="1"/>
  <c r="L3621" i="1"/>
  <c r="L3620" i="1"/>
  <c r="L3619" i="1"/>
  <c r="L3618" i="1"/>
  <c r="L3617" i="1"/>
  <c r="L3616" i="1"/>
  <c r="L3615" i="1"/>
  <c r="L3614" i="1"/>
  <c r="L3613" i="1"/>
  <c r="L3612" i="1"/>
  <c r="L3611" i="1"/>
  <c r="L3610" i="1"/>
  <c r="L3609" i="1"/>
  <c r="L3608" i="1"/>
  <c r="L3607" i="1"/>
  <c r="L3606" i="1"/>
  <c r="L3605" i="1"/>
  <c r="L3604" i="1"/>
  <c r="L3603" i="1"/>
  <c r="L3602" i="1"/>
  <c r="L3601" i="1"/>
  <c r="L3600" i="1"/>
  <c r="L3599" i="1"/>
  <c r="L3598" i="1"/>
  <c r="L3597" i="1"/>
  <c r="L3596" i="1"/>
  <c r="L3595" i="1"/>
  <c r="L3594" i="1"/>
  <c r="L3593" i="1"/>
  <c r="L3592" i="1"/>
  <c r="L3591" i="1"/>
  <c r="L3590" i="1"/>
  <c r="L3589" i="1"/>
  <c r="L3588" i="1"/>
  <c r="L3587" i="1"/>
  <c r="L3586" i="1"/>
  <c r="L3585" i="1"/>
  <c r="L3584" i="1"/>
  <c r="L3583" i="1"/>
  <c r="L3582" i="1"/>
  <c r="L3581" i="1"/>
  <c r="L3580" i="1"/>
  <c r="L3579" i="1"/>
  <c r="L3578" i="1"/>
  <c r="L3577" i="1"/>
  <c r="L3576" i="1"/>
  <c r="L3575" i="1"/>
  <c r="L3574" i="1"/>
  <c r="L3573" i="1"/>
  <c r="L3572" i="1"/>
  <c r="L3571" i="1"/>
  <c r="L3570" i="1"/>
  <c r="L3569" i="1"/>
  <c r="L3568" i="1"/>
  <c r="L3567" i="1"/>
  <c r="L3566" i="1"/>
  <c r="L3565" i="1"/>
  <c r="L3564" i="1"/>
  <c r="L3563" i="1"/>
  <c r="L3562" i="1"/>
  <c r="L3561" i="1"/>
  <c r="L3560" i="1"/>
  <c r="L3559" i="1"/>
  <c r="L3558" i="1"/>
  <c r="L3557" i="1"/>
  <c r="L3556" i="1"/>
  <c r="L3555" i="1"/>
  <c r="L3554" i="1"/>
  <c r="L3553" i="1"/>
  <c r="L3552" i="1"/>
  <c r="L3551" i="1"/>
  <c r="L3550" i="1"/>
  <c r="L3549" i="1"/>
  <c r="L3548" i="1"/>
  <c r="L3547" i="1"/>
  <c r="L3546" i="1"/>
  <c r="L3545" i="1"/>
  <c r="L3544" i="1"/>
  <c r="L3543" i="1"/>
  <c r="L3542" i="1"/>
  <c r="L3541" i="1"/>
  <c r="L3540" i="1"/>
  <c r="L3539" i="1"/>
  <c r="L3538" i="1"/>
  <c r="L3537" i="1"/>
  <c r="L3536" i="1"/>
  <c r="L3535" i="1"/>
  <c r="L3534" i="1"/>
  <c r="L3533" i="1"/>
  <c r="L3532" i="1"/>
  <c r="L3531" i="1"/>
  <c r="L3530" i="1"/>
  <c r="L3529" i="1"/>
  <c r="L3528" i="1"/>
  <c r="L3527" i="1"/>
  <c r="L3526" i="1"/>
  <c r="L3525" i="1"/>
  <c r="L3524" i="1"/>
  <c r="L3523" i="1"/>
  <c r="L3522" i="1"/>
  <c r="L3521" i="1"/>
  <c r="L3520" i="1"/>
  <c r="L3519" i="1"/>
  <c r="L3518" i="1"/>
  <c r="L3517" i="1"/>
  <c r="L3516" i="1"/>
  <c r="L3515" i="1"/>
  <c r="L3514" i="1"/>
  <c r="L3513" i="1"/>
  <c r="L3512" i="1"/>
  <c r="L3511" i="1"/>
  <c r="L3510" i="1"/>
  <c r="L3509" i="1"/>
  <c r="L3508" i="1"/>
  <c r="L3507" i="1"/>
  <c r="L3506" i="1"/>
  <c r="L3505" i="1"/>
  <c r="L3504" i="1"/>
  <c r="L3503" i="1"/>
  <c r="L3502" i="1"/>
  <c r="L3501" i="1"/>
  <c r="L3500" i="1"/>
  <c r="L3499" i="1"/>
  <c r="L3498" i="1"/>
  <c r="L3497" i="1"/>
  <c r="L3496" i="1"/>
  <c r="L3495" i="1"/>
  <c r="L3494" i="1"/>
  <c r="L3493" i="1"/>
  <c r="L3492" i="1"/>
  <c r="L3491" i="1"/>
  <c r="L3490" i="1"/>
  <c r="L3489" i="1"/>
  <c r="L3488" i="1"/>
  <c r="L3487" i="1"/>
  <c r="L3486" i="1"/>
  <c r="L3485" i="1"/>
  <c r="L3484" i="1"/>
  <c r="L3483" i="1"/>
  <c r="L3482" i="1"/>
  <c r="L3481" i="1"/>
  <c r="L3480" i="1"/>
  <c r="L3479" i="1"/>
  <c r="L3478" i="1"/>
  <c r="L3477" i="1"/>
  <c r="L3476" i="1"/>
  <c r="L3475" i="1"/>
  <c r="L3474" i="1"/>
  <c r="L3473" i="1"/>
  <c r="L3472" i="1"/>
  <c r="L3471" i="1"/>
  <c r="L3470" i="1"/>
  <c r="L3469" i="1"/>
  <c r="L3468" i="1"/>
  <c r="L3467" i="1"/>
  <c r="L3466" i="1"/>
  <c r="L3465" i="1"/>
  <c r="L3464" i="1"/>
  <c r="L3463" i="1"/>
  <c r="L3462" i="1"/>
  <c r="L3461" i="1"/>
  <c r="L3460" i="1"/>
  <c r="L3459" i="1"/>
  <c r="L3458" i="1"/>
  <c r="L3457" i="1"/>
  <c r="L3456" i="1"/>
  <c r="L3455" i="1"/>
  <c r="L3454" i="1"/>
  <c r="L3453" i="1"/>
  <c r="L3452" i="1"/>
  <c r="L3451" i="1"/>
  <c r="L3450" i="1"/>
  <c r="L3449" i="1"/>
  <c r="L3448" i="1"/>
  <c r="L3447" i="1"/>
  <c r="L3446" i="1"/>
  <c r="L3445" i="1"/>
  <c r="L3444" i="1"/>
  <c r="L3443" i="1"/>
  <c r="L3442" i="1"/>
  <c r="L3441" i="1"/>
  <c r="L3440" i="1"/>
  <c r="L3439" i="1"/>
  <c r="L3438" i="1"/>
  <c r="L3437" i="1"/>
  <c r="L3436" i="1"/>
  <c r="L3435" i="1"/>
  <c r="L3434" i="1"/>
  <c r="L3433" i="1"/>
  <c r="L3432" i="1"/>
  <c r="L3431" i="1"/>
  <c r="L3430" i="1"/>
  <c r="L3429" i="1"/>
  <c r="L3428" i="1"/>
  <c r="L3427" i="1"/>
  <c r="L3426" i="1"/>
  <c r="L3425" i="1"/>
  <c r="L3424" i="1"/>
  <c r="L3423" i="1"/>
  <c r="L3422" i="1"/>
  <c r="L3421" i="1"/>
  <c r="L3420" i="1"/>
  <c r="L3419" i="1"/>
  <c r="L3418" i="1"/>
  <c r="L3417" i="1"/>
  <c r="L3416" i="1"/>
  <c r="L3415" i="1"/>
  <c r="L3414" i="1"/>
  <c r="L3413" i="1"/>
  <c r="L3412" i="1"/>
  <c r="L3411" i="1"/>
  <c r="L3410" i="1"/>
  <c r="L3409" i="1"/>
  <c r="L3408" i="1"/>
  <c r="L3407" i="1"/>
  <c r="L3406" i="1"/>
  <c r="L3405" i="1"/>
  <c r="L3404" i="1"/>
  <c r="L3403" i="1"/>
  <c r="L3402" i="1"/>
  <c r="L3401" i="1"/>
  <c r="L3400" i="1"/>
  <c r="L3399" i="1"/>
  <c r="L3398" i="1"/>
  <c r="L3397" i="1"/>
  <c r="L3396" i="1"/>
  <c r="L3395" i="1"/>
  <c r="L3394" i="1"/>
  <c r="L3393" i="1"/>
  <c r="L3392" i="1"/>
  <c r="L3391" i="1"/>
  <c r="L3390" i="1"/>
  <c r="L3389" i="1"/>
  <c r="L3388" i="1"/>
  <c r="L3387" i="1"/>
  <c r="L3386" i="1"/>
  <c r="L3385" i="1"/>
  <c r="L3384" i="1"/>
  <c r="L3383" i="1"/>
  <c r="L3382" i="1"/>
  <c r="L3381" i="1"/>
  <c r="L3380" i="1"/>
  <c r="L3379" i="1"/>
  <c r="L3378" i="1"/>
  <c r="L3377" i="1"/>
  <c r="L3376" i="1"/>
  <c r="L3375" i="1"/>
  <c r="L3374" i="1"/>
  <c r="L3373" i="1"/>
  <c r="L3372" i="1"/>
  <c r="L3371" i="1"/>
  <c r="L3370" i="1"/>
  <c r="L3369" i="1"/>
  <c r="L3368" i="1"/>
  <c r="L3367" i="1"/>
  <c r="L3366" i="1"/>
  <c r="L3365" i="1"/>
  <c r="L3364" i="1"/>
  <c r="L3363" i="1"/>
  <c r="L3362" i="1"/>
  <c r="L3361" i="1"/>
  <c r="L3360" i="1"/>
  <c r="L3359" i="1"/>
  <c r="L3358" i="1"/>
  <c r="L3357" i="1"/>
  <c r="L3356" i="1"/>
  <c r="L3355" i="1"/>
  <c r="L3354" i="1"/>
  <c r="L3353" i="1"/>
  <c r="L3352" i="1"/>
  <c r="L3351" i="1"/>
  <c r="L3350" i="1"/>
  <c r="L3349" i="1"/>
  <c r="L3348" i="1"/>
  <c r="L3347" i="1"/>
  <c r="L3346" i="1"/>
  <c r="L3345" i="1"/>
  <c r="L3344" i="1"/>
  <c r="L3343" i="1"/>
  <c r="L3342" i="1"/>
  <c r="L3341" i="1"/>
  <c r="L3340" i="1"/>
  <c r="L3339" i="1"/>
  <c r="L3338" i="1"/>
  <c r="L3337" i="1"/>
  <c r="L3336" i="1"/>
  <c r="L3335" i="1"/>
  <c r="L3334" i="1"/>
  <c r="L3333" i="1"/>
  <c r="L3332" i="1"/>
  <c r="L3331" i="1"/>
  <c r="L3330" i="1"/>
  <c r="L3329" i="1"/>
  <c r="L3328" i="1"/>
  <c r="L3327" i="1"/>
  <c r="L3326" i="1"/>
  <c r="L3325" i="1"/>
  <c r="L3324" i="1"/>
  <c r="L3323" i="1"/>
  <c r="L3322" i="1"/>
  <c r="L3321" i="1"/>
  <c r="L3320" i="1"/>
  <c r="L3319" i="1"/>
  <c r="L3318" i="1"/>
  <c r="L3317" i="1"/>
  <c r="L3316" i="1"/>
  <c r="L3315" i="1"/>
  <c r="L3314" i="1"/>
  <c r="L3313" i="1"/>
  <c r="L3312" i="1"/>
  <c r="L3311" i="1"/>
  <c r="L3310" i="1"/>
  <c r="L3309" i="1"/>
  <c r="L3308" i="1"/>
  <c r="L3307" i="1"/>
  <c r="L3306" i="1"/>
  <c r="L3305" i="1"/>
  <c r="L3304" i="1"/>
  <c r="L3303" i="1"/>
  <c r="L3302" i="1"/>
  <c r="L3301" i="1"/>
  <c r="L3300" i="1"/>
  <c r="L3299" i="1"/>
  <c r="L3298" i="1"/>
  <c r="L3297" i="1"/>
  <c r="L3296" i="1"/>
  <c r="L3295" i="1"/>
  <c r="L3294" i="1"/>
  <c r="L3293" i="1"/>
  <c r="L3292" i="1"/>
  <c r="L3291" i="1"/>
  <c r="L3290" i="1"/>
  <c r="L3289" i="1"/>
  <c r="L3288" i="1"/>
  <c r="L3287" i="1"/>
  <c r="L3286" i="1"/>
  <c r="L3285" i="1"/>
  <c r="L3284" i="1"/>
  <c r="L3283" i="1"/>
  <c r="L3282" i="1"/>
  <c r="L3281" i="1"/>
  <c r="L3280" i="1"/>
  <c r="L3279" i="1"/>
  <c r="L3278" i="1"/>
  <c r="L3277" i="1"/>
  <c r="L3276" i="1"/>
  <c r="L3275" i="1"/>
  <c r="L3274" i="1"/>
  <c r="L3273" i="1"/>
  <c r="L3272" i="1"/>
  <c r="L3271" i="1"/>
  <c r="L3270" i="1"/>
  <c r="L3269" i="1"/>
  <c r="L3268" i="1"/>
  <c r="L3267" i="1"/>
  <c r="L3266" i="1"/>
  <c r="L3265" i="1"/>
  <c r="L3264" i="1"/>
  <c r="L3263" i="1"/>
  <c r="L3262" i="1"/>
  <c r="L3261" i="1"/>
  <c r="L3260" i="1"/>
  <c r="L3259" i="1"/>
  <c r="L3258" i="1"/>
  <c r="L3257" i="1"/>
  <c r="L3256" i="1"/>
  <c r="L3255" i="1"/>
  <c r="L3254" i="1"/>
  <c r="L3253" i="1"/>
  <c r="L3252" i="1"/>
  <c r="L3251" i="1"/>
  <c r="L3250" i="1"/>
  <c r="L3249" i="1"/>
  <c r="L3248" i="1"/>
  <c r="L3247" i="1"/>
  <c r="L3246" i="1"/>
  <c r="L3245" i="1"/>
  <c r="L3244" i="1"/>
  <c r="L3243" i="1"/>
  <c r="L3242" i="1"/>
  <c r="L3241" i="1"/>
  <c r="L3240" i="1"/>
  <c r="L3239" i="1"/>
  <c r="L3238" i="1"/>
  <c r="L3237" i="1"/>
  <c r="L3236" i="1"/>
  <c r="L3235" i="1"/>
  <c r="L3234" i="1"/>
  <c r="L3233" i="1"/>
  <c r="L3232" i="1"/>
  <c r="L3231" i="1"/>
  <c r="L3230" i="1"/>
  <c r="L3229" i="1"/>
  <c r="L3228" i="1"/>
  <c r="L3227" i="1"/>
  <c r="L3226" i="1"/>
  <c r="L3225" i="1"/>
  <c r="L3224" i="1"/>
  <c r="L3223" i="1"/>
  <c r="L3222" i="1"/>
  <c r="L3221" i="1"/>
  <c r="L3220" i="1"/>
  <c r="L3219" i="1"/>
  <c r="L3218" i="1"/>
  <c r="L3217" i="1"/>
  <c r="L3216" i="1"/>
  <c r="L3215" i="1"/>
  <c r="L3214" i="1"/>
  <c r="L3213" i="1"/>
  <c r="L3212" i="1"/>
  <c r="L3211" i="1"/>
  <c r="L3210" i="1"/>
  <c r="L3209" i="1"/>
  <c r="L3208" i="1"/>
  <c r="L3207" i="1"/>
  <c r="L3206" i="1"/>
  <c r="L3205" i="1"/>
  <c r="L3204" i="1"/>
  <c r="L3203" i="1"/>
  <c r="L3202" i="1"/>
  <c r="L3201" i="1"/>
  <c r="L3200" i="1"/>
  <c r="L3199" i="1"/>
  <c r="L3198" i="1"/>
  <c r="L3197" i="1"/>
  <c r="L3196" i="1"/>
  <c r="L3195" i="1"/>
  <c r="L3194" i="1"/>
  <c r="L3193" i="1"/>
  <c r="L3192" i="1"/>
  <c r="L3191" i="1"/>
  <c r="L3190" i="1"/>
  <c r="L3189" i="1"/>
  <c r="L3188" i="1"/>
  <c r="L3187" i="1"/>
  <c r="L3186" i="1"/>
  <c r="L3185" i="1"/>
  <c r="L3184" i="1"/>
  <c r="L3183" i="1"/>
  <c r="L3182" i="1"/>
  <c r="L3181" i="1"/>
  <c r="L3180" i="1"/>
  <c r="L3179" i="1"/>
  <c r="L3178" i="1"/>
  <c r="L3177" i="1"/>
  <c r="L3176" i="1"/>
  <c r="L3175" i="1"/>
  <c r="L3174" i="1"/>
  <c r="L3173" i="1"/>
  <c r="L3172" i="1"/>
  <c r="L3171" i="1"/>
  <c r="L3170" i="1"/>
  <c r="L3169" i="1"/>
  <c r="L3168" i="1"/>
  <c r="L3167" i="1"/>
  <c r="L3166" i="1"/>
  <c r="L3165" i="1"/>
  <c r="L3164" i="1"/>
  <c r="L3163" i="1"/>
  <c r="L3162" i="1"/>
  <c r="L3161" i="1"/>
  <c r="L3160" i="1"/>
  <c r="L3159" i="1"/>
  <c r="L3158" i="1"/>
  <c r="L3157" i="1"/>
  <c r="L3156" i="1"/>
  <c r="L3155" i="1"/>
  <c r="L3154" i="1"/>
  <c r="L3153" i="1"/>
  <c r="L3152" i="1"/>
  <c r="L3151" i="1"/>
  <c r="L3150" i="1"/>
  <c r="L3149" i="1"/>
  <c r="L3148" i="1"/>
  <c r="L3147" i="1"/>
  <c r="L3146" i="1"/>
  <c r="L3145" i="1"/>
  <c r="L3144" i="1"/>
  <c r="L3143" i="1"/>
  <c r="L3142" i="1"/>
  <c r="L3141" i="1"/>
  <c r="L3140" i="1"/>
  <c r="L3139" i="1"/>
  <c r="L3138" i="1"/>
  <c r="L3137" i="1"/>
  <c r="L3136" i="1"/>
  <c r="L3135" i="1"/>
  <c r="L3134" i="1"/>
  <c r="L3133" i="1"/>
  <c r="L3132" i="1"/>
  <c r="L3131" i="1"/>
  <c r="L3130" i="1"/>
  <c r="L3129" i="1"/>
  <c r="L3128" i="1"/>
  <c r="L3127" i="1"/>
  <c r="L3126" i="1"/>
  <c r="L3125" i="1"/>
  <c r="L3124" i="1"/>
  <c r="L3123" i="1"/>
  <c r="L3122" i="1"/>
  <c r="L3121" i="1"/>
  <c r="L3120" i="1"/>
  <c r="L3119" i="1"/>
  <c r="L3118" i="1"/>
  <c r="L3117" i="1"/>
  <c r="L3116" i="1"/>
  <c r="L3115" i="1"/>
  <c r="L3114" i="1"/>
  <c r="L3113" i="1"/>
  <c r="L3112" i="1"/>
  <c r="L3111" i="1"/>
  <c r="L3110" i="1"/>
  <c r="L3109" i="1"/>
  <c r="L3108" i="1"/>
  <c r="L3107" i="1"/>
  <c r="L3106" i="1"/>
  <c r="L3105" i="1"/>
  <c r="L3104" i="1"/>
  <c r="L3103" i="1"/>
  <c r="L3102" i="1"/>
  <c r="L3101" i="1"/>
  <c r="L3100" i="1"/>
  <c r="L3099" i="1"/>
  <c r="L3098" i="1"/>
  <c r="L3097" i="1"/>
  <c r="L3096" i="1"/>
  <c r="L3095" i="1"/>
  <c r="L3094" i="1"/>
  <c r="L3093" i="1"/>
  <c r="L3092" i="1"/>
  <c r="L3091" i="1"/>
  <c r="L3090" i="1"/>
  <c r="L3089" i="1"/>
  <c r="L3088" i="1"/>
  <c r="L3087" i="1"/>
  <c r="L3086" i="1"/>
  <c r="L3085" i="1"/>
  <c r="L3084" i="1"/>
  <c r="L3083" i="1"/>
  <c r="L3082" i="1"/>
  <c r="L3081" i="1"/>
  <c r="L3080" i="1"/>
  <c r="L3079" i="1"/>
  <c r="L3078" i="1"/>
  <c r="L3077" i="1"/>
  <c r="L3076" i="1"/>
  <c r="L3075" i="1"/>
  <c r="L3074" i="1"/>
  <c r="L3073" i="1"/>
  <c r="L3072" i="1"/>
  <c r="L3071" i="1"/>
  <c r="L3070" i="1"/>
  <c r="L3069" i="1"/>
  <c r="L3068" i="1"/>
  <c r="L3067" i="1"/>
  <c r="L3066" i="1"/>
  <c r="L3065" i="1"/>
  <c r="L3064" i="1"/>
  <c r="L3063" i="1"/>
  <c r="L3062" i="1"/>
  <c r="L3061" i="1"/>
  <c r="L3060" i="1"/>
  <c r="L3059" i="1"/>
  <c r="L3058" i="1"/>
  <c r="L3057" i="1"/>
  <c r="L3056" i="1"/>
  <c r="L3055" i="1"/>
  <c r="L3054" i="1"/>
  <c r="L3053" i="1"/>
  <c r="L3052" i="1"/>
  <c r="L3051" i="1"/>
  <c r="L3050" i="1"/>
  <c r="L3049" i="1"/>
  <c r="L3048" i="1"/>
  <c r="L3047" i="1"/>
  <c r="L3046" i="1"/>
  <c r="L3045" i="1"/>
  <c r="L3044" i="1"/>
  <c r="L3043" i="1"/>
  <c r="L3042" i="1"/>
  <c r="L3041" i="1"/>
  <c r="L3040" i="1"/>
  <c r="L3039" i="1"/>
  <c r="L3038" i="1"/>
  <c r="L3037" i="1"/>
  <c r="L3036" i="1"/>
  <c r="L3035" i="1"/>
  <c r="L3034" i="1"/>
  <c r="L3033" i="1"/>
  <c r="L3032" i="1"/>
  <c r="L3031" i="1"/>
  <c r="L3030" i="1"/>
  <c r="L3029" i="1"/>
  <c r="L3028" i="1"/>
  <c r="L3027" i="1"/>
  <c r="L3026" i="1"/>
  <c r="L3025" i="1"/>
  <c r="L3024" i="1"/>
  <c r="L3023" i="1"/>
  <c r="L3022" i="1"/>
  <c r="L3021" i="1"/>
  <c r="L3020" i="1"/>
  <c r="L3019" i="1"/>
  <c r="L3018" i="1"/>
  <c r="L3017" i="1"/>
  <c r="L3016" i="1"/>
  <c r="L3015" i="1"/>
  <c r="L3014" i="1"/>
  <c r="L3013" i="1"/>
  <c r="L3012" i="1"/>
  <c r="L3011" i="1"/>
  <c r="L3010" i="1"/>
  <c r="L3009" i="1"/>
  <c r="L3008" i="1"/>
  <c r="L3007" i="1"/>
  <c r="L3006" i="1"/>
  <c r="L3005" i="1"/>
  <c r="L3004" i="1"/>
  <c r="L3003" i="1"/>
  <c r="L3002" i="1"/>
  <c r="L3001" i="1"/>
  <c r="L3000" i="1"/>
  <c r="L2999" i="1"/>
  <c r="L2998" i="1"/>
  <c r="L2997" i="1"/>
  <c r="L2996" i="1"/>
  <c r="L2995" i="1"/>
  <c r="L2994" i="1"/>
  <c r="L2993" i="1"/>
  <c r="L2992" i="1"/>
  <c r="L2991" i="1"/>
  <c r="L2990" i="1"/>
  <c r="L2989" i="1"/>
  <c r="L2988" i="1"/>
  <c r="L2987" i="1"/>
  <c r="L2986" i="1"/>
  <c r="L2985" i="1"/>
  <c r="L2984" i="1"/>
  <c r="L2983" i="1"/>
  <c r="L2982" i="1"/>
  <c r="L2981" i="1"/>
  <c r="L2980" i="1"/>
  <c r="L2979" i="1"/>
  <c r="L2978" i="1"/>
  <c r="L2977" i="1"/>
  <c r="L2976" i="1"/>
  <c r="L2975" i="1"/>
  <c r="L2974" i="1"/>
  <c r="L2973" i="1"/>
  <c r="L2972" i="1"/>
  <c r="L2971" i="1"/>
  <c r="L2970" i="1"/>
  <c r="L2969" i="1"/>
  <c r="L2968" i="1"/>
  <c r="L2967" i="1"/>
  <c r="L2966" i="1"/>
  <c r="L2965" i="1"/>
  <c r="L2964" i="1"/>
  <c r="L2963" i="1"/>
  <c r="L2962" i="1"/>
  <c r="L2961" i="1"/>
  <c r="L2960" i="1"/>
  <c r="L2959" i="1"/>
  <c r="L2958" i="1"/>
  <c r="L2957" i="1"/>
  <c r="L2956" i="1"/>
  <c r="L2955" i="1"/>
  <c r="L2954" i="1"/>
  <c r="L2953" i="1"/>
  <c r="L2952" i="1"/>
  <c r="L2951" i="1"/>
  <c r="L2950" i="1"/>
  <c r="L2949" i="1"/>
  <c r="L2948" i="1"/>
  <c r="L2947" i="1"/>
  <c r="L2946" i="1"/>
  <c r="L2945" i="1"/>
  <c r="L2944" i="1"/>
  <c r="L2943" i="1"/>
  <c r="L2942" i="1"/>
  <c r="L2941" i="1"/>
  <c r="L2940" i="1"/>
  <c r="L2939" i="1"/>
  <c r="L2938" i="1"/>
  <c r="L2937" i="1"/>
  <c r="L2936" i="1"/>
  <c r="L2935" i="1"/>
  <c r="L2934" i="1"/>
  <c r="L2933" i="1"/>
  <c r="L2932" i="1"/>
  <c r="L2931" i="1"/>
  <c r="L2930" i="1"/>
  <c r="L2929" i="1"/>
  <c r="L2928" i="1"/>
  <c r="L2927" i="1"/>
  <c r="L2926" i="1"/>
  <c r="L2925" i="1"/>
  <c r="L2924" i="1"/>
  <c r="L2923" i="1"/>
  <c r="L2922" i="1"/>
  <c r="L2921" i="1"/>
  <c r="L2920" i="1"/>
  <c r="L2919" i="1"/>
  <c r="L2918" i="1"/>
  <c r="L2917" i="1"/>
  <c r="L2916" i="1"/>
  <c r="L2915" i="1"/>
  <c r="L2914" i="1"/>
  <c r="L2913" i="1"/>
  <c r="L2912" i="1"/>
  <c r="L2911" i="1"/>
  <c r="L2910" i="1"/>
  <c r="L2909" i="1"/>
  <c r="L2908" i="1"/>
  <c r="L2907" i="1"/>
  <c r="L2906" i="1"/>
  <c r="L2905" i="1"/>
  <c r="L2904" i="1"/>
  <c r="L2903" i="1"/>
  <c r="L2902" i="1"/>
  <c r="L2901" i="1"/>
  <c r="L2900" i="1"/>
  <c r="L2899" i="1"/>
  <c r="L2898" i="1"/>
  <c r="L2897" i="1"/>
  <c r="L2896" i="1"/>
  <c r="L2895" i="1"/>
  <c r="L2894" i="1"/>
  <c r="L2893" i="1"/>
  <c r="L2892" i="1"/>
  <c r="L2891" i="1"/>
  <c r="L2890" i="1"/>
  <c r="L2889" i="1"/>
  <c r="L2888" i="1"/>
  <c r="L2887" i="1"/>
  <c r="L2886" i="1"/>
  <c r="L2885" i="1"/>
  <c r="L2884" i="1"/>
  <c r="L2883" i="1"/>
  <c r="L2882" i="1"/>
  <c r="L2881" i="1"/>
  <c r="L2880" i="1"/>
  <c r="L2879" i="1"/>
  <c r="L2878" i="1"/>
  <c r="L2877" i="1"/>
  <c r="L2876" i="1"/>
  <c r="L2875" i="1"/>
  <c r="L2874" i="1"/>
  <c r="L2873" i="1"/>
  <c r="L2872" i="1"/>
  <c r="L2871" i="1"/>
  <c r="L2870" i="1"/>
  <c r="L2869" i="1"/>
  <c r="L2868" i="1"/>
  <c r="L2867" i="1"/>
  <c r="L2866" i="1"/>
  <c r="L2865" i="1"/>
  <c r="L2864" i="1"/>
  <c r="L2863" i="1"/>
  <c r="L2862" i="1"/>
  <c r="L2861" i="1"/>
  <c r="L2860" i="1"/>
  <c r="L2859" i="1"/>
  <c r="L2858" i="1"/>
  <c r="L2857" i="1"/>
  <c r="L2856" i="1"/>
  <c r="L2855" i="1"/>
  <c r="L2854" i="1"/>
  <c r="L2853" i="1"/>
  <c r="L2852" i="1"/>
  <c r="L2851" i="1"/>
  <c r="L2850" i="1"/>
  <c r="L2849" i="1"/>
  <c r="L2848" i="1"/>
  <c r="L2847" i="1"/>
  <c r="L2846" i="1"/>
  <c r="L2845" i="1"/>
  <c r="L2844" i="1"/>
  <c r="L2843" i="1"/>
  <c r="L2842" i="1"/>
  <c r="L2841" i="1"/>
  <c r="L2840" i="1"/>
  <c r="L2839" i="1"/>
  <c r="L2838" i="1"/>
  <c r="L2837" i="1"/>
  <c r="L2836" i="1"/>
  <c r="L2835" i="1"/>
  <c r="L2834" i="1"/>
  <c r="L2833" i="1"/>
  <c r="L2832" i="1"/>
  <c r="L2831" i="1"/>
  <c r="L2830" i="1"/>
  <c r="L2829" i="1"/>
  <c r="L2828" i="1"/>
  <c r="L2827" i="1"/>
  <c r="L2826" i="1"/>
  <c r="L2825" i="1"/>
  <c r="L2824" i="1"/>
  <c r="L2823" i="1"/>
  <c r="L2822" i="1"/>
  <c r="L2821" i="1"/>
  <c r="L2820" i="1"/>
  <c r="L2819" i="1"/>
  <c r="L2818" i="1"/>
  <c r="L2817" i="1"/>
  <c r="L2816" i="1"/>
  <c r="L2815" i="1"/>
  <c r="L2814" i="1"/>
  <c r="L2813" i="1"/>
  <c r="L2812" i="1"/>
  <c r="L2811" i="1"/>
  <c r="L2810" i="1"/>
  <c r="L2809" i="1"/>
  <c r="L2808" i="1"/>
  <c r="L2807" i="1"/>
  <c r="L2806" i="1"/>
  <c r="L2805" i="1"/>
  <c r="L2804" i="1"/>
  <c r="L2803" i="1"/>
  <c r="L2802" i="1"/>
  <c r="L2801" i="1"/>
  <c r="L2800" i="1"/>
  <c r="L2799" i="1"/>
  <c r="L2798" i="1"/>
  <c r="L2797" i="1"/>
  <c r="L2796" i="1"/>
  <c r="L2795" i="1"/>
  <c r="L2794" i="1"/>
  <c r="L2793" i="1"/>
  <c r="L2792" i="1"/>
  <c r="L2791" i="1"/>
  <c r="L2790" i="1"/>
  <c r="L2789" i="1"/>
  <c r="L2788" i="1"/>
  <c r="L2787" i="1"/>
  <c r="L2786" i="1"/>
  <c r="L2785" i="1"/>
  <c r="L2784" i="1"/>
  <c r="L2783" i="1"/>
  <c r="L2782" i="1"/>
  <c r="L2781" i="1"/>
  <c r="L2780" i="1"/>
  <c r="L2779" i="1"/>
  <c r="L2778" i="1"/>
  <c r="L2777" i="1"/>
  <c r="L2776" i="1"/>
  <c r="L2775" i="1"/>
  <c r="L2774" i="1"/>
  <c r="L2773" i="1"/>
  <c r="L2772" i="1"/>
  <c r="L2771" i="1"/>
  <c r="L2770" i="1"/>
  <c r="L2769" i="1"/>
  <c r="L2768" i="1"/>
  <c r="L2767" i="1"/>
  <c r="L2766" i="1"/>
  <c r="L2765" i="1"/>
  <c r="L2764" i="1"/>
  <c r="L2763" i="1"/>
  <c r="L2762" i="1"/>
  <c r="L2761" i="1"/>
  <c r="L2760" i="1"/>
  <c r="L2759" i="1"/>
  <c r="L2758" i="1"/>
  <c r="L2757" i="1"/>
  <c r="L2756" i="1"/>
  <c r="L2755" i="1"/>
  <c r="L2754" i="1"/>
  <c r="L2753" i="1"/>
  <c r="L2752" i="1"/>
  <c r="L2751" i="1"/>
  <c r="L2750" i="1"/>
  <c r="L2749" i="1"/>
  <c r="L2748" i="1"/>
  <c r="L2747" i="1"/>
  <c r="L2746" i="1"/>
  <c r="L2745" i="1"/>
  <c r="L2744" i="1"/>
  <c r="L2743" i="1"/>
  <c r="L2742" i="1"/>
  <c r="L2741" i="1"/>
  <c r="L2740" i="1"/>
  <c r="L2739" i="1"/>
  <c r="L2738" i="1"/>
  <c r="L2737" i="1"/>
  <c r="L2736" i="1"/>
  <c r="L2735" i="1"/>
  <c r="L2734" i="1"/>
  <c r="L2733" i="1"/>
  <c r="L2732" i="1"/>
  <c r="L2731" i="1"/>
  <c r="L2730" i="1"/>
  <c r="L2729" i="1"/>
  <c r="L2728" i="1"/>
  <c r="L2727" i="1"/>
  <c r="L2726" i="1"/>
  <c r="L2725" i="1"/>
  <c r="L2724" i="1"/>
  <c r="L2723" i="1"/>
  <c r="L2722" i="1"/>
  <c r="L2721" i="1"/>
  <c r="L2720" i="1"/>
  <c r="L2719" i="1"/>
  <c r="L2718" i="1"/>
  <c r="L2717" i="1"/>
  <c r="L2716" i="1"/>
  <c r="L2715" i="1"/>
  <c r="L2714" i="1"/>
  <c r="L2713" i="1"/>
  <c r="L2712" i="1"/>
  <c r="L2711" i="1"/>
  <c r="L2710" i="1"/>
  <c r="L2709" i="1"/>
  <c r="L2708" i="1"/>
  <c r="L2707" i="1"/>
  <c r="L2706" i="1"/>
  <c r="L2705" i="1"/>
  <c r="L2704" i="1"/>
  <c r="L2703" i="1"/>
  <c r="L2702" i="1"/>
  <c r="L2701" i="1"/>
  <c r="L2700" i="1"/>
  <c r="L2699" i="1"/>
  <c r="L2698" i="1"/>
  <c r="L2697" i="1"/>
  <c r="L2696" i="1"/>
  <c r="L2695" i="1"/>
  <c r="L2694" i="1"/>
  <c r="L2693" i="1"/>
  <c r="L2692" i="1"/>
  <c r="L2691" i="1"/>
  <c r="L2690" i="1"/>
  <c r="L2689" i="1"/>
  <c r="L2688" i="1"/>
  <c r="L2687" i="1"/>
  <c r="L2686" i="1"/>
  <c r="L2685" i="1"/>
  <c r="L2684" i="1"/>
  <c r="L2683" i="1"/>
  <c r="L2682" i="1"/>
  <c r="L2681" i="1"/>
  <c r="L2680" i="1"/>
  <c r="L2679" i="1"/>
  <c r="L2678" i="1"/>
  <c r="L2677" i="1"/>
  <c r="L2676" i="1"/>
  <c r="L2675" i="1"/>
  <c r="L2674" i="1"/>
  <c r="L2673" i="1"/>
  <c r="L2672" i="1"/>
  <c r="L2671" i="1"/>
  <c r="L2670" i="1"/>
  <c r="L2669" i="1"/>
  <c r="L2668" i="1"/>
  <c r="L2667" i="1"/>
  <c r="L2666" i="1"/>
  <c r="L2665" i="1"/>
  <c r="L2664" i="1"/>
  <c r="L2663" i="1"/>
  <c r="L2662" i="1"/>
  <c r="L2661" i="1"/>
  <c r="L2660" i="1"/>
  <c r="L2659" i="1"/>
  <c r="L2658" i="1"/>
  <c r="L2657" i="1"/>
  <c r="L2656" i="1"/>
  <c r="L2655" i="1"/>
  <c r="L2654" i="1"/>
  <c r="L2653" i="1"/>
  <c r="L2652" i="1"/>
  <c r="L2651" i="1"/>
  <c r="L2650" i="1"/>
  <c r="L2649" i="1"/>
  <c r="L2648" i="1"/>
  <c r="L2647" i="1"/>
  <c r="L2646" i="1"/>
  <c r="L2645" i="1"/>
  <c r="L2644" i="1"/>
  <c r="L2643" i="1"/>
  <c r="L2642" i="1"/>
  <c r="L2641" i="1"/>
  <c r="L2640" i="1"/>
  <c r="L2639" i="1"/>
  <c r="L2638" i="1"/>
  <c r="L2637" i="1"/>
  <c r="L2636" i="1"/>
  <c r="L2635" i="1"/>
  <c r="L2634" i="1"/>
  <c r="L2633" i="1"/>
  <c r="L2632" i="1"/>
  <c r="L2631" i="1"/>
  <c r="L2630" i="1"/>
  <c r="L2629" i="1"/>
  <c r="L2628" i="1"/>
  <c r="L2627" i="1"/>
  <c r="L2626" i="1"/>
  <c r="L2625" i="1"/>
  <c r="L2624" i="1"/>
  <c r="L2623" i="1"/>
  <c r="L2622" i="1"/>
  <c r="L2621" i="1"/>
  <c r="L2620" i="1"/>
  <c r="L2619" i="1"/>
  <c r="L2618" i="1"/>
  <c r="L2617" i="1"/>
  <c r="L2616" i="1"/>
  <c r="L2615" i="1"/>
  <c r="L2614" i="1"/>
  <c r="L2613" i="1"/>
  <c r="L2612" i="1"/>
  <c r="L2611" i="1"/>
  <c r="L2610" i="1"/>
  <c r="L2609" i="1"/>
  <c r="L2608" i="1"/>
  <c r="L2607" i="1"/>
  <c r="L2606" i="1"/>
  <c r="L2605" i="1"/>
  <c r="L2604" i="1"/>
  <c r="L2603" i="1"/>
  <c r="L2602" i="1"/>
  <c r="L2601" i="1"/>
  <c r="L2600" i="1"/>
  <c r="L2599" i="1"/>
  <c r="L2598" i="1"/>
  <c r="L2597" i="1"/>
  <c r="L2596" i="1"/>
  <c r="L2595" i="1"/>
  <c r="L2594" i="1"/>
  <c r="L2593" i="1"/>
  <c r="L2592" i="1"/>
  <c r="L2591" i="1"/>
  <c r="L2590" i="1"/>
  <c r="L2589" i="1"/>
  <c r="L2588" i="1"/>
  <c r="L2587" i="1"/>
  <c r="L2586" i="1"/>
  <c r="L2585" i="1"/>
  <c r="L2584" i="1"/>
  <c r="L2583" i="1"/>
  <c r="L2582" i="1"/>
  <c r="L2581" i="1"/>
  <c r="L2580" i="1"/>
  <c r="L2579" i="1"/>
  <c r="L2578" i="1"/>
  <c r="L2577" i="1"/>
  <c r="L2576" i="1"/>
  <c r="L2575" i="1"/>
  <c r="L2574" i="1"/>
  <c r="L2573" i="1"/>
  <c r="L2572" i="1"/>
  <c r="L2571" i="1"/>
  <c r="L2570" i="1"/>
  <c r="L2569" i="1"/>
  <c r="L2568" i="1"/>
  <c r="L2567" i="1"/>
  <c r="L2566" i="1"/>
  <c r="L2565" i="1"/>
  <c r="L2564" i="1"/>
  <c r="L2563" i="1"/>
  <c r="L2562" i="1"/>
  <c r="L2561" i="1"/>
  <c r="L2560" i="1"/>
  <c r="L2559" i="1"/>
  <c r="L2558" i="1"/>
  <c r="L2557" i="1"/>
  <c r="L2556" i="1"/>
  <c r="L2555" i="1"/>
  <c r="L2554" i="1"/>
  <c r="L2553" i="1"/>
  <c r="L2552" i="1"/>
  <c r="L2551" i="1"/>
  <c r="L2550" i="1"/>
  <c r="L2549" i="1"/>
  <c r="L2548" i="1"/>
  <c r="L2547" i="1"/>
  <c r="L2546" i="1"/>
  <c r="L2545" i="1"/>
  <c r="L2544" i="1"/>
  <c r="L2543" i="1"/>
  <c r="L2542" i="1"/>
  <c r="L2541" i="1"/>
  <c r="L2540" i="1"/>
  <c r="L2539" i="1"/>
  <c r="L2538" i="1"/>
  <c r="L2537" i="1"/>
  <c r="L2536" i="1"/>
  <c r="L2535" i="1"/>
  <c r="L2534" i="1"/>
  <c r="L2533" i="1"/>
  <c r="L2532" i="1"/>
  <c r="L2531" i="1"/>
  <c r="L2530" i="1"/>
  <c r="L2529" i="1"/>
  <c r="L2528" i="1"/>
  <c r="L2527" i="1"/>
  <c r="L2526" i="1"/>
  <c r="L2525" i="1"/>
  <c r="L2524" i="1"/>
  <c r="L2523" i="1"/>
  <c r="L2522" i="1"/>
  <c r="L2521" i="1"/>
  <c r="L2520" i="1"/>
  <c r="L2519" i="1"/>
  <c r="L2518" i="1"/>
  <c r="L2517" i="1"/>
  <c r="L2516" i="1"/>
  <c r="L2515" i="1"/>
  <c r="L2514" i="1"/>
  <c r="L2513" i="1"/>
  <c r="L2512" i="1"/>
  <c r="L2511" i="1"/>
  <c r="L2510" i="1"/>
  <c r="L2509" i="1"/>
  <c r="L2508" i="1"/>
  <c r="L2507" i="1"/>
  <c r="L2506" i="1"/>
  <c r="L2505" i="1"/>
  <c r="L2504" i="1"/>
  <c r="L2503" i="1"/>
  <c r="L2502" i="1"/>
  <c r="L2501" i="1"/>
  <c r="L2500" i="1"/>
  <c r="L2499" i="1"/>
  <c r="L2498" i="1"/>
  <c r="L2497" i="1"/>
  <c r="L2496" i="1"/>
  <c r="L2495" i="1"/>
  <c r="L2494" i="1"/>
  <c r="L2493" i="1"/>
  <c r="L2492" i="1"/>
  <c r="L2491" i="1"/>
  <c r="L2490" i="1"/>
  <c r="L2489" i="1"/>
  <c r="L2488" i="1"/>
  <c r="L2487" i="1"/>
  <c r="L2486" i="1"/>
  <c r="L2485" i="1"/>
  <c r="L2484" i="1"/>
  <c r="L2483" i="1"/>
  <c r="L2482" i="1"/>
  <c r="L2481" i="1"/>
  <c r="L2480" i="1"/>
  <c r="L2479" i="1"/>
  <c r="L2478" i="1"/>
  <c r="L2477" i="1"/>
  <c r="L2476" i="1"/>
  <c r="L2475" i="1"/>
  <c r="L2474" i="1"/>
  <c r="L2473" i="1"/>
  <c r="L2472" i="1"/>
  <c r="L2471" i="1"/>
  <c r="L2470" i="1"/>
  <c r="L2469" i="1"/>
  <c r="L2468" i="1"/>
  <c r="L2467" i="1"/>
  <c r="L2466" i="1"/>
  <c r="L2465" i="1"/>
  <c r="L2464" i="1"/>
  <c r="L2463" i="1"/>
  <c r="L2462" i="1"/>
  <c r="L2461" i="1"/>
  <c r="L2460" i="1"/>
  <c r="L2459" i="1"/>
  <c r="L2458" i="1"/>
  <c r="L2457" i="1"/>
  <c r="L2456" i="1"/>
  <c r="L2455" i="1"/>
  <c r="L2454" i="1"/>
  <c r="L2453" i="1"/>
  <c r="L2452" i="1"/>
  <c r="L2451" i="1"/>
  <c r="L2450" i="1"/>
  <c r="L2449" i="1"/>
  <c r="L2448" i="1"/>
  <c r="L2447" i="1"/>
  <c r="L2446" i="1"/>
  <c r="L2445" i="1"/>
  <c r="L2444" i="1"/>
  <c r="L2443" i="1"/>
  <c r="L2442" i="1"/>
  <c r="L2441" i="1"/>
  <c r="L2440" i="1"/>
  <c r="L2439" i="1"/>
  <c r="L2438" i="1"/>
  <c r="L2437" i="1"/>
  <c r="L2436" i="1"/>
  <c r="L2435" i="1"/>
  <c r="L2434" i="1"/>
  <c r="L2433" i="1"/>
  <c r="L2432" i="1"/>
  <c r="L2431" i="1"/>
  <c r="L2430" i="1"/>
  <c r="L2429" i="1"/>
  <c r="L2428" i="1"/>
  <c r="L2427" i="1"/>
  <c r="L2426" i="1"/>
  <c r="L2425" i="1"/>
  <c r="L2424" i="1"/>
  <c r="L2423" i="1"/>
  <c r="L2422" i="1"/>
  <c r="L2421" i="1"/>
  <c r="L2420" i="1"/>
  <c r="L2419" i="1"/>
  <c r="L2418" i="1"/>
  <c r="L2417" i="1"/>
  <c r="L2416" i="1"/>
  <c r="L2415" i="1"/>
  <c r="L2414" i="1"/>
  <c r="L2413" i="1"/>
  <c r="L2412" i="1"/>
  <c r="L2411" i="1"/>
  <c r="L2410" i="1"/>
  <c r="L2409" i="1"/>
  <c r="L2408" i="1"/>
  <c r="L2407" i="1"/>
  <c r="L2406" i="1"/>
  <c r="L2405" i="1"/>
  <c r="L2404" i="1"/>
  <c r="L2403" i="1"/>
  <c r="L2402" i="1"/>
  <c r="L2401" i="1"/>
  <c r="L2400" i="1"/>
  <c r="L2399" i="1"/>
  <c r="L2398" i="1"/>
  <c r="L2397" i="1"/>
  <c r="L2396" i="1"/>
  <c r="L2395" i="1"/>
  <c r="L2394" i="1"/>
  <c r="L2393" i="1"/>
  <c r="L2392" i="1"/>
  <c r="L2391" i="1"/>
  <c r="L2390" i="1"/>
  <c r="L2389" i="1"/>
  <c r="L2388" i="1"/>
  <c r="L2387" i="1"/>
  <c r="L2386" i="1"/>
  <c r="L2385" i="1"/>
  <c r="L2384" i="1"/>
  <c r="L2383" i="1"/>
  <c r="L2382" i="1"/>
  <c r="L2381" i="1"/>
  <c r="L2380" i="1"/>
  <c r="L2379" i="1"/>
  <c r="L2378" i="1"/>
  <c r="L2377" i="1"/>
  <c r="L2376" i="1"/>
  <c r="L2375" i="1"/>
  <c r="L2374" i="1"/>
  <c r="L2373" i="1"/>
  <c r="L2372" i="1"/>
  <c r="L2371" i="1"/>
  <c r="L2370" i="1"/>
  <c r="L2369" i="1"/>
  <c r="L2368" i="1"/>
  <c r="L2367" i="1"/>
  <c r="L2366" i="1"/>
  <c r="L2365" i="1"/>
  <c r="L2364" i="1"/>
  <c r="L2363" i="1"/>
  <c r="L2362" i="1"/>
  <c r="L2361" i="1"/>
  <c r="L2360" i="1"/>
  <c r="L2359" i="1"/>
  <c r="L2358" i="1"/>
  <c r="L2357" i="1"/>
  <c r="L2356" i="1"/>
  <c r="L2355" i="1"/>
  <c r="L2354" i="1"/>
  <c r="L2353" i="1"/>
  <c r="L2352" i="1"/>
  <c r="L2351" i="1"/>
  <c r="L2350" i="1"/>
  <c r="L2349" i="1"/>
  <c r="L2348" i="1"/>
  <c r="L2347" i="1"/>
  <c r="L2346" i="1"/>
  <c r="L2345" i="1"/>
  <c r="L2344" i="1"/>
  <c r="L2343" i="1"/>
  <c r="L2342" i="1"/>
  <c r="L2341" i="1"/>
  <c r="L2340" i="1"/>
  <c r="L2339" i="1"/>
  <c r="L2338" i="1"/>
  <c r="L2337" i="1"/>
  <c r="L2336" i="1"/>
  <c r="L2335" i="1"/>
  <c r="L2334" i="1"/>
  <c r="L2333" i="1"/>
  <c r="L2332" i="1"/>
  <c r="L2331" i="1"/>
  <c r="L2330" i="1"/>
  <c r="L2329" i="1"/>
  <c r="L2328" i="1"/>
  <c r="L2327" i="1"/>
  <c r="L2326" i="1"/>
  <c r="L2325" i="1"/>
  <c r="L2324" i="1"/>
  <c r="L2323" i="1"/>
  <c r="L2322" i="1"/>
  <c r="L2321" i="1"/>
  <c r="L2320" i="1"/>
  <c r="L2319" i="1"/>
  <c r="L2318" i="1"/>
  <c r="L2317" i="1"/>
  <c r="L2316" i="1"/>
  <c r="L2315" i="1"/>
  <c r="L2314" i="1"/>
  <c r="L2313" i="1"/>
  <c r="L2312" i="1"/>
  <c r="L2311" i="1"/>
  <c r="L2310" i="1"/>
  <c r="L2309" i="1"/>
  <c r="L2308" i="1"/>
  <c r="L2307" i="1"/>
  <c r="L2306" i="1"/>
  <c r="L2305" i="1"/>
  <c r="L2304" i="1"/>
  <c r="L2303" i="1"/>
  <c r="L2302" i="1"/>
  <c r="L2301" i="1"/>
  <c r="L2300" i="1"/>
  <c r="L2299" i="1"/>
  <c r="L2298" i="1"/>
  <c r="L2297" i="1"/>
  <c r="L2296" i="1"/>
  <c r="L2295" i="1"/>
  <c r="L2294" i="1"/>
  <c r="L2293" i="1"/>
  <c r="L2292" i="1"/>
  <c r="L2291" i="1"/>
  <c r="L2290" i="1"/>
  <c r="L2289" i="1"/>
  <c r="L2288" i="1"/>
  <c r="L2287" i="1"/>
  <c r="L2286" i="1"/>
  <c r="L2285" i="1"/>
  <c r="L2284" i="1"/>
  <c r="L2283" i="1"/>
  <c r="L2282" i="1"/>
  <c r="L2281" i="1"/>
  <c r="L2280" i="1"/>
  <c r="L2279" i="1"/>
  <c r="L2278" i="1"/>
  <c r="L2277" i="1"/>
  <c r="L2276" i="1"/>
  <c r="L2275" i="1"/>
  <c r="L2274" i="1"/>
  <c r="L2273" i="1"/>
  <c r="L2272" i="1"/>
  <c r="L2271" i="1"/>
  <c r="L2270" i="1"/>
  <c r="L2269" i="1"/>
  <c r="L2268" i="1"/>
  <c r="L2267" i="1"/>
  <c r="L2266" i="1"/>
  <c r="L2265" i="1"/>
  <c r="L2264" i="1"/>
  <c r="L2263" i="1"/>
  <c r="L2262" i="1"/>
  <c r="L2261" i="1"/>
  <c r="L2260" i="1"/>
  <c r="L2259" i="1"/>
  <c r="L2258" i="1"/>
  <c r="L2257" i="1"/>
  <c r="L2256" i="1"/>
  <c r="L2255" i="1"/>
  <c r="L2254" i="1"/>
  <c r="L2253" i="1"/>
  <c r="L2252" i="1"/>
  <c r="L2251" i="1"/>
  <c r="L2250" i="1"/>
  <c r="L2249" i="1"/>
  <c r="L2248" i="1"/>
  <c r="L2247" i="1"/>
  <c r="L2246" i="1"/>
  <c r="L2245" i="1"/>
  <c r="L2244" i="1"/>
  <c r="L2243" i="1"/>
  <c r="L2242" i="1"/>
  <c r="L2241" i="1"/>
  <c r="L2240" i="1"/>
  <c r="L2239" i="1"/>
  <c r="L2238" i="1"/>
  <c r="L2237" i="1"/>
  <c r="L2236" i="1"/>
  <c r="L2235" i="1"/>
  <c r="L2234" i="1"/>
  <c r="L2233" i="1"/>
  <c r="L2232" i="1"/>
  <c r="L2231" i="1"/>
  <c r="L2230" i="1"/>
  <c r="L2229" i="1"/>
  <c r="L2228" i="1"/>
  <c r="L2227" i="1"/>
  <c r="L2226" i="1"/>
  <c r="L2225" i="1"/>
  <c r="L2224" i="1"/>
  <c r="L2223" i="1"/>
  <c r="L2222" i="1"/>
  <c r="L2221" i="1"/>
  <c r="L2220" i="1"/>
  <c r="L2219" i="1"/>
  <c r="L2218" i="1"/>
  <c r="L2217" i="1"/>
  <c r="L2216" i="1"/>
  <c r="L2215" i="1"/>
  <c r="L2214" i="1"/>
  <c r="L2213" i="1"/>
  <c r="L2212" i="1"/>
  <c r="L2211" i="1"/>
  <c r="L2210" i="1"/>
  <c r="L2209" i="1"/>
  <c r="L2208" i="1"/>
  <c r="L2207" i="1"/>
  <c r="L2206" i="1"/>
  <c r="L2205" i="1"/>
  <c r="L2204" i="1"/>
  <c r="L2203" i="1"/>
  <c r="L2202" i="1"/>
  <c r="L2201" i="1"/>
  <c r="L2200" i="1"/>
  <c r="L2199" i="1"/>
  <c r="L2198" i="1"/>
  <c r="L2197" i="1"/>
  <c r="L2196" i="1"/>
  <c r="L2195" i="1"/>
  <c r="L2194" i="1"/>
  <c r="L2193" i="1"/>
  <c r="L2192" i="1"/>
  <c r="L2191" i="1"/>
  <c r="L2190" i="1"/>
  <c r="L2189" i="1"/>
  <c r="L2188" i="1"/>
  <c r="L2187" i="1"/>
  <c r="L2186" i="1"/>
  <c r="L2185" i="1"/>
  <c r="L2184" i="1"/>
  <c r="L2183" i="1"/>
  <c r="L2182" i="1"/>
  <c r="L2181" i="1"/>
  <c r="L2180" i="1"/>
  <c r="L2179" i="1"/>
  <c r="L2178" i="1"/>
  <c r="L2177" i="1"/>
  <c r="L2176" i="1"/>
  <c r="L2175" i="1"/>
  <c r="L2174" i="1"/>
  <c r="L2173" i="1"/>
  <c r="L2172" i="1"/>
  <c r="L2171" i="1"/>
  <c r="L2170" i="1"/>
  <c r="L2169" i="1"/>
  <c r="L2168" i="1"/>
  <c r="L2167" i="1"/>
  <c r="L2166" i="1"/>
  <c r="L2165" i="1"/>
  <c r="L2164" i="1"/>
  <c r="L2163" i="1"/>
  <c r="L2162" i="1"/>
  <c r="L2161" i="1"/>
  <c r="L2160" i="1"/>
  <c r="L2159" i="1"/>
  <c r="L2158" i="1"/>
  <c r="L2157" i="1"/>
  <c r="L2156" i="1"/>
  <c r="L2155" i="1"/>
  <c r="L2154" i="1"/>
  <c r="L2153" i="1"/>
  <c r="L2152" i="1"/>
  <c r="L2151" i="1"/>
  <c r="L2150" i="1"/>
  <c r="L2149" i="1"/>
  <c r="L2148" i="1"/>
  <c r="L2147" i="1"/>
  <c r="L2146" i="1"/>
  <c r="L2145" i="1"/>
  <c r="L2144" i="1"/>
  <c r="L2143" i="1"/>
  <c r="L2142" i="1"/>
  <c r="L2141" i="1"/>
  <c r="L2140" i="1"/>
  <c r="L2139" i="1"/>
  <c r="L2138" i="1"/>
  <c r="L2137" i="1"/>
  <c r="L2136" i="1"/>
  <c r="L2135" i="1"/>
  <c r="L2134" i="1"/>
  <c r="L2133" i="1"/>
  <c r="L2132" i="1"/>
  <c r="L2131" i="1"/>
  <c r="L2130" i="1"/>
  <c r="L2129" i="1"/>
  <c r="L2128" i="1"/>
  <c r="L2127" i="1"/>
  <c r="L2126" i="1"/>
  <c r="L2125" i="1"/>
  <c r="L2124" i="1"/>
  <c r="L2123" i="1"/>
  <c r="L2122" i="1"/>
  <c r="L2121" i="1"/>
  <c r="L2120" i="1"/>
  <c r="L2119" i="1"/>
  <c r="L2118" i="1"/>
  <c r="L2117" i="1"/>
  <c r="L2116" i="1"/>
  <c r="L2115" i="1"/>
  <c r="L2114" i="1"/>
  <c r="L2113" i="1"/>
  <c r="L2112" i="1"/>
  <c r="L2111" i="1"/>
  <c r="L2110" i="1"/>
  <c r="L2109" i="1"/>
  <c r="L2108" i="1"/>
  <c r="L2107" i="1"/>
  <c r="L2106" i="1"/>
  <c r="L2105" i="1"/>
  <c r="L2104" i="1"/>
  <c r="L2103" i="1"/>
  <c r="L2102" i="1"/>
  <c r="L2101" i="1"/>
  <c r="L2100" i="1"/>
  <c r="L2099" i="1"/>
  <c r="L2098" i="1"/>
  <c r="L2097" i="1"/>
  <c r="L2096" i="1"/>
  <c r="L2095" i="1"/>
  <c r="L2094" i="1"/>
  <c r="L2093" i="1"/>
  <c r="L2092" i="1"/>
  <c r="L2091" i="1"/>
  <c r="L2090" i="1"/>
  <c r="L2089" i="1"/>
  <c r="L2088" i="1"/>
  <c r="L2087" i="1"/>
  <c r="L2086" i="1"/>
  <c r="L2085" i="1"/>
  <c r="L2084" i="1"/>
  <c r="L2083" i="1"/>
  <c r="L2082" i="1"/>
  <c r="L2081" i="1"/>
  <c r="L2080" i="1"/>
  <c r="L2079" i="1"/>
  <c r="L2078" i="1"/>
  <c r="L2077" i="1"/>
  <c r="L2076" i="1"/>
  <c r="L2075" i="1"/>
  <c r="L2074" i="1"/>
  <c r="L2073" i="1"/>
  <c r="L2072" i="1"/>
  <c r="L2071" i="1"/>
  <c r="L2070" i="1"/>
  <c r="L2069" i="1"/>
  <c r="L2068" i="1"/>
  <c r="L2067" i="1"/>
  <c r="L2066" i="1"/>
  <c r="L2065" i="1"/>
  <c r="L2064" i="1"/>
  <c r="L2063" i="1"/>
  <c r="L2062" i="1"/>
  <c r="L2061" i="1"/>
  <c r="L2060" i="1"/>
  <c r="L2059" i="1"/>
  <c r="L2058" i="1"/>
  <c r="L2057" i="1"/>
  <c r="L2056" i="1"/>
  <c r="L2055" i="1"/>
  <c r="L2054" i="1"/>
  <c r="L2053" i="1"/>
  <c r="L2052" i="1"/>
  <c r="L2051" i="1"/>
  <c r="L2050" i="1"/>
  <c r="L2049" i="1"/>
  <c r="L2048" i="1"/>
  <c r="L2047" i="1"/>
  <c r="L2046" i="1"/>
  <c r="L2045" i="1"/>
  <c r="L2044" i="1"/>
  <c r="L2043" i="1"/>
  <c r="L2042" i="1"/>
  <c r="L2041" i="1"/>
  <c r="L2040" i="1"/>
  <c r="L2039" i="1"/>
  <c r="L2038" i="1"/>
  <c r="L2037" i="1"/>
  <c r="L2036" i="1"/>
  <c r="L2035" i="1"/>
  <c r="L2034" i="1"/>
  <c r="L2033" i="1"/>
  <c r="L2032" i="1"/>
  <c r="L2031" i="1"/>
  <c r="L2030" i="1"/>
  <c r="L2029" i="1"/>
  <c r="L2028" i="1"/>
  <c r="L2027" i="1"/>
  <c r="L2026" i="1"/>
  <c r="L2025" i="1"/>
  <c r="L2024" i="1"/>
  <c r="L2023" i="1"/>
  <c r="L2022" i="1"/>
  <c r="L2021" i="1"/>
  <c r="L2020" i="1"/>
  <c r="L2019" i="1"/>
  <c r="L2018" i="1"/>
  <c r="L2017" i="1"/>
  <c r="L2016" i="1"/>
  <c r="L2015" i="1"/>
  <c r="L2014" i="1"/>
  <c r="L2013" i="1"/>
  <c r="L2012" i="1"/>
  <c r="L2011" i="1"/>
  <c r="L2010" i="1"/>
  <c r="L2009" i="1"/>
  <c r="L2008" i="1"/>
  <c r="L2007" i="1"/>
  <c r="L2006" i="1"/>
  <c r="L2005" i="1"/>
  <c r="L2004" i="1"/>
  <c r="L2003" i="1"/>
  <c r="L2002" i="1"/>
  <c r="L2001" i="1"/>
  <c r="L2000" i="1"/>
  <c r="L1999" i="1"/>
  <c r="L1998" i="1"/>
  <c r="L1997" i="1"/>
  <c r="L1996" i="1"/>
  <c r="L1995" i="1"/>
  <c r="L1994" i="1"/>
  <c r="L1993" i="1"/>
  <c r="L1992" i="1"/>
  <c r="L1991" i="1"/>
  <c r="L1990" i="1"/>
  <c r="L1989" i="1"/>
  <c r="L1988" i="1"/>
  <c r="L1987" i="1"/>
  <c r="L1986" i="1"/>
  <c r="L1985" i="1"/>
  <c r="L1984" i="1"/>
  <c r="L1983" i="1"/>
  <c r="L1982" i="1"/>
  <c r="L1981" i="1"/>
  <c r="L1980" i="1"/>
  <c r="L1979" i="1"/>
  <c r="L1978" i="1"/>
  <c r="L1977" i="1"/>
  <c r="L1976" i="1"/>
  <c r="L1975" i="1"/>
  <c r="L1974" i="1"/>
  <c r="L1973" i="1"/>
  <c r="L1972" i="1"/>
  <c r="L1971" i="1"/>
  <c r="L1970" i="1"/>
  <c r="L1969" i="1"/>
  <c r="L1968" i="1"/>
  <c r="L1967" i="1"/>
  <c r="L1966" i="1"/>
  <c r="L1965" i="1"/>
  <c r="L1964" i="1"/>
  <c r="L1963" i="1"/>
  <c r="L1962" i="1"/>
  <c r="L1961" i="1"/>
  <c r="L1960" i="1"/>
  <c r="L1959" i="1"/>
  <c r="L1958" i="1"/>
  <c r="L1957" i="1"/>
  <c r="L1956" i="1"/>
  <c r="L1955" i="1"/>
  <c r="L1954" i="1"/>
  <c r="L1953" i="1"/>
  <c r="L1952" i="1"/>
  <c r="L1951" i="1"/>
  <c r="L1950" i="1"/>
  <c r="L1949" i="1"/>
  <c r="L1948" i="1"/>
  <c r="L1947" i="1"/>
  <c r="L1946" i="1"/>
  <c r="L1945" i="1"/>
  <c r="L1944" i="1"/>
  <c r="L1943" i="1"/>
  <c r="L1942" i="1"/>
  <c r="L1941" i="1"/>
  <c r="L1940" i="1"/>
  <c r="L1939" i="1"/>
  <c r="L1938" i="1"/>
  <c r="L1937" i="1"/>
  <c r="L1936" i="1"/>
  <c r="L1935" i="1"/>
  <c r="L1934" i="1"/>
  <c r="L1933" i="1"/>
  <c r="L1932" i="1"/>
  <c r="L1931" i="1"/>
  <c r="L1930" i="1"/>
  <c r="L1929" i="1"/>
  <c r="L1928" i="1"/>
  <c r="L1927" i="1"/>
  <c r="L1926" i="1"/>
  <c r="L1925" i="1"/>
  <c r="L1924" i="1"/>
  <c r="L1923" i="1"/>
  <c r="L1922" i="1"/>
  <c r="L1921" i="1"/>
  <c r="L1920" i="1"/>
  <c r="L1919" i="1"/>
  <c r="L1918" i="1"/>
  <c r="L1917" i="1"/>
  <c r="L1916" i="1"/>
  <c r="L1915" i="1"/>
  <c r="L1914" i="1"/>
  <c r="L1913" i="1"/>
  <c r="L1912" i="1"/>
  <c r="L1911" i="1"/>
  <c r="L1910" i="1"/>
  <c r="L1909" i="1"/>
  <c r="L1908" i="1"/>
  <c r="L1907" i="1"/>
  <c r="L1906" i="1"/>
  <c r="L1905" i="1"/>
  <c r="L1904" i="1"/>
  <c r="L1903" i="1"/>
  <c r="L1902" i="1"/>
  <c r="L1901" i="1"/>
  <c r="L1900" i="1"/>
  <c r="L1899" i="1"/>
  <c r="L1898" i="1"/>
  <c r="L1897" i="1"/>
  <c r="L1896" i="1"/>
  <c r="L1895" i="1"/>
  <c r="L1894" i="1"/>
  <c r="L1893" i="1"/>
  <c r="L1892" i="1"/>
  <c r="L1891" i="1"/>
  <c r="L1890" i="1"/>
  <c r="L1889" i="1"/>
  <c r="L1888" i="1"/>
  <c r="L1887" i="1"/>
  <c r="L1886" i="1"/>
  <c r="L1885" i="1"/>
  <c r="L1884" i="1"/>
  <c r="L1883" i="1"/>
  <c r="L1882" i="1"/>
  <c r="L1881" i="1"/>
  <c r="L1880" i="1"/>
  <c r="L1879" i="1"/>
  <c r="L1878" i="1"/>
  <c r="L1877" i="1"/>
  <c r="L1876" i="1"/>
  <c r="L1875" i="1"/>
  <c r="L1874" i="1"/>
  <c r="L1873" i="1"/>
  <c r="L1872" i="1"/>
  <c r="L1871" i="1"/>
  <c r="L1870" i="1"/>
  <c r="L1869" i="1"/>
  <c r="L1868" i="1"/>
  <c r="L1867" i="1"/>
  <c r="L1866" i="1"/>
  <c r="L1865" i="1"/>
  <c r="L1864" i="1"/>
  <c r="L1863" i="1"/>
  <c r="L1862" i="1"/>
  <c r="L1861" i="1"/>
  <c r="L1860" i="1"/>
  <c r="L1859" i="1"/>
  <c r="L1858" i="1"/>
  <c r="L1857" i="1"/>
  <c r="L1856" i="1"/>
  <c r="L1855" i="1"/>
  <c r="L1854" i="1"/>
  <c r="L1853" i="1"/>
  <c r="L1852" i="1"/>
  <c r="L1851" i="1"/>
  <c r="L1850" i="1"/>
  <c r="L1849" i="1"/>
  <c r="L1848" i="1"/>
  <c r="L1847" i="1"/>
  <c r="L1846" i="1"/>
  <c r="L1845" i="1"/>
  <c r="L1844" i="1"/>
  <c r="L1843" i="1"/>
  <c r="L1842" i="1"/>
  <c r="L1841" i="1"/>
  <c r="L1840" i="1"/>
  <c r="L1839" i="1"/>
  <c r="L1838" i="1"/>
  <c r="L1837" i="1"/>
  <c r="L1836" i="1"/>
  <c r="L1835" i="1"/>
  <c r="L1834" i="1"/>
  <c r="L1833" i="1"/>
  <c r="L1832" i="1"/>
  <c r="L1831" i="1"/>
  <c r="L1830" i="1"/>
  <c r="L1829" i="1"/>
  <c r="L1828" i="1"/>
  <c r="L1827" i="1"/>
  <c r="L1826" i="1"/>
  <c r="L1825" i="1"/>
  <c r="L1824" i="1"/>
  <c r="L1823" i="1"/>
  <c r="L1822" i="1"/>
  <c r="L1821" i="1"/>
  <c r="L1820" i="1"/>
  <c r="L1819" i="1"/>
  <c r="L1818" i="1"/>
  <c r="L1817" i="1"/>
  <c r="L1816" i="1"/>
  <c r="L1815" i="1"/>
  <c r="L1814" i="1"/>
  <c r="L1813" i="1"/>
  <c r="L1812" i="1"/>
  <c r="L1811" i="1"/>
  <c r="L1810" i="1"/>
  <c r="L1809" i="1"/>
  <c r="L1808" i="1"/>
  <c r="L1807" i="1"/>
  <c r="L1806" i="1"/>
  <c r="L1805" i="1"/>
  <c r="L1804" i="1"/>
  <c r="L1803" i="1"/>
  <c r="L1802" i="1"/>
  <c r="L1801" i="1"/>
  <c r="L1800" i="1"/>
  <c r="L1799" i="1"/>
  <c r="L1798" i="1"/>
  <c r="L1797" i="1"/>
  <c r="L1796" i="1"/>
  <c r="L1795" i="1"/>
  <c r="L1794" i="1"/>
  <c r="L1793" i="1"/>
  <c r="L1792" i="1"/>
  <c r="L1791" i="1"/>
  <c r="L1790" i="1"/>
  <c r="L1789" i="1"/>
  <c r="L1788" i="1"/>
  <c r="L1787" i="1"/>
  <c r="L1786" i="1"/>
  <c r="L1785" i="1"/>
  <c r="L1784" i="1"/>
  <c r="L1783" i="1"/>
  <c r="L1782" i="1"/>
  <c r="L1781" i="1"/>
  <c r="L1780" i="1"/>
  <c r="L1779" i="1"/>
  <c r="L1778" i="1"/>
  <c r="L1777" i="1"/>
  <c r="L1776" i="1"/>
  <c r="L1775" i="1"/>
  <c r="L1774" i="1"/>
  <c r="L1773" i="1"/>
  <c r="L1772" i="1"/>
  <c r="L1771" i="1"/>
  <c r="L1770" i="1"/>
  <c r="L1769" i="1"/>
  <c r="L1768" i="1"/>
  <c r="L1767" i="1"/>
  <c r="L1766" i="1"/>
  <c r="L1765" i="1"/>
  <c r="L1764" i="1"/>
  <c r="L1763" i="1"/>
  <c r="L1762" i="1"/>
  <c r="L1761" i="1"/>
  <c r="L1760" i="1"/>
  <c r="L1759" i="1"/>
  <c r="L1758" i="1"/>
  <c r="L1757" i="1"/>
  <c r="L1756" i="1"/>
  <c r="L1755" i="1"/>
  <c r="L1754" i="1"/>
  <c r="L1753" i="1"/>
  <c r="L1752" i="1"/>
  <c r="L1751" i="1"/>
  <c r="L1750" i="1"/>
  <c r="L1749" i="1"/>
  <c r="L1748" i="1"/>
  <c r="L1747" i="1"/>
  <c r="L1746" i="1"/>
  <c r="L1745" i="1"/>
  <c r="L1744" i="1"/>
  <c r="L1743" i="1"/>
  <c r="L1742" i="1"/>
  <c r="L1741" i="1"/>
  <c r="L1740" i="1"/>
  <c r="L1739" i="1"/>
  <c r="L1738" i="1"/>
  <c r="L1737" i="1"/>
  <c r="L1736" i="1"/>
  <c r="L1735" i="1"/>
  <c r="L1734" i="1"/>
  <c r="L1733" i="1"/>
  <c r="L1732" i="1"/>
  <c r="L1731" i="1"/>
  <c r="L1730" i="1"/>
  <c r="L1729" i="1"/>
  <c r="L1728" i="1"/>
  <c r="L1727" i="1"/>
  <c r="L1726" i="1"/>
  <c r="L1725" i="1"/>
  <c r="L1724" i="1"/>
  <c r="L1723" i="1"/>
  <c r="L1722" i="1"/>
  <c r="L1721" i="1"/>
  <c r="L1720" i="1"/>
  <c r="L1719" i="1"/>
  <c r="L1718" i="1"/>
  <c r="L1717" i="1"/>
  <c r="L1716" i="1"/>
  <c r="L1715" i="1"/>
  <c r="L1714" i="1"/>
  <c r="L1713" i="1"/>
  <c r="L1712" i="1"/>
  <c r="L1711" i="1"/>
  <c r="L1710" i="1"/>
  <c r="L1709" i="1"/>
  <c r="L1708" i="1"/>
  <c r="L1707" i="1"/>
  <c r="L1706" i="1"/>
  <c r="L1705" i="1"/>
  <c r="L1704" i="1"/>
  <c r="L1703" i="1"/>
  <c r="L1702" i="1"/>
  <c r="L1701" i="1"/>
  <c r="L1700" i="1"/>
  <c r="L1699" i="1"/>
  <c r="L1698" i="1"/>
  <c r="L1697" i="1"/>
  <c r="L1696" i="1"/>
  <c r="L1695" i="1"/>
  <c r="L1694" i="1"/>
  <c r="L1693" i="1"/>
  <c r="L1692" i="1"/>
  <c r="L1691" i="1"/>
  <c r="L1690" i="1"/>
  <c r="L1689" i="1"/>
  <c r="L1688" i="1"/>
  <c r="L1687" i="1"/>
  <c r="L1686" i="1"/>
  <c r="L1685" i="1"/>
  <c r="L1684" i="1"/>
  <c r="L1683" i="1"/>
  <c r="L1682" i="1"/>
  <c r="L1681" i="1"/>
  <c r="L1680" i="1"/>
  <c r="L1679" i="1"/>
  <c r="L1678" i="1"/>
  <c r="L1677" i="1"/>
  <c r="L1676" i="1"/>
  <c r="L1675" i="1"/>
  <c r="L1674" i="1"/>
  <c r="L1673" i="1"/>
  <c r="L1672" i="1"/>
  <c r="L1671" i="1"/>
  <c r="L1670" i="1"/>
  <c r="L1669" i="1"/>
  <c r="L1668" i="1"/>
  <c r="L1667" i="1"/>
  <c r="L1666" i="1"/>
  <c r="L1665" i="1"/>
  <c r="L1664" i="1"/>
  <c r="L1663" i="1"/>
  <c r="L1662" i="1"/>
  <c r="L1661" i="1"/>
  <c r="L1660" i="1"/>
  <c r="L1659" i="1"/>
  <c r="L1658" i="1"/>
  <c r="L1657" i="1"/>
  <c r="L1656" i="1"/>
  <c r="L1655" i="1"/>
  <c r="L1654" i="1"/>
  <c r="L1653" i="1"/>
  <c r="L1652" i="1"/>
  <c r="L1651" i="1"/>
  <c r="L1650" i="1"/>
  <c r="L1649" i="1"/>
  <c r="L1648" i="1"/>
  <c r="L1647" i="1"/>
  <c r="L1646" i="1"/>
  <c r="L1645" i="1"/>
  <c r="L1644" i="1"/>
  <c r="L1643" i="1"/>
  <c r="L1642" i="1"/>
  <c r="L1641" i="1"/>
  <c r="L1640" i="1"/>
  <c r="L1639" i="1"/>
  <c r="L1638" i="1"/>
  <c r="L1637" i="1"/>
  <c r="L1636" i="1"/>
  <c r="L1635" i="1"/>
  <c r="L1634" i="1"/>
  <c r="L1633" i="1"/>
  <c r="L1632" i="1"/>
  <c r="L1631" i="1"/>
  <c r="L1630" i="1"/>
  <c r="L1629" i="1"/>
  <c r="L1628" i="1"/>
  <c r="L1627" i="1"/>
  <c r="L1626" i="1"/>
  <c r="L1625" i="1"/>
  <c r="L1624" i="1"/>
  <c r="L1623" i="1"/>
  <c r="L1622" i="1"/>
  <c r="L1621" i="1"/>
  <c r="L1620" i="1"/>
  <c r="L1619" i="1"/>
  <c r="L1618" i="1"/>
  <c r="L1617" i="1"/>
  <c r="L1616" i="1"/>
  <c r="L1615" i="1"/>
  <c r="L1614" i="1"/>
  <c r="L1613" i="1"/>
  <c r="L1612" i="1"/>
  <c r="L1611" i="1"/>
  <c r="L1610" i="1"/>
  <c r="L1609" i="1"/>
  <c r="L1608" i="1"/>
  <c r="L1607" i="1"/>
  <c r="L1606" i="1"/>
  <c r="L1605" i="1"/>
  <c r="L1604" i="1"/>
  <c r="L1603" i="1"/>
  <c r="L1602" i="1"/>
  <c r="L1601" i="1"/>
  <c r="L1600" i="1"/>
  <c r="L1599" i="1"/>
  <c r="L1598" i="1"/>
  <c r="L1597" i="1"/>
  <c r="L1596" i="1"/>
  <c r="L1595" i="1"/>
  <c r="L1594" i="1"/>
  <c r="L1593" i="1"/>
  <c r="L1592" i="1"/>
  <c r="L1591" i="1"/>
  <c r="L1590" i="1"/>
  <c r="L1589" i="1"/>
  <c r="L1588" i="1"/>
  <c r="L1587" i="1"/>
  <c r="L1586" i="1"/>
  <c r="L1585" i="1"/>
  <c r="L1584" i="1"/>
  <c r="L1583" i="1"/>
  <c r="L1582" i="1"/>
  <c r="L1581" i="1"/>
  <c r="L1580" i="1"/>
  <c r="L1579" i="1"/>
  <c r="L1578" i="1"/>
  <c r="L1577" i="1"/>
  <c r="L1576" i="1"/>
  <c r="L1575" i="1"/>
  <c r="L1574" i="1"/>
  <c r="L1573" i="1"/>
  <c r="L1572" i="1"/>
  <c r="L1571" i="1"/>
  <c r="L1570" i="1"/>
  <c r="L1569" i="1"/>
  <c r="L1568" i="1"/>
  <c r="L1567" i="1"/>
  <c r="L1566" i="1"/>
  <c r="L1565" i="1"/>
  <c r="L1564" i="1"/>
  <c r="L1563" i="1"/>
  <c r="L1562" i="1"/>
  <c r="L1561" i="1"/>
  <c r="L1560" i="1"/>
  <c r="L1559" i="1"/>
  <c r="L1558" i="1"/>
  <c r="L1557" i="1"/>
  <c r="L1556" i="1"/>
  <c r="L1555" i="1"/>
  <c r="L1554" i="1"/>
  <c r="L1553" i="1"/>
  <c r="L1552" i="1"/>
  <c r="L1551" i="1"/>
  <c r="L1550" i="1"/>
  <c r="L1549" i="1"/>
  <c r="L1548" i="1"/>
  <c r="L1547" i="1"/>
  <c r="L1546" i="1"/>
  <c r="L1545" i="1"/>
  <c r="L1544" i="1"/>
  <c r="L1543" i="1"/>
  <c r="L1542" i="1"/>
  <c r="L1541" i="1"/>
  <c r="L1540" i="1"/>
  <c r="L1539" i="1"/>
  <c r="L1538" i="1"/>
  <c r="L1537" i="1"/>
  <c r="L1536" i="1"/>
  <c r="L1535" i="1"/>
  <c r="L1534" i="1"/>
  <c r="L1533" i="1"/>
  <c r="L1532" i="1"/>
  <c r="L1531" i="1"/>
  <c r="L1530" i="1"/>
  <c r="L1529" i="1"/>
  <c r="L1528" i="1"/>
  <c r="L1527" i="1"/>
  <c r="L1526" i="1"/>
  <c r="L1525" i="1"/>
  <c r="L1524" i="1"/>
  <c r="L1523" i="1"/>
  <c r="L1522" i="1"/>
  <c r="L1521" i="1"/>
  <c r="L1520" i="1"/>
  <c r="L1519" i="1"/>
  <c r="L1518" i="1"/>
  <c r="L1517" i="1"/>
  <c r="L1516" i="1"/>
  <c r="L1515" i="1"/>
  <c r="L1514" i="1"/>
  <c r="L1513" i="1"/>
  <c r="L1512" i="1"/>
  <c r="L1511" i="1"/>
  <c r="L1510" i="1"/>
  <c r="L1509" i="1"/>
  <c r="L1508" i="1"/>
  <c r="L1507" i="1"/>
  <c r="L1506" i="1"/>
  <c r="L1505" i="1"/>
  <c r="L1504" i="1"/>
  <c r="L1503" i="1"/>
  <c r="L1502" i="1"/>
  <c r="L1501" i="1"/>
  <c r="L1500" i="1"/>
  <c r="L1499" i="1"/>
  <c r="L1498" i="1"/>
  <c r="L1497" i="1"/>
  <c r="L1496" i="1"/>
  <c r="L1495" i="1"/>
  <c r="L1494" i="1"/>
  <c r="L1493" i="1"/>
  <c r="L1492" i="1"/>
  <c r="L1491" i="1"/>
  <c r="L1490" i="1"/>
  <c r="L1489" i="1"/>
  <c r="L1488" i="1"/>
  <c r="L1487" i="1"/>
  <c r="L1486" i="1"/>
  <c r="L1485" i="1"/>
  <c r="L1484" i="1"/>
  <c r="L1483" i="1"/>
  <c r="L1482" i="1"/>
  <c r="L1481" i="1"/>
  <c r="L1480" i="1"/>
  <c r="L1479" i="1"/>
  <c r="L1478" i="1"/>
  <c r="L1477" i="1"/>
  <c r="L1476" i="1"/>
  <c r="L1475" i="1"/>
  <c r="L1474" i="1"/>
  <c r="L1473" i="1"/>
  <c r="L1472" i="1"/>
  <c r="L1471" i="1"/>
  <c r="L1470" i="1"/>
  <c r="L1469" i="1"/>
  <c r="L1468" i="1"/>
  <c r="L1467" i="1"/>
  <c r="L1466" i="1"/>
  <c r="L1465" i="1"/>
  <c r="L1464" i="1"/>
  <c r="L1463" i="1"/>
  <c r="L1462" i="1"/>
  <c r="L1461" i="1"/>
  <c r="L1460" i="1"/>
  <c r="L1459" i="1"/>
  <c r="L1458" i="1"/>
  <c r="L1457" i="1"/>
  <c r="L1456" i="1"/>
  <c r="L1455" i="1"/>
  <c r="L1454" i="1"/>
  <c r="L1453" i="1"/>
  <c r="L1452" i="1"/>
  <c r="L1451" i="1"/>
  <c r="L1450" i="1"/>
  <c r="L1449" i="1"/>
  <c r="L1448" i="1"/>
  <c r="L1447" i="1"/>
  <c r="L1446" i="1"/>
  <c r="L1445" i="1"/>
  <c r="L1444" i="1"/>
  <c r="L1443" i="1"/>
  <c r="L1442" i="1"/>
  <c r="L1441" i="1"/>
  <c r="L1440" i="1"/>
  <c r="L1439" i="1"/>
  <c r="L1438" i="1"/>
  <c r="L1437" i="1"/>
  <c r="L1436" i="1"/>
  <c r="L1435" i="1"/>
  <c r="L1434" i="1"/>
  <c r="L1433" i="1"/>
  <c r="L1432" i="1"/>
  <c r="L1431" i="1"/>
  <c r="L1430" i="1"/>
  <c r="L1429" i="1"/>
  <c r="L1428" i="1"/>
  <c r="L1427" i="1"/>
  <c r="L1426" i="1"/>
  <c r="L1425" i="1"/>
  <c r="L1424" i="1"/>
  <c r="L1423" i="1"/>
  <c r="L1422" i="1"/>
  <c r="L1421" i="1"/>
  <c r="L1420" i="1"/>
  <c r="L1419" i="1"/>
  <c r="L1418" i="1"/>
  <c r="L1417" i="1"/>
  <c r="L1416" i="1"/>
  <c r="L1415" i="1"/>
  <c r="L1414" i="1"/>
  <c r="L1413" i="1"/>
  <c r="L1412" i="1"/>
  <c r="L1411" i="1"/>
  <c r="L1410" i="1"/>
  <c r="L1409" i="1"/>
  <c r="L1408" i="1"/>
  <c r="L1407" i="1"/>
  <c r="L1406" i="1"/>
  <c r="L1405" i="1"/>
  <c r="L1404" i="1"/>
  <c r="L1403" i="1"/>
  <c r="L1402" i="1"/>
  <c r="L1401" i="1"/>
  <c r="L1400" i="1"/>
  <c r="L1399" i="1"/>
  <c r="L1398" i="1"/>
  <c r="L1397" i="1"/>
  <c r="L1396" i="1"/>
  <c r="L1395" i="1"/>
  <c r="L1394" i="1"/>
  <c r="L1393" i="1"/>
  <c r="L1392" i="1"/>
  <c r="L1391" i="1"/>
  <c r="L1390" i="1"/>
  <c r="L1389" i="1"/>
  <c r="L1388" i="1"/>
  <c r="L1387" i="1"/>
  <c r="L1386" i="1"/>
  <c r="L1385" i="1"/>
  <c r="L1384" i="1"/>
  <c r="L1383" i="1"/>
  <c r="L1382" i="1"/>
  <c r="L1381" i="1"/>
  <c r="L1380" i="1"/>
  <c r="L1379" i="1"/>
  <c r="L1378" i="1"/>
  <c r="L1377" i="1"/>
  <c r="L1376" i="1"/>
  <c r="L1375" i="1"/>
  <c r="L1374" i="1"/>
  <c r="L1373" i="1"/>
  <c r="L1372" i="1"/>
  <c r="L1371" i="1"/>
  <c r="L1370" i="1"/>
  <c r="L1369" i="1"/>
  <c r="L1368" i="1"/>
  <c r="L1367" i="1"/>
  <c r="L1366" i="1"/>
  <c r="L1365" i="1"/>
  <c r="L1364" i="1"/>
  <c r="L1363" i="1"/>
  <c r="L1362" i="1"/>
  <c r="L1361" i="1"/>
  <c r="L1360" i="1"/>
  <c r="L1359" i="1"/>
  <c r="L1358" i="1"/>
  <c r="L1357" i="1"/>
  <c r="L1356" i="1"/>
  <c r="L1355" i="1"/>
  <c r="L1354" i="1"/>
  <c r="L1353" i="1"/>
  <c r="L1352" i="1"/>
  <c r="L1351" i="1"/>
  <c r="L1350" i="1"/>
  <c r="L1349" i="1"/>
  <c r="L1348" i="1"/>
  <c r="L1347" i="1"/>
  <c r="L1346" i="1"/>
  <c r="L1345" i="1"/>
  <c r="L1344" i="1"/>
  <c r="L1343" i="1"/>
  <c r="L1342" i="1"/>
  <c r="L1341" i="1"/>
  <c r="L1340" i="1"/>
  <c r="L1339" i="1"/>
  <c r="L1338" i="1"/>
  <c r="L1337" i="1"/>
  <c r="L1336" i="1"/>
  <c r="L1335" i="1"/>
  <c r="L1334" i="1"/>
  <c r="L1333" i="1"/>
  <c r="L1332" i="1"/>
  <c r="L1331" i="1"/>
  <c r="L1330" i="1"/>
  <c r="L1329" i="1"/>
  <c r="L1328" i="1"/>
  <c r="L1327" i="1"/>
  <c r="L1326" i="1"/>
  <c r="L1325" i="1"/>
  <c r="L1324" i="1"/>
  <c r="L1323" i="1"/>
  <c r="L1322" i="1"/>
  <c r="L1321" i="1"/>
  <c r="L1320" i="1"/>
  <c r="L1319" i="1"/>
  <c r="L1318" i="1"/>
  <c r="L1317" i="1"/>
  <c r="L1316" i="1"/>
  <c r="L1315" i="1"/>
  <c r="L1314" i="1"/>
  <c r="L1313" i="1"/>
  <c r="L1312" i="1"/>
  <c r="L1311" i="1"/>
  <c r="L1310" i="1"/>
  <c r="L1309" i="1"/>
  <c r="L1308" i="1"/>
  <c r="L1307" i="1"/>
  <c r="L1306" i="1"/>
  <c r="L1305" i="1"/>
  <c r="L1304" i="1"/>
  <c r="L1303" i="1"/>
  <c r="L1302" i="1"/>
  <c r="L1301" i="1"/>
  <c r="L1300" i="1"/>
  <c r="L1299" i="1"/>
  <c r="L1298" i="1"/>
  <c r="L1297" i="1"/>
  <c r="L1296" i="1"/>
  <c r="L1295" i="1"/>
  <c r="L1294" i="1"/>
  <c r="L1293" i="1"/>
  <c r="L1292" i="1"/>
  <c r="L1291" i="1"/>
  <c r="L1290" i="1"/>
  <c r="L1289" i="1"/>
  <c r="L1288" i="1"/>
  <c r="L1287" i="1"/>
  <c r="L1286" i="1"/>
  <c r="L1285" i="1"/>
  <c r="L1284" i="1"/>
  <c r="L1283" i="1"/>
  <c r="L1282" i="1"/>
  <c r="L1281" i="1"/>
  <c r="L1280" i="1"/>
  <c r="L1279" i="1"/>
  <c r="L1278" i="1"/>
  <c r="L1277" i="1"/>
  <c r="L1276" i="1"/>
  <c r="L1275" i="1"/>
  <c r="L1274" i="1"/>
  <c r="L1273" i="1"/>
  <c r="L1272" i="1"/>
  <c r="L1271" i="1"/>
  <c r="L1270" i="1"/>
  <c r="L1269" i="1"/>
  <c r="L1268" i="1"/>
  <c r="L1267" i="1"/>
  <c r="L1266" i="1"/>
  <c r="L1265" i="1"/>
  <c r="L1264" i="1"/>
  <c r="L1263" i="1"/>
  <c r="L1262" i="1"/>
  <c r="L1261" i="1"/>
  <c r="L1260" i="1"/>
  <c r="L1259" i="1"/>
  <c r="L1258" i="1"/>
  <c r="L1257" i="1"/>
  <c r="L1256" i="1"/>
  <c r="L1255" i="1"/>
  <c r="L1254" i="1"/>
  <c r="L1253" i="1"/>
  <c r="L1252" i="1"/>
  <c r="L1251" i="1"/>
  <c r="L1250" i="1"/>
  <c r="L1249" i="1"/>
  <c r="L1248" i="1"/>
  <c r="L1247" i="1"/>
  <c r="L1246" i="1"/>
  <c r="L1245" i="1"/>
  <c r="L1244" i="1"/>
  <c r="L1243" i="1"/>
  <c r="L1242" i="1"/>
  <c r="L1241" i="1"/>
  <c r="L1240" i="1"/>
  <c r="L1239" i="1"/>
  <c r="L1238" i="1"/>
  <c r="L1237" i="1"/>
  <c r="L1236" i="1"/>
  <c r="L1235" i="1"/>
  <c r="L1234" i="1"/>
  <c r="L1233" i="1"/>
  <c r="L1232" i="1"/>
  <c r="L1231" i="1"/>
  <c r="L1230" i="1"/>
  <c r="L1229" i="1"/>
  <c r="L1228" i="1"/>
  <c r="L1227" i="1"/>
  <c r="L1226" i="1"/>
  <c r="L1225" i="1"/>
  <c r="L1224" i="1"/>
  <c r="L1223" i="1"/>
  <c r="L1222" i="1"/>
  <c r="L1221" i="1"/>
  <c r="L1220" i="1"/>
  <c r="L1219" i="1"/>
  <c r="L1218" i="1"/>
  <c r="L1217" i="1"/>
  <c r="L1216" i="1"/>
  <c r="L1215" i="1"/>
  <c r="L1214" i="1"/>
  <c r="L1213" i="1"/>
  <c r="L1212" i="1"/>
  <c r="L1211" i="1"/>
  <c r="L1210" i="1"/>
  <c r="L1209" i="1"/>
  <c r="L1208" i="1"/>
  <c r="L1207" i="1"/>
  <c r="L1206" i="1"/>
  <c r="L1205" i="1"/>
  <c r="L1204" i="1"/>
  <c r="L1203" i="1"/>
  <c r="L1202" i="1"/>
  <c r="L1201" i="1"/>
  <c r="L1200" i="1"/>
  <c r="L1199" i="1"/>
  <c r="L1198" i="1"/>
  <c r="L1197" i="1"/>
  <c r="L1196" i="1"/>
  <c r="L1195" i="1"/>
  <c r="L1194" i="1"/>
  <c r="L1193" i="1"/>
  <c r="L1192" i="1"/>
  <c r="L1191" i="1"/>
  <c r="L1190" i="1"/>
  <c r="L1189" i="1"/>
  <c r="L1188" i="1"/>
  <c r="L1187" i="1"/>
  <c r="L1186" i="1"/>
  <c r="L1185" i="1"/>
  <c r="L1184" i="1"/>
  <c r="L1183" i="1"/>
  <c r="L1182" i="1"/>
  <c r="L1181" i="1"/>
  <c r="L1180" i="1"/>
  <c r="L1179" i="1"/>
  <c r="L1178" i="1"/>
  <c r="L1177" i="1"/>
  <c r="L1176" i="1"/>
  <c r="L1175" i="1"/>
  <c r="L1174" i="1"/>
  <c r="L1173" i="1"/>
  <c r="L1172" i="1"/>
  <c r="L1171" i="1"/>
  <c r="L1170" i="1"/>
  <c r="L1169" i="1"/>
  <c r="L1168" i="1"/>
  <c r="L1167" i="1"/>
  <c r="L1166" i="1"/>
  <c r="L1165" i="1"/>
  <c r="L1164" i="1"/>
  <c r="L1163" i="1"/>
  <c r="L1162" i="1"/>
  <c r="L1161" i="1"/>
  <c r="L1160" i="1"/>
  <c r="L1159" i="1"/>
  <c r="L1158" i="1"/>
  <c r="L1157" i="1"/>
  <c r="L1156" i="1"/>
  <c r="L1155" i="1"/>
  <c r="L1154" i="1"/>
  <c r="L1153" i="1"/>
  <c r="L1152" i="1"/>
  <c r="L1151" i="1"/>
  <c r="L1150" i="1"/>
  <c r="L1149" i="1"/>
  <c r="L1148" i="1"/>
  <c r="L1147" i="1"/>
  <c r="L1146" i="1"/>
  <c r="L1145" i="1"/>
  <c r="L1144" i="1"/>
  <c r="L1143" i="1"/>
  <c r="L1142" i="1"/>
  <c r="L1141" i="1"/>
  <c r="L1140" i="1"/>
  <c r="L1139" i="1"/>
  <c r="L1138" i="1"/>
  <c r="L1137" i="1"/>
  <c r="L1136" i="1"/>
  <c r="L1135" i="1"/>
  <c r="L1134" i="1"/>
  <c r="L1133" i="1"/>
  <c r="L1132" i="1"/>
  <c r="L1131" i="1"/>
  <c r="L1130" i="1"/>
  <c r="L1129" i="1"/>
  <c r="L1128" i="1"/>
  <c r="L1127" i="1"/>
  <c r="L1126" i="1"/>
  <c r="L1125" i="1"/>
  <c r="L1124" i="1"/>
  <c r="L1123" i="1"/>
  <c r="L1122" i="1"/>
  <c r="L1121" i="1"/>
  <c r="L1120" i="1"/>
  <c r="L1119" i="1"/>
  <c r="L1118" i="1"/>
  <c r="L1117" i="1"/>
  <c r="L1116" i="1"/>
  <c r="L1115" i="1"/>
  <c r="L1114" i="1"/>
  <c r="L1113" i="1"/>
  <c r="L1112" i="1"/>
  <c r="L1111" i="1"/>
  <c r="L1110" i="1"/>
  <c r="L1109" i="1"/>
  <c r="L1108" i="1"/>
  <c r="L1107" i="1"/>
  <c r="L1106" i="1"/>
  <c r="L1105" i="1"/>
  <c r="L1104" i="1"/>
  <c r="L1103" i="1"/>
  <c r="L1102" i="1"/>
  <c r="L1101" i="1"/>
  <c r="L1100" i="1"/>
  <c r="L1099" i="1"/>
  <c r="L1098" i="1"/>
  <c r="L1097" i="1"/>
  <c r="L1096" i="1"/>
  <c r="L1095" i="1"/>
  <c r="L1094" i="1"/>
  <c r="L1093" i="1"/>
  <c r="L1092" i="1"/>
  <c r="L1091" i="1"/>
  <c r="L1090" i="1"/>
  <c r="L1089" i="1"/>
  <c r="L1088" i="1"/>
  <c r="L1087" i="1"/>
  <c r="L1086" i="1"/>
  <c r="L1085" i="1"/>
  <c r="L1084" i="1"/>
  <c r="L1083" i="1"/>
  <c r="L1082" i="1"/>
  <c r="L1081" i="1"/>
  <c r="L1080" i="1"/>
  <c r="L1079" i="1"/>
  <c r="L1078" i="1"/>
  <c r="L1077" i="1"/>
  <c r="L1076" i="1"/>
  <c r="L1075" i="1"/>
  <c r="L1074" i="1"/>
  <c r="L1073" i="1"/>
  <c r="L1072" i="1"/>
  <c r="L1071" i="1"/>
  <c r="L1070" i="1"/>
  <c r="L1069" i="1"/>
  <c r="L1068" i="1"/>
  <c r="L1067" i="1"/>
  <c r="L1066" i="1"/>
  <c r="L1065" i="1"/>
  <c r="L1064" i="1"/>
  <c r="L1063" i="1"/>
  <c r="L1062" i="1"/>
  <c r="L1061" i="1"/>
  <c r="L1060" i="1"/>
  <c r="L1059" i="1"/>
  <c r="L1058" i="1"/>
  <c r="L1057" i="1"/>
  <c r="L1056" i="1"/>
  <c r="L1055" i="1"/>
  <c r="L1054" i="1"/>
  <c r="L1053" i="1"/>
  <c r="L1052" i="1"/>
  <c r="L1051" i="1"/>
  <c r="L1050" i="1"/>
  <c r="L1049" i="1"/>
  <c r="L1048" i="1"/>
  <c r="L1047" i="1"/>
  <c r="L1046" i="1"/>
  <c r="L1045" i="1"/>
  <c r="L1044" i="1"/>
  <c r="L1043" i="1"/>
  <c r="L1042" i="1"/>
  <c r="L1041" i="1"/>
  <c r="L1040" i="1"/>
  <c r="L1039" i="1"/>
  <c r="L1038" i="1"/>
  <c r="L1037" i="1"/>
  <c r="L1036" i="1"/>
  <c r="L1035" i="1"/>
  <c r="L1034" i="1"/>
  <c r="L1033" i="1"/>
  <c r="L1032" i="1"/>
  <c r="L1031" i="1"/>
  <c r="L1030" i="1"/>
  <c r="L1029" i="1"/>
  <c r="L1028" i="1"/>
  <c r="L1027" i="1"/>
  <c r="L1026" i="1"/>
  <c r="L1025" i="1"/>
  <c r="L1024" i="1"/>
  <c r="L1023" i="1"/>
  <c r="L1022" i="1"/>
  <c r="L1021" i="1"/>
  <c r="L1020" i="1"/>
  <c r="L1019" i="1"/>
  <c r="L1018" i="1"/>
  <c r="L1017" i="1"/>
  <c r="L1016" i="1"/>
  <c r="L1015" i="1"/>
  <c r="L1014" i="1"/>
  <c r="L1013" i="1"/>
  <c r="L1012" i="1"/>
  <c r="L1011" i="1"/>
  <c r="L1010" i="1"/>
  <c r="L1009" i="1"/>
  <c r="L1008" i="1"/>
  <c r="L1007" i="1"/>
  <c r="L1006" i="1"/>
  <c r="L1005" i="1"/>
  <c r="L1004" i="1"/>
  <c r="L1003" i="1"/>
  <c r="L1002" i="1"/>
  <c r="L1001" i="1"/>
  <c r="L1000" i="1"/>
  <c r="L999" i="1"/>
  <c r="L998" i="1"/>
  <c r="L997" i="1"/>
  <c r="L996" i="1"/>
  <c r="L995" i="1"/>
  <c r="L994" i="1"/>
  <c r="L993" i="1"/>
  <c r="L992" i="1"/>
  <c r="L991" i="1"/>
  <c r="L990" i="1"/>
  <c r="L989" i="1"/>
  <c r="L988" i="1"/>
  <c r="L987" i="1"/>
  <c r="L986" i="1"/>
  <c r="L985" i="1"/>
  <c r="L984" i="1"/>
  <c r="L983" i="1"/>
  <c r="L982" i="1"/>
  <c r="L981" i="1"/>
  <c r="L980" i="1"/>
  <c r="L979" i="1"/>
  <c r="L978" i="1"/>
  <c r="L977" i="1"/>
  <c r="L976" i="1"/>
  <c r="L975" i="1"/>
  <c r="L974" i="1"/>
  <c r="L973" i="1"/>
  <c r="L972" i="1"/>
  <c r="L971" i="1"/>
  <c r="L970" i="1"/>
  <c r="L969" i="1"/>
  <c r="L968" i="1"/>
  <c r="L967" i="1"/>
  <c r="L966" i="1"/>
  <c r="L965" i="1"/>
  <c r="L964" i="1"/>
  <c r="L963" i="1"/>
  <c r="L962" i="1"/>
  <c r="L961" i="1"/>
  <c r="L960" i="1"/>
  <c r="L959" i="1"/>
  <c r="L958" i="1"/>
  <c r="L957" i="1"/>
  <c r="L956" i="1"/>
  <c r="L955" i="1"/>
  <c r="L954" i="1"/>
  <c r="L953" i="1"/>
  <c r="L952" i="1"/>
  <c r="L951" i="1"/>
  <c r="L950" i="1"/>
  <c r="L949" i="1"/>
  <c r="L948" i="1"/>
  <c r="L947" i="1"/>
  <c r="L946" i="1"/>
  <c r="L945" i="1"/>
  <c r="L944" i="1"/>
  <c r="L943" i="1"/>
  <c r="L942" i="1"/>
  <c r="L941" i="1"/>
  <c r="L940" i="1"/>
  <c r="L939" i="1"/>
  <c r="L938" i="1"/>
  <c r="L937" i="1"/>
  <c r="L936" i="1"/>
  <c r="L935" i="1"/>
  <c r="L934" i="1"/>
  <c r="L933" i="1"/>
  <c r="L932" i="1"/>
  <c r="L931" i="1"/>
  <c r="L930" i="1"/>
  <c r="L929" i="1"/>
  <c r="L928" i="1"/>
  <c r="L927" i="1"/>
  <c r="L926" i="1"/>
  <c r="L925" i="1"/>
  <c r="L924" i="1"/>
  <c r="L923" i="1"/>
  <c r="L922" i="1"/>
  <c r="L921" i="1"/>
  <c r="L920" i="1"/>
  <c r="L919" i="1"/>
  <c r="L918" i="1"/>
  <c r="L917" i="1"/>
  <c r="L916" i="1"/>
  <c r="L915" i="1"/>
  <c r="L914" i="1"/>
  <c r="L913" i="1"/>
  <c r="L912" i="1"/>
  <c r="L911" i="1"/>
  <c r="L910" i="1"/>
  <c r="L909" i="1"/>
  <c r="L908" i="1"/>
  <c r="L907" i="1"/>
  <c r="L906" i="1"/>
  <c r="L905" i="1"/>
  <c r="L904" i="1"/>
  <c r="L903" i="1"/>
  <c r="L902" i="1"/>
  <c r="L901" i="1"/>
  <c r="L900" i="1"/>
  <c r="L899" i="1"/>
  <c r="L898" i="1"/>
  <c r="L897" i="1"/>
  <c r="L896" i="1"/>
  <c r="L895" i="1"/>
  <c r="L894" i="1"/>
  <c r="L893" i="1"/>
  <c r="L892" i="1"/>
  <c r="L891" i="1"/>
  <c r="L890" i="1"/>
  <c r="L889" i="1"/>
  <c r="L888" i="1"/>
  <c r="L887" i="1"/>
  <c r="L886" i="1"/>
  <c r="L885" i="1"/>
  <c r="L884" i="1"/>
  <c r="L883" i="1"/>
  <c r="L882" i="1"/>
  <c r="L881" i="1"/>
  <c r="L880" i="1"/>
  <c r="L879" i="1"/>
  <c r="L878" i="1"/>
  <c r="L877" i="1"/>
  <c r="L876" i="1"/>
  <c r="L875" i="1"/>
  <c r="L874" i="1"/>
  <c r="L873" i="1"/>
  <c r="L872" i="1"/>
  <c r="L871" i="1"/>
  <c r="L870" i="1"/>
  <c r="L869" i="1"/>
  <c r="L868" i="1"/>
  <c r="L867" i="1"/>
  <c r="L866" i="1"/>
  <c r="L865" i="1"/>
  <c r="L864" i="1"/>
  <c r="L863" i="1"/>
  <c r="L862" i="1"/>
  <c r="L861" i="1"/>
  <c r="L860" i="1"/>
  <c r="L859" i="1"/>
  <c r="L858" i="1"/>
  <c r="L857" i="1"/>
  <c r="L856" i="1"/>
  <c r="L855" i="1"/>
  <c r="L854" i="1"/>
  <c r="L853" i="1"/>
  <c r="L852" i="1"/>
  <c r="L851" i="1"/>
  <c r="L850" i="1"/>
  <c r="L849" i="1"/>
  <c r="L848" i="1"/>
  <c r="L847" i="1"/>
  <c r="L846" i="1"/>
  <c r="L845" i="1"/>
  <c r="L844" i="1"/>
  <c r="L843" i="1"/>
  <c r="L842" i="1"/>
  <c r="L841" i="1"/>
  <c r="L840" i="1"/>
  <c r="L839" i="1"/>
  <c r="L838" i="1"/>
  <c r="L837" i="1"/>
  <c r="L836" i="1"/>
  <c r="L835" i="1"/>
  <c r="L834" i="1"/>
  <c r="L833" i="1"/>
  <c r="L832" i="1"/>
  <c r="L831" i="1"/>
  <c r="L830" i="1"/>
  <c r="L829" i="1"/>
  <c r="L828" i="1"/>
  <c r="L827" i="1"/>
  <c r="L826" i="1"/>
  <c r="L825" i="1"/>
  <c r="L824" i="1"/>
  <c r="L823" i="1"/>
  <c r="L822" i="1"/>
  <c r="L821" i="1"/>
  <c r="L820" i="1"/>
  <c r="L819" i="1"/>
  <c r="L818" i="1"/>
  <c r="L817" i="1"/>
  <c r="L816" i="1"/>
  <c r="L815" i="1"/>
  <c r="L814" i="1"/>
  <c r="L813" i="1"/>
  <c r="L812" i="1"/>
  <c r="L811" i="1"/>
  <c r="L810" i="1"/>
  <c r="L809" i="1"/>
  <c r="L808" i="1"/>
  <c r="L807" i="1"/>
  <c r="L806" i="1"/>
  <c r="L805" i="1"/>
  <c r="L804" i="1"/>
  <c r="L803" i="1"/>
  <c r="L802" i="1"/>
  <c r="L801" i="1"/>
  <c r="L800" i="1"/>
  <c r="L799" i="1"/>
  <c r="L798" i="1"/>
  <c r="L797" i="1"/>
  <c r="L796" i="1"/>
  <c r="L795" i="1"/>
  <c r="L794" i="1"/>
  <c r="L793" i="1"/>
  <c r="L792" i="1"/>
  <c r="L791" i="1"/>
  <c r="L790" i="1"/>
  <c r="L789" i="1"/>
  <c r="L788" i="1"/>
  <c r="L787" i="1"/>
  <c r="L786" i="1"/>
  <c r="L785" i="1"/>
  <c r="L784" i="1"/>
  <c r="L783" i="1"/>
  <c r="L782" i="1"/>
  <c r="L781" i="1"/>
  <c r="L780" i="1"/>
  <c r="L779" i="1"/>
  <c r="L778" i="1"/>
  <c r="L777" i="1"/>
  <c r="L776" i="1"/>
  <c r="L775" i="1"/>
  <c r="L774" i="1"/>
  <c r="L773" i="1"/>
  <c r="L772" i="1"/>
  <c r="L771" i="1"/>
  <c r="L770" i="1"/>
  <c r="L769" i="1"/>
  <c r="L768" i="1"/>
  <c r="L767" i="1"/>
  <c r="L766" i="1"/>
  <c r="L765" i="1"/>
  <c r="L764" i="1"/>
  <c r="L763" i="1"/>
  <c r="L762" i="1"/>
  <c r="L761" i="1"/>
  <c r="L760" i="1"/>
  <c r="L759" i="1"/>
  <c r="L758" i="1"/>
  <c r="L757" i="1"/>
  <c r="L756" i="1"/>
  <c r="L755" i="1"/>
  <c r="L754" i="1"/>
  <c r="L753" i="1"/>
  <c r="L752" i="1"/>
  <c r="L751" i="1"/>
  <c r="L750" i="1"/>
  <c r="L749" i="1"/>
  <c r="L748" i="1"/>
  <c r="L747" i="1"/>
  <c r="L746" i="1"/>
  <c r="L745" i="1"/>
  <c r="L744" i="1"/>
  <c r="L743" i="1"/>
  <c r="L742" i="1"/>
  <c r="L741" i="1"/>
  <c r="L740" i="1"/>
  <c r="L739" i="1"/>
  <c r="L738" i="1"/>
  <c r="L737" i="1"/>
  <c r="L736" i="1"/>
  <c r="L735" i="1"/>
  <c r="L734" i="1"/>
  <c r="L733" i="1"/>
  <c r="L732" i="1"/>
  <c r="L731" i="1"/>
  <c r="L730" i="1"/>
  <c r="L729" i="1"/>
  <c r="L728" i="1"/>
  <c r="L727" i="1"/>
  <c r="L726" i="1"/>
  <c r="L725" i="1"/>
  <c r="L724" i="1"/>
  <c r="L723" i="1"/>
  <c r="L722" i="1"/>
  <c r="L721" i="1"/>
  <c r="L720" i="1"/>
  <c r="L719" i="1"/>
  <c r="L718" i="1"/>
  <c r="L717" i="1"/>
  <c r="L716" i="1"/>
  <c r="L715" i="1"/>
  <c r="L714" i="1"/>
  <c r="L713" i="1"/>
  <c r="L712" i="1"/>
  <c r="L711" i="1"/>
  <c r="L710" i="1"/>
  <c r="L709" i="1"/>
  <c r="L708" i="1"/>
  <c r="L707" i="1"/>
  <c r="L706" i="1"/>
  <c r="L705" i="1"/>
  <c r="L704" i="1"/>
  <c r="L703" i="1"/>
  <c r="L702" i="1"/>
  <c r="L701" i="1"/>
  <c r="L700" i="1"/>
  <c r="L699" i="1"/>
  <c r="L698" i="1"/>
  <c r="L697" i="1"/>
  <c r="L696" i="1"/>
  <c r="L695" i="1"/>
  <c r="L694" i="1"/>
  <c r="L693" i="1"/>
  <c r="L692" i="1"/>
  <c r="L691" i="1"/>
  <c r="L690" i="1"/>
  <c r="L689" i="1"/>
  <c r="L688" i="1"/>
  <c r="L687" i="1"/>
  <c r="L686" i="1"/>
  <c r="L685" i="1"/>
  <c r="L684" i="1"/>
  <c r="L683" i="1"/>
  <c r="L682" i="1"/>
  <c r="L681" i="1"/>
  <c r="L680" i="1"/>
  <c r="L679" i="1"/>
  <c r="L678" i="1"/>
  <c r="L677" i="1"/>
  <c r="L676" i="1"/>
  <c r="L675" i="1"/>
  <c r="L674" i="1"/>
  <c r="L673" i="1"/>
  <c r="L672" i="1"/>
  <c r="L671" i="1"/>
  <c r="L670" i="1"/>
  <c r="L669" i="1"/>
  <c r="L668" i="1"/>
  <c r="L667" i="1"/>
  <c r="L666" i="1"/>
  <c r="L665" i="1"/>
  <c r="L664" i="1"/>
  <c r="L663" i="1"/>
  <c r="L662" i="1"/>
  <c r="L661" i="1"/>
  <c r="L660" i="1"/>
  <c r="L659" i="1"/>
  <c r="L658" i="1"/>
  <c r="L657" i="1"/>
  <c r="L656" i="1"/>
  <c r="L655" i="1"/>
  <c r="L654" i="1"/>
  <c r="L653" i="1"/>
  <c r="L652" i="1"/>
  <c r="L651" i="1"/>
  <c r="L650" i="1"/>
  <c r="L649" i="1"/>
  <c r="L648" i="1"/>
  <c r="L647" i="1"/>
  <c r="L646" i="1"/>
  <c r="L645" i="1"/>
  <c r="L644" i="1"/>
  <c r="L643" i="1"/>
  <c r="L642" i="1"/>
  <c r="L641" i="1"/>
  <c r="L640" i="1"/>
  <c r="L639" i="1"/>
  <c r="L638" i="1"/>
  <c r="L637" i="1"/>
  <c r="L636" i="1"/>
  <c r="L635" i="1"/>
  <c r="L634" i="1"/>
  <c r="L633" i="1"/>
  <c r="L632" i="1"/>
  <c r="L631" i="1"/>
  <c r="L630" i="1"/>
  <c r="L629" i="1"/>
  <c r="L628" i="1"/>
  <c r="L627" i="1"/>
  <c r="L626" i="1"/>
  <c r="L625" i="1"/>
  <c r="L624" i="1"/>
  <c r="L623" i="1"/>
  <c r="L622" i="1"/>
  <c r="L621" i="1"/>
  <c r="L620" i="1"/>
  <c r="L619" i="1"/>
  <c r="L618" i="1"/>
  <c r="L617" i="1"/>
  <c r="L616" i="1"/>
  <c r="L615" i="1"/>
  <c r="L614" i="1"/>
  <c r="L613" i="1"/>
  <c r="L612" i="1"/>
  <c r="L611" i="1"/>
  <c r="L610" i="1"/>
  <c r="L609" i="1"/>
  <c r="L608" i="1"/>
  <c r="L607" i="1"/>
  <c r="L606" i="1"/>
  <c r="L605" i="1"/>
  <c r="L604" i="1"/>
  <c r="L603" i="1"/>
  <c r="L602" i="1"/>
  <c r="L601" i="1"/>
  <c r="L600" i="1"/>
  <c r="L599" i="1"/>
  <c r="L598" i="1"/>
  <c r="L597" i="1"/>
  <c r="L596" i="1"/>
  <c r="L595" i="1"/>
  <c r="L594" i="1"/>
  <c r="L593" i="1"/>
  <c r="L592" i="1"/>
  <c r="L591" i="1"/>
  <c r="L590" i="1"/>
  <c r="L589" i="1"/>
  <c r="L588" i="1"/>
  <c r="L587" i="1"/>
  <c r="L586" i="1"/>
  <c r="L585" i="1"/>
  <c r="L584" i="1"/>
  <c r="L583" i="1"/>
  <c r="L582" i="1"/>
  <c r="L581" i="1"/>
  <c r="L580" i="1"/>
  <c r="L579" i="1"/>
  <c r="L578" i="1"/>
  <c r="L577" i="1"/>
  <c r="L576" i="1"/>
  <c r="L575" i="1"/>
  <c r="L574" i="1"/>
  <c r="L573" i="1"/>
  <c r="L572" i="1"/>
  <c r="L571" i="1"/>
  <c r="L570" i="1"/>
  <c r="L569" i="1"/>
  <c r="L568" i="1"/>
  <c r="L567" i="1"/>
  <c r="L566" i="1"/>
  <c r="L565" i="1"/>
  <c r="L564" i="1"/>
  <c r="L563" i="1"/>
  <c r="L562" i="1"/>
  <c r="L561" i="1"/>
  <c r="L560" i="1"/>
  <c r="L559" i="1"/>
  <c r="L558" i="1"/>
  <c r="L557" i="1"/>
  <c r="L556" i="1"/>
  <c r="L555" i="1"/>
  <c r="L554" i="1"/>
  <c r="L553" i="1"/>
  <c r="L552" i="1"/>
  <c r="L551" i="1"/>
  <c r="L550" i="1"/>
  <c r="L549" i="1"/>
  <c r="L548" i="1"/>
  <c r="L547" i="1"/>
  <c r="L546" i="1"/>
  <c r="L545" i="1"/>
  <c r="L544" i="1"/>
  <c r="L543" i="1"/>
  <c r="L542" i="1"/>
  <c r="L541" i="1"/>
  <c r="L540" i="1"/>
  <c r="L539" i="1"/>
  <c r="L538" i="1"/>
  <c r="L537" i="1"/>
  <c r="L536" i="1"/>
  <c r="L535" i="1"/>
  <c r="L534" i="1"/>
  <c r="L533" i="1"/>
  <c r="L532" i="1"/>
  <c r="L531" i="1"/>
  <c r="L530" i="1"/>
  <c r="L529" i="1"/>
  <c r="L528" i="1"/>
  <c r="L527" i="1"/>
  <c r="L526" i="1"/>
  <c r="L525" i="1"/>
  <c r="L524" i="1"/>
  <c r="L523" i="1"/>
  <c r="L522" i="1"/>
  <c r="L521" i="1"/>
  <c r="L520" i="1"/>
  <c r="L519" i="1"/>
  <c r="L518" i="1"/>
  <c r="L517" i="1"/>
  <c r="L516" i="1"/>
  <c r="L515" i="1"/>
  <c r="L514" i="1"/>
  <c r="L513" i="1"/>
  <c r="L512" i="1"/>
  <c r="L511" i="1"/>
  <c r="L510" i="1"/>
  <c r="L509" i="1"/>
  <c r="L508" i="1"/>
  <c r="L507" i="1"/>
  <c r="L506" i="1"/>
  <c r="L505" i="1"/>
  <c r="L504" i="1"/>
  <c r="L503" i="1"/>
  <c r="L502" i="1"/>
  <c r="L501" i="1"/>
  <c r="L500" i="1"/>
  <c r="L499" i="1"/>
  <c r="L498" i="1"/>
  <c r="L497" i="1"/>
  <c r="L496" i="1"/>
  <c r="L495" i="1"/>
  <c r="L494" i="1"/>
  <c r="L493" i="1"/>
  <c r="L492" i="1"/>
  <c r="L491" i="1"/>
  <c r="L490" i="1"/>
  <c r="L489" i="1"/>
  <c r="L488" i="1"/>
  <c r="L487" i="1"/>
  <c r="L486" i="1"/>
  <c r="L485" i="1"/>
  <c r="L484" i="1"/>
  <c r="L483" i="1"/>
  <c r="L482" i="1"/>
  <c r="L481" i="1"/>
  <c r="L480" i="1"/>
  <c r="L479" i="1"/>
  <c r="L478" i="1"/>
  <c r="L477" i="1"/>
  <c r="L476" i="1"/>
  <c r="L475" i="1"/>
  <c r="L474" i="1"/>
  <c r="L473" i="1"/>
  <c r="L472" i="1"/>
  <c r="L471" i="1"/>
  <c r="L470" i="1"/>
  <c r="L469" i="1"/>
  <c r="L468" i="1"/>
  <c r="L467" i="1"/>
  <c r="L466" i="1"/>
  <c r="L465" i="1"/>
  <c r="L464" i="1"/>
  <c r="L463" i="1"/>
  <c r="L462" i="1"/>
  <c r="L461" i="1"/>
  <c r="L460" i="1"/>
  <c r="L459" i="1"/>
  <c r="L458" i="1"/>
  <c r="L457" i="1"/>
  <c r="L456" i="1"/>
  <c r="L455" i="1"/>
  <c r="L454" i="1"/>
  <c r="L453" i="1"/>
  <c r="L452" i="1"/>
  <c r="L451" i="1"/>
  <c r="L450" i="1"/>
  <c r="L449" i="1"/>
  <c r="L448" i="1"/>
  <c r="L447" i="1"/>
  <c r="L446" i="1"/>
  <c r="L445" i="1"/>
  <c r="L444" i="1"/>
  <c r="L443" i="1"/>
  <c r="L442" i="1"/>
  <c r="L441" i="1"/>
  <c r="L440" i="1"/>
  <c r="L439" i="1"/>
  <c r="L438" i="1"/>
  <c r="L437" i="1"/>
  <c r="L436" i="1"/>
  <c r="L435" i="1"/>
  <c r="L434" i="1"/>
  <c r="L433" i="1"/>
  <c r="L432" i="1"/>
  <c r="L431" i="1"/>
  <c r="L430" i="1"/>
  <c r="L429" i="1"/>
  <c r="L428" i="1"/>
  <c r="L427" i="1"/>
  <c r="L426" i="1"/>
  <c r="L425" i="1"/>
  <c r="L424" i="1"/>
  <c r="L423" i="1"/>
  <c r="L422" i="1"/>
  <c r="L421" i="1"/>
  <c r="L420" i="1"/>
  <c r="L419" i="1"/>
  <c r="L418" i="1"/>
  <c r="L417" i="1"/>
  <c r="L416" i="1"/>
  <c r="L415" i="1"/>
  <c r="L414" i="1"/>
  <c r="L413" i="1"/>
  <c r="L412" i="1"/>
  <c r="L411" i="1"/>
  <c r="L410" i="1"/>
  <c r="L409" i="1"/>
  <c r="L408" i="1"/>
  <c r="L407" i="1"/>
  <c r="L406" i="1"/>
  <c r="L405" i="1"/>
  <c r="L404" i="1"/>
  <c r="L403" i="1"/>
  <c r="L402" i="1"/>
  <c r="L401" i="1"/>
  <c r="L400" i="1"/>
  <c r="L399" i="1"/>
  <c r="L398" i="1"/>
  <c r="L397" i="1"/>
  <c r="L396" i="1"/>
  <c r="L395" i="1"/>
  <c r="L394" i="1"/>
  <c r="L393" i="1"/>
  <c r="L392" i="1"/>
  <c r="L391" i="1"/>
  <c r="L390" i="1"/>
  <c r="L389" i="1"/>
  <c r="L388" i="1"/>
  <c r="L387" i="1"/>
  <c r="L386" i="1"/>
  <c r="L385" i="1"/>
  <c r="L384" i="1"/>
  <c r="L383" i="1"/>
  <c r="L382" i="1"/>
  <c r="L381" i="1"/>
  <c r="L380" i="1"/>
  <c r="L379" i="1"/>
  <c r="L378" i="1"/>
  <c r="L377" i="1"/>
  <c r="L376" i="1"/>
  <c r="L375" i="1"/>
  <c r="L374" i="1"/>
  <c r="L373" i="1"/>
  <c r="L372" i="1"/>
  <c r="L371" i="1"/>
  <c r="L370" i="1"/>
  <c r="L369" i="1"/>
  <c r="L368" i="1"/>
  <c r="L367" i="1"/>
  <c r="L366" i="1"/>
  <c r="L365" i="1"/>
  <c r="L364" i="1"/>
  <c r="L363" i="1"/>
  <c r="L362" i="1"/>
  <c r="L361" i="1"/>
  <c r="L360" i="1"/>
  <c r="L359" i="1"/>
  <c r="L358" i="1"/>
  <c r="L357" i="1"/>
  <c r="L356" i="1"/>
  <c r="L355" i="1"/>
  <c r="L354" i="1"/>
  <c r="L353" i="1"/>
  <c r="L352" i="1"/>
  <c r="L351" i="1"/>
  <c r="L350" i="1"/>
  <c r="L349" i="1"/>
  <c r="L348" i="1"/>
  <c r="L347" i="1"/>
  <c r="L346" i="1"/>
  <c r="L345" i="1"/>
  <c r="L344" i="1"/>
  <c r="L343" i="1"/>
  <c r="L342" i="1"/>
  <c r="L341" i="1"/>
  <c r="L340" i="1"/>
  <c r="L339" i="1"/>
  <c r="L338" i="1"/>
  <c r="L337" i="1"/>
  <c r="L336" i="1"/>
  <c r="L335" i="1"/>
  <c r="L334" i="1"/>
  <c r="L333" i="1"/>
  <c r="L332" i="1"/>
  <c r="L331" i="1"/>
  <c r="L330" i="1"/>
  <c r="L329" i="1"/>
  <c r="L328" i="1"/>
  <c r="L327" i="1"/>
  <c r="L326" i="1"/>
  <c r="L325" i="1"/>
  <c r="L324" i="1"/>
  <c r="L323" i="1"/>
  <c r="L322" i="1"/>
  <c r="L321" i="1"/>
  <c r="L320" i="1"/>
  <c r="L319" i="1"/>
  <c r="L318" i="1"/>
  <c r="L317" i="1"/>
  <c r="L316" i="1"/>
  <c r="L315" i="1"/>
  <c r="L314" i="1"/>
  <c r="L313" i="1"/>
  <c r="L312" i="1"/>
  <c r="L311" i="1"/>
  <c r="L310" i="1"/>
  <c r="L309" i="1"/>
  <c r="L308" i="1"/>
  <c r="L307" i="1"/>
  <c r="L306" i="1"/>
  <c r="L305" i="1"/>
  <c r="L304" i="1"/>
  <c r="L303" i="1"/>
  <c r="L302" i="1"/>
  <c r="L301" i="1"/>
  <c r="L300" i="1"/>
  <c r="L299" i="1"/>
  <c r="L298" i="1"/>
  <c r="L297" i="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58" i="1"/>
  <c r="L257" i="1"/>
  <c r="L256" i="1"/>
  <c r="L255" i="1"/>
  <c r="L254" i="1"/>
  <c r="L253" i="1"/>
  <c r="L252" i="1"/>
  <c r="L251" i="1"/>
  <c r="L250" i="1"/>
  <c r="L249" i="1"/>
  <c r="L248" i="1"/>
  <c r="L247" i="1"/>
  <c r="L246" i="1"/>
  <c r="L245" i="1"/>
  <c r="L244" i="1"/>
  <c r="L243" i="1"/>
  <c r="L242" i="1"/>
  <c r="L241"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2" i="1"/>
  <c r="L201" i="1"/>
  <c r="L200" i="1"/>
  <c r="L199" i="1"/>
  <c r="L198" i="1"/>
  <c r="L197" i="1"/>
  <c r="L196" i="1"/>
  <c r="L195" i="1"/>
  <c r="L194" i="1"/>
  <c r="L193" i="1"/>
  <c r="L192" i="1"/>
  <c r="L191" i="1"/>
  <c r="L190" i="1"/>
  <c r="L189" i="1"/>
  <c r="L188" i="1"/>
  <c r="L187" i="1"/>
  <c r="L186" i="1"/>
  <c r="L185" i="1"/>
  <c r="L184" i="1"/>
  <c r="L183" i="1"/>
  <c r="L182" i="1"/>
  <c r="L181" i="1"/>
  <c r="L180"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 r="I5340" i="1"/>
  <c r="I5339" i="1"/>
  <c r="I5338" i="1"/>
  <c r="I5337" i="1"/>
  <c r="I5336" i="1"/>
  <c r="I5335" i="1"/>
  <c r="I5334" i="1"/>
  <c r="I5333" i="1"/>
  <c r="I5332" i="1"/>
  <c r="I5331" i="1"/>
  <c r="I5330" i="1"/>
  <c r="I5329" i="1"/>
  <c r="I5328" i="1"/>
  <c r="I5327" i="1"/>
  <c r="I5326" i="1"/>
  <c r="I5325" i="1"/>
  <c r="I5324" i="1"/>
  <c r="I5323" i="1"/>
  <c r="I5322" i="1"/>
  <c r="I5321" i="1"/>
  <c r="I5320" i="1"/>
  <c r="I5319" i="1"/>
  <c r="I5318" i="1"/>
  <c r="I5317" i="1"/>
  <c r="I5316" i="1"/>
  <c r="I5315" i="1"/>
  <c r="I5314" i="1"/>
  <c r="I5313" i="1"/>
  <c r="I5312" i="1"/>
  <c r="I5311" i="1"/>
  <c r="I5310" i="1"/>
  <c r="I5309" i="1"/>
  <c r="I5308" i="1"/>
  <c r="I5307" i="1"/>
  <c r="I5306" i="1"/>
  <c r="I5305" i="1"/>
  <c r="I5304" i="1"/>
  <c r="I5303" i="1"/>
  <c r="I5302" i="1"/>
  <c r="I5301" i="1"/>
  <c r="I5300" i="1"/>
  <c r="I5299" i="1"/>
  <c r="I5298" i="1"/>
  <c r="I5297" i="1"/>
  <c r="I5296" i="1"/>
  <c r="I5295" i="1"/>
  <c r="I5294" i="1"/>
  <c r="I5293" i="1"/>
  <c r="I5292" i="1"/>
  <c r="I5291" i="1"/>
  <c r="I5290" i="1"/>
  <c r="I5289" i="1"/>
  <c r="I5288" i="1"/>
  <c r="I5287" i="1"/>
  <c r="I5286" i="1"/>
  <c r="I5285" i="1"/>
  <c r="I5284" i="1"/>
  <c r="I5283" i="1"/>
  <c r="I5282" i="1"/>
  <c r="I5281" i="1"/>
  <c r="I5280" i="1"/>
  <c r="I5279" i="1"/>
  <c r="I5278" i="1"/>
  <c r="I5277" i="1"/>
  <c r="I5276" i="1"/>
  <c r="I5275" i="1"/>
  <c r="I5274" i="1"/>
  <c r="I5273" i="1"/>
  <c r="I5272" i="1"/>
  <c r="I5271" i="1"/>
  <c r="I5270" i="1"/>
  <c r="I5269" i="1"/>
  <c r="I5268" i="1"/>
  <c r="I5267" i="1"/>
  <c r="I5266" i="1"/>
  <c r="I5265" i="1"/>
  <c r="I5264" i="1"/>
  <c r="I5263" i="1"/>
  <c r="I5262" i="1"/>
  <c r="I5261" i="1"/>
  <c r="I5260" i="1"/>
  <c r="I5259" i="1"/>
  <c r="I5258" i="1"/>
  <c r="I5257" i="1"/>
  <c r="I5256" i="1"/>
  <c r="I5255" i="1"/>
  <c r="I5254" i="1"/>
  <c r="I5253" i="1"/>
  <c r="I5252" i="1"/>
  <c r="I5251" i="1"/>
  <c r="I5250" i="1"/>
  <c r="I5249" i="1"/>
  <c r="I5248" i="1"/>
  <c r="I5247" i="1"/>
  <c r="I5246" i="1"/>
  <c r="I5245" i="1"/>
  <c r="I5244" i="1"/>
  <c r="I5243" i="1"/>
  <c r="I5242" i="1"/>
  <c r="I5241" i="1"/>
  <c r="I5240" i="1"/>
  <c r="I5239" i="1"/>
  <c r="I5238" i="1"/>
  <c r="I5237" i="1"/>
  <c r="I5236" i="1"/>
  <c r="I5235" i="1"/>
  <c r="I5234" i="1"/>
  <c r="I5233" i="1"/>
  <c r="I5232" i="1"/>
  <c r="I5231" i="1"/>
  <c r="I5230" i="1"/>
  <c r="I5229" i="1"/>
  <c r="I5228" i="1"/>
  <c r="I5227" i="1"/>
  <c r="I5226" i="1"/>
  <c r="I5225" i="1"/>
  <c r="I5224" i="1"/>
  <c r="I5223" i="1"/>
  <c r="I5222" i="1"/>
  <c r="I5221" i="1"/>
  <c r="I5220" i="1"/>
  <c r="I5219" i="1"/>
  <c r="I5218" i="1"/>
  <c r="I5217" i="1"/>
  <c r="I5216" i="1"/>
  <c r="I5215" i="1"/>
  <c r="I5214" i="1"/>
  <c r="I5213" i="1"/>
  <c r="I5212" i="1"/>
  <c r="I5211" i="1"/>
  <c r="I5210" i="1"/>
  <c r="I5209" i="1"/>
  <c r="I5208" i="1"/>
  <c r="I5207" i="1"/>
  <c r="I5206" i="1"/>
  <c r="I5205" i="1"/>
  <c r="I5204" i="1"/>
  <c r="I5203" i="1"/>
  <c r="I5202" i="1"/>
  <c r="I5201" i="1"/>
  <c r="I5200" i="1"/>
  <c r="I5199" i="1"/>
  <c r="I5198" i="1"/>
  <c r="I5197" i="1"/>
  <c r="I5196" i="1"/>
  <c r="I5195" i="1"/>
  <c r="I5194" i="1"/>
  <c r="I5193" i="1"/>
  <c r="I5192" i="1"/>
  <c r="I5191" i="1"/>
  <c r="I5190" i="1"/>
  <c r="I5189" i="1"/>
  <c r="I5188" i="1"/>
  <c r="I5187" i="1"/>
  <c r="I5186" i="1"/>
  <c r="I5185" i="1"/>
  <c r="I5184" i="1"/>
  <c r="I5183" i="1"/>
  <c r="I5182" i="1"/>
  <c r="I5181" i="1"/>
  <c r="I5180" i="1"/>
  <c r="I5179" i="1"/>
  <c r="I5178" i="1"/>
  <c r="I5177" i="1"/>
  <c r="I5176" i="1"/>
  <c r="I5175" i="1"/>
  <c r="I5174" i="1"/>
  <c r="I5173" i="1"/>
  <c r="I5172" i="1"/>
  <c r="I5171" i="1"/>
  <c r="I5170" i="1"/>
  <c r="I5169" i="1"/>
  <c r="I5168" i="1"/>
  <c r="I5167" i="1"/>
  <c r="I5166" i="1"/>
  <c r="I5165" i="1"/>
  <c r="I5164" i="1"/>
  <c r="I5163" i="1"/>
  <c r="I5162" i="1"/>
  <c r="I5161" i="1"/>
  <c r="I5160" i="1"/>
  <c r="I5159" i="1"/>
  <c r="I5158" i="1"/>
  <c r="I5157" i="1"/>
  <c r="I5156" i="1"/>
  <c r="I5155" i="1"/>
  <c r="I5154" i="1"/>
  <c r="I5153" i="1"/>
  <c r="I5152" i="1"/>
  <c r="I5151" i="1"/>
  <c r="I5150" i="1"/>
  <c r="I5149" i="1"/>
  <c r="I5148" i="1"/>
  <c r="I5147" i="1"/>
  <c r="I5146" i="1"/>
  <c r="I5145" i="1"/>
  <c r="I5144" i="1"/>
  <c r="I5143" i="1"/>
  <c r="I5142" i="1"/>
  <c r="I5141" i="1"/>
  <c r="I5140" i="1"/>
  <c r="I5139" i="1"/>
  <c r="I5138" i="1"/>
  <c r="I5137" i="1"/>
  <c r="I5136" i="1"/>
  <c r="I5135" i="1"/>
  <c r="I5134" i="1"/>
  <c r="I5133" i="1"/>
  <c r="I5132" i="1"/>
  <c r="I5131" i="1"/>
  <c r="I5130" i="1"/>
  <c r="I5129" i="1"/>
  <c r="I5128" i="1"/>
  <c r="I5127" i="1"/>
  <c r="I5126" i="1"/>
  <c r="I5125" i="1"/>
  <c r="I5124" i="1"/>
  <c r="I5123" i="1"/>
  <c r="I5122" i="1"/>
  <c r="I5121" i="1"/>
  <c r="I5120" i="1"/>
  <c r="I5119" i="1"/>
  <c r="I5118" i="1"/>
  <c r="I5117" i="1"/>
  <c r="I5116" i="1"/>
  <c r="I5115" i="1"/>
  <c r="I5114" i="1"/>
  <c r="I5113" i="1"/>
  <c r="I5112" i="1"/>
  <c r="I5111" i="1"/>
  <c r="I5110" i="1"/>
  <c r="I5109" i="1"/>
  <c r="I5108" i="1"/>
  <c r="I5107" i="1"/>
  <c r="I5106" i="1"/>
  <c r="I5105" i="1"/>
  <c r="I5104" i="1"/>
  <c r="I5103" i="1"/>
  <c r="I5102" i="1"/>
  <c r="I5101" i="1"/>
  <c r="I5100" i="1"/>
  <c r="I5099" i="1"/>
  <c r="I5098" i="1"/>
  <c r="I5097" i="1"/>
  <c r="I5096" i="1"/>
  <c r="I5095" i="1"/>
  <c r="I5094" i="1"/>
  <c r="I5093" i="1"/>
  <c r="I5092" i="1"/>
  <c r="I5091" i="1"/>
  <c r="I5090" i="1"/>
  <c r="I5089" i="1"/>
  <c r="I5088" i="1"/>
  <c r="I5087" i="1"/>
  <c r="I5086" i="1"/>
  <c r="I5085" i="1"/>
  <c r="I5084" i="1"/>
  <c r="I5083" i="1"/>
  <c r="I5082" i="1"/>
  <c r="I5081" i="1"/>
  <c r="I5080" i="1"/>
  <c r="I5079" i="1"/>
  <c r="I5078" i="1"/>
  <c r="I5077" i="1"/>
  <c r="I5076" i="1"/>
  <c r="I5075" i="1"/>
  <c r="I5074" i="1"/>
  <c r="I5073" i="1"/>
  <c r="I5072" i="1"/>
  <c r="I5071" i="1"/>
  <c r="I5070" i="1"/>
  <c r="I5069" i="1"/>
  <c r="I5068" i="1"/>
  <c r="I5067" i="1"/>
  <c r="I5066" i="1"/>
  <c r="I5065" i="1"/>
  <c r="I5064" i="1"/>
  <c r="I5063" i="1"/>
  <c r="I5062" i="1"/>
  <c r="I5061" i="1"/>
  <c r="I5060" i="1"/>
  <c r="I5059" i="1"/>
  <c r="I5058" i="1"/>
  <c r="I5057" i="1"/>
  <c r="I5056" i="1"/>
  <c r="I5055" i="1"/>
  <c r="I5054" i="1"/>
  <c r="I5053" i="1"/>
  <c r="I5052" i="1"/>
  <c r="I5051" i="1"/>
  <c r="I5050" i="1"/>
  <c r="I5049" i="1"/>
  <c r="I5048" i="1"/>
  <c r="I5047" i="1"/>
  <c r="I5046" i="1"/>
  <c r="I5045" i="1"/>
  <c r="I5044" i="1"/>
  <c r="I5043" i="1"/>
  <c r="I5042" i="1"/>
  <c r="I5041" i="1"/>
  <c r="I5040" i="1"/>
  <c r="I5039" i="1"/>
  <c r="I5038" i="1"/>
  <c r="I5037" i="1"/>
  <c r="I5036" i="1"/>
  <c r="I5035" i="1"/>
  <c r="I5034" i="1"/>
  <c r="I5033" i="1"/>
  <c r="I5032" i="1"/>
  <c r="I5031" i="1"/>
  <c r="I5030" i="1"/>
  <c r="I5029" i="1"/>
  <c r="I5028" i="1"/>
  <c r="I5027" i="1"/>
  <c r="I5026" i="1"/>
  <c r="I5025" i="1"/>
  <c r="I5024" i="1"/>
  <c r="I5023" i="1"/>
  <c r="I5022" i="1"/>
  <c r="I5021" i="1"/>
  <c r="I5020" i="1"/>
  <c r="I5019" i="1"/>
  <c r="I5018" i="1"/>
  <c r="I5017" i="1"/>
  <c r="I5016" i="1"/>
  <c r="I5015" i="1"/>
  <c r="I5014" i="1"/>
  <c r="I5013" i="1"/>
  <c r="I5012" i="1"/>
  <c r="I5011" i="1"/>
  <c r="I5010" i="1"/>
  <c r="I5009" i="1"/>
  <c r="I5008" i="1"/>
  <c r="I5007" i="1"/>
  <c r="I5006" i="1"/>
  <c r="I5005" i="1"/>
  <c r="I5004" i="1"/>
  <c r="I5003" i="1"/>
  <c r="I5002" i="1"/>
  <c r="I5001" i="1"/>
  <c r="I5000" i="1"/>
  <c r="I4999" i="1"/>
  <c r="I4998" i="1"/>
  <c r="I4997" i="1"/>
  <c r="I4996" i="1"/>
  <c r="I4995" i="1"/>
  <c r="I4994" i="1"/>
  <c r="I4993" i="1"/>
  <c r="I4992" i="1"/>
  <c r="I4991" i="1"/>
  <c r="I4990" i="1"/>
  <c r="I4989" i="1"/>
  <c r="I4988" i="1"/>
  <c r="I4987" i="1"/>
  <c r="I4986" i="1"/>
  <c r="I4985" i="1"/>
  <c r="I4984" i="1"/>
  <c r="I4983" i="1"/>
  <c r="I4982" i="1"/>
  <c r="I4981" i="1"/>
  <c r="I4980" i="1"/>
  <c r="I4979" i="1"/>
  <c r="I4978" i="1"/>
  <c r="I4977" i="1"/>
  <c r="I4976" i="1"/>
  <c r="I4975" i="1"/>
  <c r="I4974" i="1"/>
  <c r="I4973" i="1"/>
  <c r="I4972" i="1"/>
  <c r="I4971" i="1"/>
  <c r="I4970" i="1"/>
  <c r="I4969" i="1"/>
  <c r="I4968" i="1"/>
  <c r="I4967" i="1"/>
  <c r="I4966" i="1"/>
  <c r="I4965" i="1"/>
  <c r="I4964" i="1"/>
  <c r="I4963" i="1"/>
  <c r="I4962" i="1"/>
  <c r="I4961" i="1"/>
  <c r="I4960" i="1"/>
  <c r="I4959" i="1"/>
  <c r="I4958" i="1"/>
  <c r="I4957" i="1"/>
  <c r="I4956" i="1"/>
  <c r="I4955" i="1"/>
  <c r="I4954" i="1"/>
  <c r="I4953" i="1"/>
  <c r="I4952" i="1"/>
  <c r="I4951" i="1"/>
  <c r="I4950" i="1"/>
  <c r="I4949" i="1"/>
  <c r="I4948" i="1"/>
  <c r="I4947" i="1"/>
  <c r="I4946" i="1"/>
  <c r="I4945" i="1"/>
  <c r="I4944" i="1"/>
  <c r="I4943" i="1"/>
  <c r="I4942" i="1"/>
  <c r="I4941" i="1"/>
  <c r="I4940" i="1"/>
  <c r="I4939" i="1"/>
  <c r="I4938" i="1"/>
  <c r="I4937" i="1"/>
  <c r="I4936" i="1"/>
  <c r="I4935" i="1"/>
  <c r="I4934" i="1"/>
  <c r="I4933" i="1"/>
  <c r="I4932" i="1"/>
  <c r="I4931" i="1"/>
  <c r="I4930" i="1"/>
  <c r="I4929" i="1"/>
  <c r="I4928" i="1"/>
  <c r="I4927" i="1"/>
  <c r="I4926" i="1"/>
  <c r="I4925" i="1"/>
  <c r="I4924" i="1"/>
  <c r="I4923" i="1"/>
  <c r="I4922" i="1"/>
  <c r="I4921" i="1"/>
  <c r="I4920" i="1"/>
  <c r="I4919" i="1"/>
  <c r="I4918" i="1"/>
  <c r="I4917" i="1"/>
  <c r="I4916" i="1"/>
  <c r="I4915" i="1"/>
  <c r="I4914" i="1"/>
  <c r="I4913" i="1"/>
  <c r="I4912" i="1"/>
  <c r="I4911" i="1"/>
  <c r="I4910" i="1"/>
  <c r="I4909" i="1"/>
  <c r="I4908" i="1"/>
  <c r="I4907" i="1"/>
  <c r="I4906" i="1"/>
  <c r="I4905" i="1"/>
  <c r="I4904" i="1"/>
  <c r="I4903" i="1"/>
  <c r="I4902" i="1"/>
  <c r="I4901" i="1"/>
  <c r="I4900" i="1"/>
  <c r="I4899" i="1"/>
  <c r="I4898" i="1"/>
  <c r="I4897" i="1"/>
  <c r="I4896" i="1"/>
  <c r="I4895" i="1"/>
  <c r="I4894" i="1"/>
  <c r="I4893" i="1"/>
  <c r="I4892" i="1"/>
  <c r="I4891" i="1"/>
  <c r="I4890" i="1"/>
  <c r="I4889" i="1"/>
  <c r="I4888" i="1"/>
  <c r="I4887" i="1"/>
  <c r="I4886" i="1"/>
  <c r="I4885" i="1"/>
  <c r="I4884" i="1"/>
  <c r="I4883" i="1"/>
  <c r="I4882" i="1"/>
  <c r="I4881" i="1"/>
  <c r="I4880" i="1"/>
  <c r="I4879" i="1"/>
  <c r="I4878" i="1"/>
  <c r="I4877" i="1"/>
  <c r="I4876" i="1"/>
  <c r="I4875" i="1"/>
  <c r="I4874" i="1"/>
  <c r="I4873" i="1"/>
  <c r="I4872" i="1"/>
  <c r="I4871" i="1"/>
  <c r="I4870" i="1"/>
  <c r="I4869" i="1"/>
  <c r="I4868" i="1"/>
  <c r="I4867" i="1"/>
  <c r="I4866" i="1"/>
  <c r="I4865" i="1"/>
  <c r="I4864" i="1"/>
  <c r="I4863" i="1"/>
  <c r="I4862" i="1"/>
  <c r="I4861" i="1"/>
  <c r="I4860" i="1"/>
  <c r="I4859" i="1"/>
  <c r="I4858" i="1"/>
  <c r="I4857" i="1"/>
  <c r="I4856" i="1"/>
  <c r="I4855" i="1"/>
  <c r="I4854" i="1"/>
  <c r="I4853" i="1"/>
  <c r="I4852" i="1"/>
  <c r="I4851" i="1"/>
  <c r="I4850" i="1"/>
  <c r="I4849" i="1"/>
  <c r="I4848" i="1"/>
  <c r="I4847" i="1"/>
  <c r="I4846" i="1"/>
  <c r="I4845" i="1"/>
  <c r="I4844" i="1"/>
  <c r="I4843" i="1"/>
  <c r="I4842" i="1"/>
  <c r="I4841" i="1"/>
  <c r="I4840" i="1"/>
  <c r="I4839" i="1"/>
  <c r="I4838" i="1"/>
  <c r="I4837" i="1"/>
  <c r="I4836" i="1"/>
  <c r="I4835" i="1"/>
  <c r="I4834" i="1"/>
  <c r="I4833" i="1"/>
  <c r="I4832" i="1"/>
  <c r="I4831" i="1"/>
  <c r="I4830" i="1"/>
  <c r="I4829" i="1"/>
  <c r="I4828" i="1"/>
  <c r="I4827" i="1"/>
  <c r="I4826" i="1"/>
  <c r="I4825" i="1"/>
  <c r="I4824" i="1"/>
  <c r="I4823" i="1"/>
  <c r="I4822" i="1"/>
  <c r="I4821" i="1"/>
  <c r="I4820" i="1"/>
  <c r="I4819" i="1"/>
  <c r="I4818" i="1"/>
  <c r="I4817" i="1"/>
  <c r="I4816" i="1"/>
  <c r="I4815" i="1"/>
  <c r="I4814" i="1"/>
  <c r="I4813" i="1"/>
  <c r="I4812" i="1"/>
  <c r="I4811" i="1"/>
  <c r="I4810" i="1"/>
  <c r="I4809" i="1"/>
  <c r="I4808" i="1"/>
  <c r="I4807" i="1"/>
  <c r="I4806" i="1"/>
  <c r="I4805" i="1"/>
  <c r="I4804" i="1"/>
  <c r="I4803" i="1"/>
  <c r="I4802" i="1"/>
  <c r="I4801" i="1"/>
  <c r="I4800" i="1"/>
  <c r="I4799" i="1"/>
  <c r="I4798" i="1"/>
  <c r="I4797" i="1"/>
  <c r="I4796" i="1"/>
  <c r="I4795" i="1"/>
  <c r="I4794" i="1"/>
  <c r="I4793" i="1"/>
  <c r="I4792" i="1"/>
  <c r="I4791" i="1"/>
  <c r="I4790" i="1"/>
  <c r="I4789" i="1"/>
  <c r="I4788" i="1"/>
  <c r="I4787" i="1"/>
  <c r="I4786" i="1"/>
  <c r="I4785" i="1"/>
  <c r="I4784" i="1"/>
  <c r="I4783" i="1"/>
  <c r="I4782" i="1"/>
  <c r="I4781" i="1"/>
  <c r="I4780" i="1"/>
  <c r="I4779" i="1"/>
  <c r="I4778" i="1"/>
  <c r="I4777" i="1"/>
  <c r="I4776" i="1"/>
  <c r="I4775" i="1"/>
  <c r="I4774" i="1"/>
  <c r="I4773" i="1"/>
  <c r="I4772" i="1"/>
  <c r="I4771" i="1"/>
  <c r="I4770" i="1"/>
  <c r="I4769" i="1"/>
  <c r="I4768" i="1"/>
  <c r="I4767" i="1"/>
  <c r="I4766" i="1"/>
  <c r="I4765" i="1"/>
  <c r="I4764" i="1"/>
  <c r="I4763" i="1"/>
  <c r="I4762" i="1"/>
  <c r="I4761" i="1"/>
  <c r="I4760" i="1"/>
  <c r="I4759" i="1"/>
  <c r="I4758" i="1"/>
  <c r="I4757" i="1"/>
  <c r="I4756" i="1"/>
  <c r="I4755" i="1"/>
  <c r="I4754" i="1"/>
  <c r="I4753" i="1"/>
  <c r="I4752" i="1"/>
  <c r="I4751" i="1"/>
  <c r="I4750" i="1"/>
  <c r="I4749" i="1"/>
  <c r="I4748" i="1"/>
  <c r="I4747" i="1"/>
  <c r="I4746" i="1"/>
  <c r="I4745" i="1"/>
  <c r="I4744" i="1"/>
  <c r="I4743" i="1"/>
  <c r="I4742" i="1"/>
  <c r="I4741" i="1"/>
  <c r="I4740" i="1"/>
  <c r="I4739" i="1"/>
  <c r="I4738" i="1"/>
  <c r="I4737" i="1"/>
  <c r="I4736" i="1"/>
  <c r="I4735" i="1"/>
  <c r="I4734" i="1"/>
  <c r="I4733" i="1"/>
  <c r="I4732" i="1"/>
  <c r="I4731" i="1"/>
  <c r="I4730" i="1"/>
  <c r="I4729" i="1"/>
  <c r="I4728" i="1"/>
  <c r="I4727" i="1"/>
  <c r="I4726" i="1"/>
  <c r="I4725" i="1"/>
  <c r="I4724" i="1"/>
  <c r="I4723" i="1"/>
  <c r="I4722" i="1"/>
  <c r="I4721" i="1"/>
  <c r="I4720" i="1"/>
  <c r="I4719" i="1"/>
  <c r="I4718" i="1"/>
  <c r="I4717" i="1"/>
  <c r="I4716" i="1"/>
  <c r="I4715" i="1"/>
  <c r="I4714" i="1"/>
  <c r="I4713" i="1"/>
  <c r="I4712" i="1"/>
  <c r="I4711" i="1"/>
  <c r="I4710" i="1"/>
  <c r="I4709" i="1"/>
  <c r="I4708" i="1"/>
  <c r="I4707" i="1"/>
  <c r="I4706" i="1"/>
  <c r="I4705" i="1"/>
  <c r="I4704" i="1"/>
  <c r="I4703" i="1"/>
  <c r="I4702" i="1"/>
  <c r="I4701" i="1"/>
  <c r="I4700" i="1"/>
  <c r="I4699" i="1"/>
  <c r="I4698" i="1"/>
  <c r="I4697" i="1"/>
  <c r="I4696" i="1"/>
  <c r="I4695" i="1"/>
  <c r="I4694" i="1"/>
  <c r="I4693" i="1"/>
  <c r="I4692" i="1"/>
  <c r="I4691" i="1"/>
  <c r="I4690" i="1"/>
  <c r="I4689" i="1"/>
  <c r="I4688" i="1"/>
  <c r="I4687" i="1"/>
  <c r="I4686" i="1"/>
  <c r="I4685" i="1"/>
  <c r="I4684" i="1"/>
  <c r="I4683" i="1"/>
  <c r="I4682" i="1"/>
  <c r="I4681" i="1"/>
  <c r="I4680" i="1"/>
  <c r="I4679" i="1"/>
  <c r="I4678" i="1"/>
  <c r="I4677" i="1"/>
  <c r="I4676" i="1"/>
  <c r="I4675" i="1"/>
  <c r="I4674" i="1"/>
  <c r="I4673" i="1"/>
  <c r="I4672" i="1"/>
  <c r="I4671" i="1"/>
  <c r="I4670" i="1"/>
  <c r="I4669" i="1"/>
  <c r="I4668" i="1"/>
  <c r="I4667" i="1"/>
  <c r="I4666" i="1"/>
  <c r="I4665" i="1"/>
  <c r="I4664" i="1"/>
  <c r="I4663" i="1"/>
  <c r="I4662" i="1"/>
  <c r="I4661" i="1"/>
  <c r="I4660" i="1"/>
  <c r="I4659" i="1"/>
  <c r="I4658" i="1"/>
  <c r="I4657" i="1"/>
  <c r="I4656" i="1"/>
  <c r="I4655" i="1"/>
  <c r="I4654" i="1"/>
  <c r="I4653" i="1"/>
  <c r="I4652" i="1"/>
  <c r="I4651" i="1"/>
  <c r="I4650" i="1"/>
  <c r="I4649" i="1"/>
  <c r="I4648" i="1"/>
  <c r="I4647" i="1"/>
  <c r="I4646" i="1"/>
  <c r="I4645" i="1"/>
  <c r="I4644" i="1"/>
  <c r="I4643" i="1"/>
  <c r="I4642" i="1"/>
  <c r="I4641" i="1"/>
  <c r="I4640" i="1"/>
  <c r="I4639" i="1"/>
  <c r="I4638" i="1"/>
  <c r="I4637" i="1"/>
  <c r="I4636" i="1"/>
  <c r="I4635" i="1"/>
  <c r="I4634" i="1"/>
  <c r="I4633" i="1"/>
  <c r="I4632" i="1"/>
  <c r="I4631" i="1"/>
  <c r="I4630" i="1"/>
  <c r="I4629" i="1"/>
  <c r="I4628" i="1"/>
  <c r="I4627" i="1"/>
  <c r="I4626" i="1"/>
  <c r="I4625" i="1"/>
  <c r="I4624" i="1"/>
  <c r="I4623" i="1"/>
  <c r="I4622" i="1"/>
  <c r="I4621" i="1"/>
  <c r="I4620" i="1"/>
  <c r="I4619" i="1"/>
  <c r="I4618" i="1"/>
  <c r="I4617" i="1"/>
  <c r="I4616" i="1"/>
  <c r="I4615" i="1"/>
  <c r="I4614" i="1"/>
  <c r="I4613" i="1"/>
  <c r="I4612" i="1"/>
  <c r="I4611" i="1"/>
  <c r="I4610" i="1"/>
  <c r="I4609" i="1"/>
  <c r="I4608" i="1"/>
  <c r="I4607" i="1"/>
  <c r="I4606" i="1"/>
  <c r="I4605" i="1"/>
  <c r="I4604" i="1"/>
  <c r="I4603" i="1"/>
  <c r="I4602" i="1"/>
  <c r="I4601" i="1"/>
  <c r="I4600" i="1"/>
  <c r="I4599" i="1"/>
  <c r="I4598" i="1"/>
  <c r="I4597" i="1"/>
  <c r="I4596" i="1"/>
  <c r="I4595" i="1"/>
  <c r="I4594" i="1"/>
  <c r="I4593" i="1"/>
  <c r="I4592" i="1"/>
  <c r="I4591" i="1"/>
  <c r="I4590" i="1"/>
  <c r="I4589" i="1"/>
  <c r="I4588" i="1"/>
  <c r="I4587" i="1"/>
  <c r="I4586" i="1"/>
  <c r="I4585" i="1"/>
  <c r="I4584" i="1"/>
  <c r="I4583" i="1"/>
  <c r="I4582" i="1"/>
  <c r="I4581" i="1"/>
  <c r="I4580" i="1"/>
  <c r="I4579" i="1"/>
  <c r="I4578" i="1"/>
  <c r="I4577" i="1"/>
  <c r="I4576" i="1"/>
  <c r="I4575" i="1"/>
  <c r="I4574" i="1"/>
  <c r="I4573" i="1"/>
  <c r="I4572" i="1"/>
  <c r="I4571" i="1"/>
  <c r="I4570" i="1"/>
  <c r="I4569" i="1"/>
  <c r="I4568" i="1"/>
  <c r="I4567" i="1"/>
  <c r="I4566" i="1"/>
  <c r="I4565" i="1"/>
  <c r="I4564" i="1"/>
  <c r="I4563" i="1"/>
  <c r="I4562" i="1"/>
  <c r="I4561" i="1"/>
  <c r="I4560" i="1"/>
  <c r="I4559" i="1"/>
  <c r="I4558" i="1"/>
  <c r="I4557" i="1"/>
  <c r="I4556" i="1"/>
  <c r="I4555" i="1"/>
  <c r="I4554" i="1"/>
  <c r="I4553" i="1"/>
  <c r="I4552" i="1"/>
  <c r="I4551" i="1"/>
  <c r="I4550" i="1"/>
  <c r="I4549" i="1"/>
  <c r="I4548" i="1"/>
  <c r="I4547" i="1"/>
  <c r="I4546" i="1"/>
  <c r="I4545" i="1"/>
  <c r="I4544" i="1"/>
  <c r="I4543" i="1"/>
  <c r="I4542" i="1"/>
  <c r="I4541" i="1"/>
  <c r="I4540" i="1"/>
  <c r="I4539" i="1"/>
  <c r="I4538" i="1"/>
  <c r="I4537" i="1"/>
  <c r="I4536" i="1"/>
  <c r="I4535" i="1"/>
  <c r="I4534" i="1"/>
  <c r="I4533" i="1"/>
  <c r="I4532" i="1"/>
  <c r="I4531" i="1"/>
  <c r="I4530" i="1"/>
  <c r="I4529" i="1"/>
  <c r="I4528" i="1"/>
  <c r="I4527" i="1"/>
  <c r="I4526" i="1"/>
  <c r="I4525" i="1"/>
  <c r="I4524" i="1"/>
  <c r="I4523" i="1"/>
  <c r="I4522" i="1"/>
  <c r="I4521" i="1"/>
  <c r="I4520" i="1"/>
  <c r="I4519" i="1"/>
  <c r="I4518" i="1"/>
  <c r="I4517" i="1"/>
  <c r="I4516" i="1"/>
  <c r="I4515" i="1"/>
  <c r="I4514" i="1"/>
  <c r="I4513" i="1"/>
  <c r="I4512" i="1"/>
  <c r="I4511" i="1"/>
  <c r="I4510" i="1"/>
  <c r="I4509" i="1"/>
  <c r="I4508" i="1"/>
  <c r="I4507" i="1"/>
  <c r="I4506" i="1"/>
  <c r="I4505" i="1"/>
  <c r="I4504" i="1"/>
  <c r="I4503" i="1"/>
  <c r="I4502" i="1"/>
  <c r="I4501" i="1"/>
  <c r="I4500" i="1"/>
  <c r="I4499" i="1"/>
  <c r="I4498" i="1"/>
  <c r="I4497" i="1"/>
  <c r="I4496" i="1"/>
  <c r="I4495" i="1"/>
  <c r="I4494" i="1"/>
  <c r="I4493" i="1"/>
  <c r="I4492" i="1"/>
  <c r="I4491" i="1"/>
  <c r="I4490" i="1"/>
  <c r="I4489" i="1"/>
  <c r="I4488" i="1"/>
  <c r="I4487" i="1"/>
  <c r="I4486" i="1"/>
  <c r="I4485" i="1"/>
  <c r="I4484" i="1"/>
  <c r="I4483" i="1"/>
  <c r="I4482" i="1"/>
  <c r="I4481" i="1"/>
  <c r="I4480" i="1"/>
  <c r="I4479" i="1"/>
  <c r="I4478" i="1"/>
  <c r="I4477" i="1"/>
  <c r="I4476" i="1"/>
  <c r="I4475" i="1"/>
  <c r="I4474" i="1"/>
  <c r="I4473" i="1"/>
  <c r="I4472" i="1"/>
  <c r="I4471" i="1"/>
  <c r="I4470" i="1"/>
  <c r="I4469" i="1"/>
  <c r="I4468" i="1"/>
  <c r="I4467" i="1"/>
  <c r="I4466" i="1"/>
  <c r="I4465" i="1"/>
  <c r="I4464" i="1"/>
  <c r="I4463" i="1"/>
  <c r="I4462" i="1"/>
  <c r="I4461" i="1"/>
  <c r="I4460" i="1"/>
  <c r="I4459" i="1"/>
  <c r="I4458" i="1"/>
  <c r="I4457" i="1"/>
  <c r="I4456" i="1"/>
  <c r="I4455" i="1"/>
  <c r="I4454" i="1"/>
  <c r="I4453" i="1"/>
  <c r="I4452" i="1"/>
  <c r="I4451" i="1"/>
  <c r="I4450" i="1"/>
  <c r="I4449" i="1"/>
  <c r="I4448" i="1"/>
  <c r="I4447" i="1"/>
  <c r="I4446" i="1"/>
  <c r="I4445" i="1"/>
  <c r="I4444" i="1"/>
  <c r="I4443" i="1"/>
  <c r="I4442" i="1"/>
  <c r="I4441" i="1"/>
  <c r="I4440" i="1"/>
  <c r="I4439" i="1"/>
  <c r="I4438" i="1"/>
  <c r="I4437" i="1"/>
  <c r="I4436" i="1"/>
  <c r="I4435" i="1"/>
  <c r="I4434" i="1"/>
  <c r="I4433" i="1"/>
  <c r="I4432" i="1"/>
  <c r="I4431" i="1"/>
  <c r="I4430" i="1"/>
  <c r="I4429" i="1"/>
  <c r="I4428" i="1"/>
  <c r="I4427" i="1"/>
  <c r="I4426" i="1"/>
  <c r="I4425" i="1"/>
  <c r="I4424" i="1"/>
  <c r="I4423" i="1"/>
  <c r="I4422" i="1"/>
  <c r="I4421" i="1"/>
  <c r="I4420" i="1"/>
  <c r="I4419" i="1"/>
  <c r="I4418" i="1"/>
  <c r="I4417" i="1"/>
  <c r="I4416" i="1"/>
  <c r="I4415" i="1"/>
  <c r="I4414" i="1"/>
  <c r="I4413" i="1"/>
  <c r="I4412" i="1"/>
  <c r="I4411" i="1"/>
  <c r="I4410" i="1"/>
  <c r="I4409" i="1"/>
  <c r="I4408" i="1"/>
  <c r="I4407" i="1"/>
  <c r="I4406" i="1"/>
  <c r="I4405" i="1"/>
  <c r="I4404" i="1"/>
  <c r="I4403" i="1"/>
  <c r="I4402" i="1"/>
  <c r="I4401" i="1"/>
  <c r="I4400" i="1"/>
  <c r="I4399" i="1"/>
  <c r="I4398" i="1"/>
  <c r="I4397" i="1"/>
  <c r="I4396" i="1"/>
  <c r="I4395" i="1"/>
  <c r="I4394" i="1"/>
  <c r="I4393" i="1"/>
  <c r="I4392" i="1"/>
  <c r="I4391" i="1"/>
  <c r="I4390" i="1"/>
  <c r="I4389" i="1"/>
  <c r="I4388" i="1"/>
  <c r="I4387" i="1"/>
  <c r="I4386" i="1"/>
  <c r="I4385" i="1"/>
  <c r="I4384" i="1"/>
  <c r="I4383" i="1"/>
  <c r="I4382" i="1"/>
  <c r="I4381" i="1"/>
  <c r="I4380" i="1"/>
  <c r="I4379" i="1"/>
  <c r="I4378" i="1"/>
  <c r="I4377" i="1"/>
  <c r="I4376" i="1"/>
  <c r="I4375" i="1"/>
  <c r="I4374" i="1"/>
  <c r="I4373" i="1"/>
  <c r="I4372" i="1"/>
  <c r="I4371" i="1"/>
  <c r="I4370" i="1"/>
  <c r="I4369" i="1"/>
  <c r="I4368" i="1"/>
  <c r="I4367" i="1"/>
  <c r="I4366" i="1"/>
  <c r="I4365" i="1"/>
  <c r="I4364" i="1"/>
  <c r="I4363" i="1"/>
  <c r="I4362" i="1"/>
  <c r="I4361" i="1"/>
  <c r="I4360" i="1"/>
  <c r="I4359" i="1"/>
  <c r="I4358" i="1"/>
  <c r="I4357" i="1"/>
  <c r="I4356" i="1"/>
  <c r="I4355" i="1"/>
  <c r="I4354" i="1"/>
  <c r="I4353" i="1"/>
  <c r="I4352" i="1"/>
  <c r="I4351" i="1"/>
  <c r="I4350" i="1"/>
  <c r="I4349" i="1"/>
  <c r="I4348" i="1"/>
  <c r="I4347" i="1"/>
  <c r="I4346" i="1"/>
  <c r="I4345" i="1"/>
  <c r="I4344" i="1"/>
  <c r="I4343" i="1"/>
  <c r="I4342" i="1"/>
  <c r="I4341" i="1"/>
  <c r="I4340" i="1"/>
  <c r="I4339" i="1"/>
  <c r="I4338" i="1"/>
  <c r="I4337" i="1"/>
  <c r="I4336" i="1"/>
  <c r="I4335" i="1"/>
  <c r="I4334" i="1"/>
  <c r="I4333" i="1"/>
  <c r="I4332" i="1"/>
  <c r="I4331" i="1"/>
  <c r="I4330" i="1"/>
  <c r="I4329" i="1"/>
  <c r="I4328" i="1"/>
  <c r="I4327" i="1"/>
  <c r="I4326" i="1"/>
  <c r="I4325" i="1"/>
  <c r="I4324" i="1"/>
  <c r="I4323" i="1"/>
  <c r="I4322" i="1"/>
  <c r="I4321" i="1"/>
  <c r="I4320" i="1"/>
  <c r="I4319" i="1"/>
  <c r="I4318" i="1"/>
  <c r="I4317" i="1"/>
  <c r="I4316" i="1"/>
  <c r="I4315" i="1"/>
  <c r="I4314" i="1"/>
  <c r="I4313" i="1"/>
  <c r="I4312" i="1"/>
  <c r="I4311" i="1"/>
  <c r="I4310" i="1"/>
  <c r="I4309" i="1"/>
  <c r="I4308" i="1"/>
  <c r="I4307" i="1"/>
  <c r="I4306" i="1"/>
  <c r="I4305" i="1"/>
  <c r="I4304" i="1"/>
  <c r="I4303" i="1"/>
  <c r="I4302" i="1"/>
  <c r="I4301" i="1"/>
  <c r="I4300" i="1"/>
  <c r="I4299" i="1"/>
  <c r="I4298" i="1"/>
  <c r="I4297" i="1"/>
  <c r="I4296" i="1"/>
  <c r="I4295" i="1"/>
  <c r="I4294" i="1"/>
  <c r="I4293" i="1"/>
  <c r="I4292" i="1"/>
  <c r="I4291" i="1"/>
  <c r="I4290" i="1"/>
  <c r="I4289" i="1"/>
  <c r="I4288" i="1"/>
  <c r="I4287" i="1"/>
  <c r="I4286" i="1"/>
  <c r="I4285" i="1"/>
  <c r="I4284" i="1"/>
  <c r="I4283" i="1"/>
  <c r="I4282" i="1"/>
  <c r="I4281" i="1"/>
  <c r="I4280" i="1"/>
  <c r="I4279" i="1"/>
  <c r="I4278" i="1"/>
  <c r="I4277" i="1"/>
  <c r="I4276" i="1"/>
  <c r="I4275" i="1"/>
  <c r="I4274" i="1"/>
  <c r="I4273" i="1"/>
  <c r="I4272" i="1"/>
  <c r="I4271" i="1"/>
  <c r="I4270" i="1"/>
  <c r="I4269" i="1"/>
  <c r="I4268" i="1"/>
  <c r="I4267" i="1"/>
  <c r="I4266" i="1"/>
  <c r="I4265" i="1"/>
  <c r="I4264" i="1"/>
  <c r="I4263" i="1"/>
  <c r="I4262" i="1"/>
  <c r="I4261" i="1"/>
  <c r="I4260" i="1"/>
  <c r="I4259" i="1"/>
  <c r="I4258" i="1"/>
  <c r="I4257" i="1"/>
  <c r="I4256" i="1"/>
  <c r="I4255" i="1"/>
  <c r="I4254" i="1"/>
  <c r="I4253" i="1"/>
  <c r="I4252" i="1"/>
  <c r="I4251" i="1"/>
  <c r="I4250" i="1"/>
  <c r="I4249" i="1"/>
  <c r="I4248" i="1"/>
  <c r="I4247" i="1"/>
  <c r="I4246" i="1"/>
  <c r="I4245" i="1"/>
  <c r="I4244" i="1"/>
  <c r="I4243" i="1"/>
  <c r="I4242" i="1"/>
  <c r="I4241" i="1"/>
  <c r="I4240" i="1"/>
  <c r="I4239" i="1"/>
  <c r="I4238" i="1"/>
  <c r="I4237" i="1"/>
  <c r="I4236" i="1"/>
  <c r="I4235" i="1"/>
  <c r="I4234" i="1"/>
  <c r="I4233" i="1"/>
  <c r="I4232" i="1"/>
  <c r="I4231" i="1"/>
  <c r="I4230" i="1"/>
  <c r="I4229" i="1"/>
  <c r="I4228" i="1"/>
  <c r="I4227" i="1"/>
  <c r="I4226" i="1"/>
  <c r="I4225" i="1"/>
  <c r="I4224" i="1"/>
  <c r="I4223" i="1"/>
  <c r="I4222" i="1"/>
  <c r="I4221" i="1"/>
  <c r="I4220" i="1"/>
  <c r="I4219" i="1"/>
  <c r="I4218" i="1"/>
  <c r="I4217" i="1"/>
  <c r="I4216" i="1"/>
  <c r="I4215" i="1"/>
  <c r="I4214" i="1"/>
  <c r="I4213" i="1"/>
  <c r="I4212" i="1"/>
  <c r="I4211" i="1"/>
  <c r="I4210" i="1"/>
  <c r="I4209" i="1"/>
  <c r="I4208" i="1"/>
  <c r="I4207" i="1"/>
  <c r="I4206" i="1"/>
  <c r="I4205" i="1"/>
  <c r="I4204" i="1"/>
  <c r="I4203" i="1"/>
  <c r="I4202" i="1"/>
  <c r="I4201" i="1"/>
  <c r="I4200" i="1"/>
  <c r="I4199" i="1"/>
  <c r="I4198" i="1"/>
  <c r="I4197" i="1"/>
  <c r="I4196" i="1"/>
  <c r="I4195" i="1"/>
  <c r="I4194" i="1"/>
  <c r="I4193" i="1"/>
  <c r="I4192" i="1"/>
  <c r="I4191" i="1"/>
  <c r="I4190" i="1"/>
  <c r="I4189" i="1"/>
  <c r="I4188" i="1"/>
  <c r="I4187" i="1"/>
  <c r="I4186" i="1"/>
  <c r="I4185" i="1"/>
  <c r="I4184" i="1"/>
  <c r="I4183" i="1"/>
  <c r="I4182" i="1"/>
  <c r="I4181" i="1"/>
  <c r="I4180" i="1"/>
  <c r="I4179" i="1"/>
  <c r="I4178" i="1"/>
  <c r="I4177" i="1"/>
  <c r="I4176" i="1"/>
  <c r="I4175" i="1"/>
  <c r="I4174" i="1"/>
  <c r="I4173" i="1"/>
  <c r="I4172" i="1"/>
  <c r="I4171" i="1"/>
  <c r="I4170" i="1"/>
  <c r="I4169" i="1"/>
  <c r="I4168" i="1"/>
  <c r="I4167" i="1"/>
  <c r="I4166" i="1"/>
  <c r="I4165" i="1"/>
  <c r="I4164" i="1"/>
  <c r="I4163" i="1"/>
  <c r="I4162" i="1"/>
  <c r="I4161" i="1"/>
  <c r="I4160" i="1"/>
  <c r="I4159" i="1"/>
  <c r="I4158" i="1"/>
  <c r="I4157" i="1"/>
  <c r="I4156" i="1"/>
  <c r="I4155" i="1"/>
  <c r="I4154" i="1"/>
  <c r="I4153" i="1"/>
  <c r="I4152" i="1"/>
  <c r="I4151" i="1"/>
  <c r="I4150" i="1"/>
  <c r="I4149" i="1"/>
  <c r="I4148" i="1"/>
  <c r="I4147" i="1"/>
  <c r="I4146" i="1"/>
  <c r="I4145" i="1"/>
  <c r="I4144" i="1"/>
  <c r="I4143" i="1"/>
  <c r="I4142" i="1"/>
  <c r="I4141" i="1"/>
  <c r="I4140" i="1"/>
  <c r="I4139" i="1"/>
  <c r="I4138" i="1"/>
  <c r="I4137" i="1"/>
  <c r="I4136" i="1"/>
  <c r="I4135" i="1"/>
  <c r="I4134" i="1"/>
  <c r="I4133" i="1"/>
  <c r="I4132" i="1"/>
  <c r="I4131" i="1"/>
  <c r="I4130" i="1"/>
  <c r="I4129" i="1"/>
  <c r="I4128" i="1"/>
  <c r="I4127" i="1"/>
  <c r="I4126" i="1"/>
  <c r="I4125" i="1"/>
  <c r="I4124" i="1"/>
  <c r="I4123" i="1"/>
  <c r="I4122" i="1"/>
  <c r="I4121" i="1"/>
  <c r="I4120" i="1"/>
  <c r="I4119" i="1"/>
  <c r="I4118" i="1"/>
  <c r="I4117" i="1"/>
  <c r="I4116" i="1"/>
  <c r="I4115" i="1"/>
  <c r="I4114" i="1"/>
  <c r="I4113" i="1"/>
  <c r="I4112" i="1"/>
  <c r="I4111" i="1"/>
  <c r="I4110" i="1"/>
  <c r="I4109" i="1"/>
  <c r="I4108" i="1"/>
  <c r="I4107" i="1"/>
  <c r="I4106" i="1"/>
  <c r="I4105" i="1"/>
  <c r="I4104" i="1"/>
  <c r="I4103" i="1"/>
  <c r="I4102" i="1"/>
  <c r="I4101" i="1"/>
  <c r="I4100" i="1"/>
  <c r="I4099" i="1"/>
  <c r="I4098" i="1"/>
  <c r="I4097" i="1"/>
  <c r="I4096" i="1"/>
  <c r="I4095" i="1"/>
  <c r="I4094" i="1"/>
  <c r="I4093" i="1"/>
  <c r="I4092" i="1"/>
  <c r="I4091" i="1"/>
  <c r="I4090" i="1"/>
  <c r="I4089" i="1"/>
  <c r="I4088" i="1"/>
  <c r="I4087" i="1"/>
  <c r="I4086" i="1"/>
  <c r="I4085" i="1"/>
  <c r="I4084" i="1"/>
  <c r="I4083" i="1"/>
  <c r="I4082" i="1"/>
  <c r="I4081" i="1"/>
  <c r="I4080" i="1"/>
  <c r="I4079" i="1"/>
  <c r="I4078" i="1"/>
  <c r="I4077" i="1"/>
  <c r="I4076" i="1"/>
  <c r="I4075" i="1"/>
  <c r="I4074" i="1"/>
  <c r="I4073" i="1"/>
  <c r="I4072" i="1"/>
  <c r="I4071" i="1"/>
  <c r="I4070" i="1"/>
  <c r="I4069" i="1"/>
  <c r="I4068" i="1"/>
  <c r="I4067" i="1"/>
  <c r="I4066" i="1"/>
  <c r="I4065" i="1"/>
  <c r="I4064" i="1"/>
  <c r="I4063" i="1"/>
  <c r="I4062" i="1"/>
  <c r="I4061" i="1"/>
  <c r="I4060" i="1"/>
  <c r="I4059" i="1"/>
  <c r="I4058" i="1"/>
  <c r="I4057" i="1"/>
  <c r="I4056" i="1"/>
  <c r="I4055" i="1"/>
  <c r="I4054" i="1"/>
  <c r="I4053" i="1"/>
  <c r="I4052" i="1"/>
  <c r="I4051" i="1"/>
  <c r="I4050" i="1"/>
  <c r="I4049" i="1"/>
  <c r="I4048" i="1"/>
  <c r="I4047" i="1"/>
  <c r="I4046" i="1"/>
  <c r="I4045" i="1"/>
  <c r="I4044" i="1"/>
  <c r="I4043" i="1"/>
  <c r="I4042" i="1"/>
  <c r="I4041" i="1"/>
  <c r="I4040" i="1"/>
  <c r="I4039" i="1"/>
  <c r="I4038" i="1"/>
  <c r="I4037" i="1"/>
  <c r="I4036" i="1"/>
  <c r="I4035" i="1"/>
  <c r="I4034" i="1"/>
  <c r="I4033" i="1"/>
  <c r="I4032" i="1"/>
  <c r="I4031" i="1"/>
  <c r="I4030" i="1"/>
  <c r="I4029" i="1"/>
  <c r="I4028" i="1"/>
  <c r="I4027" i="1"/>
  <c r="I4026" i="1"/>
  <c r="I4025" i="1"/>
  <c r="I4024" i="1"/>
  <c r="I4023" i="1"/>
  <c r="I4022" i="1"/>
  <c r="I4021" i="1"/>
  <c r="I4020" i="1"/>
  <c r="I4019" i="1"/>
  <c r="I4018" i="1"/>
  <c r="I4017" i="1"/>
  <c r="I4016" i="1"/>
  <c r="I4015" i="1"/>
  <c r="I4014" i="1"/>
  <c r="I4013" i="1"/>
  <c r="I4012" i="1"/>
  <c r="I4011" i="1"/>
  <c r="I4010" i="1"/>
  <c r="I4009" i="1"/>
  <c r="I4008" i="1"/>
  <c r="I4007" i="1"/>
  <c r="I4006" i="1"/>
  <c r="I4005" i="1"/>
  <c r="I4004" i="1"/>
  <c r="I4003" i="1"/>
  <c r="I4002" i="1"/>
  <c r="I4001" i="1"/>
  <c r="I4000" i="1"/>
  <c r="I3999" i="1"/>
  <c r="I3998" i="1"/>
  <c r="I3997" i="1"/>
  <c r="I3996" i="1"/>
  <c r="I3995" i="1"/>
  <c r="I3994" i="1"/>
  <c r="I3993" i="1"/>
  <c r="I3992" i="1"/>
  <c r="I3991" i="1"/>
  <c r="I3990" i="1"/>
  <c r="I3989" i="1"/>
  <c r="I3988" i="1"/>
  <c r="I3987" i="1"/>
  <c r="I3986" i="1"/>
  <c r="I3985" i="1"/>
  <c r="I3984" i="1"/>
  <c r="I3983" i="1"/>
  <c r="I3982" i="1"/>
  <c r="I3981" i="1"/>
  <c r="I3980" i="1"/>
  <c r="I3979" i="1"/>
  <c r="I3978" i="1"/>
  <c r="I3977" i="1"/>
  <c r="I3976" i="1"/>
  <c r="I3975" i="1"/>
  <c r="I3974" i="1"/>
  <c r="I3973" i="1"/>
  <c r="I3972" i="1"/>
  <c r="I3971" i="1"/>
  <c r="I3970" i="1"/>
  <c r="I3969" i="1"/>
  <c r="I3968" i="1"/>
  <c r="I3967" i="1"/>
  <c r="I3966" i="1"/>
  <c r="I3965" i="1"/>
  <c r="I3964" i="1"/>
  <c r="I3963" i="1"/>
  <c r="I3962" i="1"/>
  <c r="I3961" i="1"/>
  <c r="I3960" i="1"/>
  <c r="I3959" i="1"/>
  <c r="I3958" i="1"/>
  <c r="I3957" i="1"/>
  <c r="I3956" i="1"/>
  <c r="I3955" i="1"/>
  <c r="I3954" i="1"/>
  <c r="I3953" i="1"/>
  <c r="I3952" i="1"/>
  <c r="I3951" i="1"/>
  <c r="I3950" i="1"/>
  <c r="I3949" i="1"/>
  <c r="I3948" i="1"/>
  <c r="I3947" i="1"/>
  <c r="I3946" i="1"/>
  <c r="I3945" i="1"/>
  <c r="I3944" i="1"/>
  <c r="I3943" i="1"/>
  <c r="I3942" i="1"/>
  <c r="I3941" i="1"/>
  <c r="I3940" i="1"/>
  <c r="I3939" i="1"/>
  <c r="I3938" i="1"/>
  <c r="I3937" i="1"/>
  <c r="I3936" i="1"/>
  <c r="I3935" i="1"/>
  <c r="I3934" i="1"/>
  <c r="I3933" i="1"/>
  <c r="I3932" i="1"/>
  <c r="I3931" i="1"/>
  <c r="I3930" i="1"/>
  <c r="I3929" i="1"/>
  <c r="I3928" i="1"/>
  <c r="I3927" i="1"/>
  <c r="I3926" i="1"/>
  <c r="I3925" i="1"/>
  <c r="I3924" i="1"/>
  <c r="I3923" i="1"/>
  <c r="I3922" i="1"/>
  <c r="I3921" i="1"/>
  <c r="I3920" i="1"/>
  <c r="I3919" i="1"/>
  <c r="I3918" i="1"/>
  <c r="I3917" i="1"/>
  <c r="I3916" i="1"/>
  <c r="I3915" i="1"/>
  <c r="I3914" i="1"/>
  <c r="I3913" i="1"/>
  <c r="I3912" i="1"/>
  <c r="I3911" i="1"/>
  <c r="I3910" i="1"/>
  <c r="I3909" i="1"/>
  <c r="I3908" i="1"/>
  <c r="I3907" i="1"/>
  <c r="I3906" i="1"/>
  <c r="I3905" i="1"/>
  <c r="I3904" i="1"/>
  <c r="I3903" i="1"/>
  <c r="I3902" i="1"/>
  <c r="I3901" i="1"/>
  <c r="I3900" i="1"/>
  <c r="I3899" i="1"/>
  <c r="I3898" i="1"/>
  <c r="I3897" i="1"/>
  <c r="I3896" i="1"/>
  <c r="I3895" i="1"/>
  <c r="I3894" i="1"/>
  <c r="I3893" i="1"/>
  <c r="I3892" i="1"/>
  <c r="I3891" i="1"/>
  <c r="I3890" i="1"/>
  <c r="I3889" i="1"/>
  <c r="I3888" i="1"/>
  <c r="I3887" i="1"/>
  <c r="I3886" i="1"/>
  <c r="I3885" i="1"/>
  <c r="I3884" i="1"/>
  <c r="I3883" i="1"/>
  <c r="I3882" i="1"/>
  <c r="I3881" i="1"/>
  <c r="I3880" i="1"/>
  <c r="I3879" i="1"/>
  <c r="I3878" i="1"/>
  <c r="I3877" i="1"/>
  <c r="I3876" i="1"/>
  <c r="I3875" i="1"/>
  <c r="I3874" i="1"/>
  <c r="I3873" i="1"/>
  <c r="I3872" i="1"/>
  <c r="I3871" i="1"/>
  <c r="I3870" i="1"/>
  <c r="I3869" i="1"/>
  <c r="I3868" i="1"/>
  <c r="I3867" i="1"/>
  <c r="I3866" i="1"/>
  <c r="I3865" i="1"/>
  <c r="I3864" i="1"/>
  <c r="I3863" i="1"/>
  <c r="I3862" i="1"/>
  <c r="I3861" i="1"/>
  <c r="I3860" i="1"/>
  <c r="I3859" i="1"/>
  <c r="I3858" i="1"/>
  <c r="I3857" i="1"/>
  <c r="I3856" i="1"/>
  <c r="I3855" i="1"/>
  <c r="I3854" i="1"/>
  <c r="I3853" i="1"/>
  <c r="I3852" i="1"/>
  <c r="I3851" i="1"/>
  <c r="I3850" i="1"/>
  <c r="I3849" i="1"/>
  <c r="I3848" i="1"/>
  <c r="I3847" i="1"/>
  <c r="I3846" i="1"/>
  <c r="I3845" i="1"/>
  <c r="I3844" i="1"/>
  <c r="I3843" i="1"/>
  <c r="I3842" i="1"/>
  <c r="I3841" i="1"/>
  <c r="I3840" i="1"/>
  <c r="I3839" i="1"/>
  <c r="I3838" i="1"/>
  <c r="I3837" i="1"/>
  <c r="I3836" i="1"/>
  <c r="I3835" i="1"/>
  <c r="I3834" i="1"/>
  <c r="I3833" i="1"/>
  <c r="I3832" i="1"/>
  <c r="I3831" i="1"/>
  <c r="I3830" i="1"/>
  <c r="I3829" i="1"/>
  <c r="I3828" i="1"/>
  <c r="I3827" i="1"/>
  <c r="I3826" i="1"/>
  <c r="I3825" i="1"/>
  <c r="I3824" i="1"/>
  <c r="I3823" i="1"/>
  <c r="I3822" i="1"/>
  <c r="I3821" i="1"/>
  <c r="I3820" i="1"/>
  <c r="I3819" i="1"/>
  <c r="I3818" i="1"/>
  <c r="I3817" i="1"/>
  <c r="I3816" i="1"/>
  <c r="I3815" i="1"/>
  <c r="I3814" i="1"/>
  <c r="I3813" i="1"/>
  <c r="I3812" i="1"/>
  <c r="I3811" i="1"/>
  <c r="I3810" i="1"/>
  <c r="I3809" i="1"/>
  <c r="I3808" i="1"/>
  <c r="I3807" i="1"/>
  <c r="I3806" i="1"/>
  <c r="I3805" i="1"/>
  <c r="I3804" i="1"/>
  <c r="I3803" i="1"/>
  <c r="I3802" i="1"/>
  <c r="I3801" i="1"/>
  <c r="I3800" i="1"/>
  <c r="I3799" i="1"/>
  <c r="I3798" i="1"/>
  <c r="I3797" i="1"/>
  <c r="I3796" i="1"/>
  <c r="I3795" i="1"/>
  <c r="I3794" i="1"/>
  <c r="I3793" i="1"/>
  <c r="I3792" i="1"/>
  <c r="I3791" i="1"/>
  <c r="I3790" i="1"/>
  <c r="I3789" i="1"/>
  <c r="I3788" i="1"/>
  <c r="I3787" i="1"/>
  <c r="I3786" i="1"/>
  <c r="I3785" i="1"/>
  <c r="I3784" i="1"/>
  <c r="I3783" i="1"/>
  <c r="I3782" i="1"/>
  <c r="I3781" i="1"/>
  <c r="I3780" i="1"/>
  <c r="I3779" i="1"/>
  <c r="I3778" i="1"/>
  <c r="I3777" i="1"/>
  <c r="I3776" i="1"/>
  <c r="I3775" i="1"/>
  <c r="I3774" i="1"/>
  <c r="I3773" i="1"/>
  <c r="I3772" i="1"/>
  <c r="I3771" i="1"/>
  <c r="I3770" i="1"/>
  <c r="I3769" i="1"/>
  <c r="I3768" i="1"/>
  <c r="I3767" i="1"/>
  <c r="I3766" i="1"/>
  <c r="I3765" i="1"/>
  <c r="I3764" i="1"/>
  <c r="I3763" i="1"/>
  <c r="I3762" i="1"/>
  <c r="I3761" i="1"/>
  <c r="I3760" i="1"/>
  <c r="I3759" i="1"/>
  <c r="I3758" i="1"/>
  <c r="I3757" i="1"/>
  <c r="I3756" i="1"/>
  <c r="I3755" i="1"/>
  <c r="I3754" i="1"/>
  <c r="I3753" i="1"/>
  <c r="I3752" i="1"/>
  <c r="I3751" i="1"/>
  <c r="I3750" i="1"/>
  <c r="I3749" i="1"/>
  <c r="I3748" i="1"/>
  <c r="I3747" i="1"/>
  <c r="I3746" i="1"/>
  <c r="I3745" i="1"/>
  <c r="I3744" i="1"/>
  <c r="I3743" i="1"/>
  <c r="I3742" i="1"/>
  <c r="I3741" i="1"/>
  <c r="I3740" i="1"/>
  <c r="I3739" i="1"/>
  <c r="I3738" i="1"/>
  <c r="I3737" i="1"/>
  <c r="I3736" i="1"/>
  <c r="I3735" i="1"/>
  <c r="I3734" i="1"/>
  <c r="I3733" i="1"/>
  <c r="I3732" i="1"/>
  <c r="I3731" i="1"/>
  <c r="I3730" i="1"/>
  <c r="I3729" i="1"/>
  <c r="I3728" i="1"/>
  <c r="I3727" i="1"/>
  <c r="I3726" i="1"/>
  <c r="I3725" i="1"/>
  <c r="I3724" i="1"/>
  <c r="I3723" i="1"/>
  <c r="I3722" i="1"/>
  <c r="I3721" i="1"/>
  <c r="I3720" i="1"/>
  <c r="I3719" i="1"/>
  <c r="I3718" i="1"/>
  <c r="I3717" i="1"/>
  <c r="I3716" i="1"/>
  <c r="I3715" i="1"/>
  <c r="I3714" i="1"/>
  <c r="I3713" i="1"/>
  <c r="I3712" i="1"/>
  <c r="I3711" i="1"/>
  <c r="I3710" i="1"/>
  <c r="I3709" i="1"/>
  <c r="I3708" i="1"/>
  <c r="I3707" i="1"/>
  <c r="I3706" i="1"/>
  <c r="I3705" i="1"/>
  <c r="I3704" i="1"/>
  <c r="I3703" i="1"/>
  <c r="I3702" i="1"/>
  <c r="I3701" i="1"/>
  <c r="I3700" i="1"/>
  <c r="I3699" i="1"/>
  <c r="I3698" i="1"/>
  <c r="I3697" i="1"/>
  <c r="I3696" i="1"/>
  <c r="I3695" i="1"/>
  <c r="I3694" i="1"/>
  <c r="I3693" i="1"/>
  <c r="I3692" i="1"/>
  <c r="I3691" i="1"/>
  <c r="I3690" i="1"/>
  <c r="I3689" i="1"/>
  <c r="I3688" i="1"/>
  <c r="I3687" i="1"/>
  <c r="I3686" i="1"/>
  <c r="I3685" i="1"/>
  <c r="I3684" i="1"/>
  <c r="I3683" i="1"/>
  <c r="I3682" i="1"/>
  <c r="I3681" i="1"/>
  <c r="I3680" i="1"/>
  <c r="I3679" i="1"/>
  <c r="I3678" i="1"/>
  <c r="I3677" i="1"/>
  <c r="I3676" i="1"/>
  <c r="I3675" i="1"/>
  <c r="I3674" i="1"/>
  <c r="I3673" i="1"/>
  <c r="I3672" i="1"/>
  <c r="I3671" i="1"/>
  <c r="I3670" i="1"/>
  <c r="I3669" i="1"/>
  <c r="I3668" i="1"/>
  <c r="I3667" i="1"/>
  <c r="I3666" i="1"/>
  <c r="I3665" i="1"/>
  <c r="I3664" i="1"/>
  <c r="I3663" i="1"/>
  <c r="I3662" i="1"/>
  <c r="I3661" i="1"/>
  <c r="I3660" i="1"/>
  <c r="I3659" i="1"/>
  <c r="I3658" i="1"/>
  <c r="I3657" i="1"/>
  <c r="I3656" i="1"/>
  <c r="I3655" i="1"/>
  <c r="I3654" i="1"/>
  <c r="I3653" i="1"/>
  <c r="I3652" i="1"/>
  <c r="I3651" i="1"/>
  <c r="I3650" i="1"/>
  <c r="I3649" i="1"/>
  <c r="I3648" i="1"/>
  <c r="I3647" i="1"/>
  <c r="I3646" i="1"/>
  <c r="I3645" i="1"/>
  <c r="I3644" i="1"/>
  <c r="I3643" i="1"/>
  <c r="I3642" i="1"/>
  <c r="I3641" i="1"/>
  <c r="I3640" i="1"/>
  <c r="I3639" i="1"/>
  <c r="I3638" i="1"/>
  <c r="I3637" i="1"/>
  <c r="I3636" i="1"/>
  <c r="I3635" i="1"/>
  <c r="I3634" i="1"/>
  <c r="I3633" i="1"/>
  <c r="I3632" i="1"/>
  <c r="I3631" i="1"/>
  <c r="I3630" i="1"/>
  <c r="I3629" i="1"/>
  <c r="I3628" i="1"/>
  <c r="I3627" i="1"/>
  <c r="I3626" i="1"/>
  <c r="I3625" i="1"/>
  <c r="I3624" i="1"/>
  <c r="I3623" i="1"/>
  <c r="I3622" i="1"/>
  <c r="I3621" i="1"/>
  <c r="I3620" i="1"/>
  <c r="I3619" i="1"/>
  <c r="I3618" i="1"/>
  <c r="I3617" i="1"/>
  <c r="I3616" i="1"/>
  <c r="I3615" i="1"/>
  <c r="I3614" i="1"/>
  <c r="I3613" i="1"/>
  <c r="I3612" i="1"/>
  <c r="I3611" i="1"/>
  <c r="I3610" i="1"/>
  <c r="I3609" i="1"/>
  <c r="I3608" i="1"/>
  <c r="I3607" i="1"/>
  <c r="I3606" i="1"/>
  <c r="I3605" i="1"/>
  <c r="I3604" i="1"/>
  <c r="I3603" i="1"/>
  <c r="I3602" i="1"/>
  <c r="I3601" i="1"/>
  <c r="I3600" i="1"/>
  <c r="I3599" i="1"/>
  <c r="I3598" i="1"/>
  <c r="I3597" i="1"/>
  <c r="I3596" i="1"/>
  <c r="I3595" i="1"/>
  <c r="I3594" i="1"/>
  <c r="I3593" i="1"/>
  <c r="I3592" i="1"/>
  <c r="I3591" i="1"/>
  <c r="I3590" i="1"/>
  <c r="I3589" i="1"/>
  <c r="I3588" i="1"/>
  <c r="I3587" i="1"/>
  <c r="I3586" i="1"/>
  <c r="I3585" i="1"/>
  <c r="I3584" i="1"/>
  <c r="I3583" i="1"/>
  <c r="I3582" i="1"/>
  <c r="I3581" i="1"/>
  <c r="I3580" i="1"/>
  <c r="I3579" i="1"/>
  <c r="I3578" i="1"/>
  <c r="I3577" i="1"/>
  <c r="I3576" i="1"/>
  <c r="I3575" i="1"/>
  <c r="I3574" i="1"/>
  <c r="I3573" i="1"/>
  <c r="I3572" i="1"/>
  <c r="I3571" i="1"/>
  <c r="I3570" i="1"/>
  <c r="I3569" i="1"/>
  <c r="I3568" i="1"/>
  <c r="I3567" i="1"/>
  <c r="I3566" i="1"/>
  <c r="I3565" i="1"/>
  <c r="I3564" i="1"/>
  <c r="I3563" i="1"/>
  <c r="I3562" i="1"/>
  <c r="I3561" i="1"/>
  <c r="I3560" i="1"/>
  <c r="I3559" i="1"/>
  <c r="I3558" i="1"/>
  <c r="I3557" i="1"/>
  <c r="I3556" i="1"/>
  <c r="I3555" i="1"/>
  <c r="I3554" i="1"/>
  <c r="I3553" i="1"/>
  <c r="I3552" i="1"/>
  <c r="I3551" i="1"/>
  <c r="I3550" i="1"/>
  <c r="I3549" i="1"/>
  <c r="I3548" i="1"/>
  <c r="I3547" i="1"/>
  <c r="I3546" i="1"/>
  <c r="I3545" i="1"/>
  <c r="I3544" i="1"/>
  <c r="I3543" i="1"/>
  <c r="I3542" i="1"/>
  <c r="I3541" i="1"/>
  <c r="I3540" i="1"/>
  <c r="I3539" i="1"/>
  <c r="I3538" i="1"/>
  <c r="I3537" i="1"/>
  <c r="I3536" i="1"/>
  <c r="I3535" i="1"/>
  <c r="I3534" i="1"/>
  <c r="I3533" i="1"/>
  <c r="I3532" i="1"/>
  <c r="I3531" i="1"/>
  <c r="I3530" i="1"/>
  <c r="I3529" i="1"/>
  <c r="I3528" i="1"/>
  <c r="I3527" i="1"/>
  <c r="I3526" i="1"/>
  <c r="I3525" i="1"/>
  <c r="I3524" i="1"/>
  <c r="I3523" i="1"/>
  <c r="I3522" i="1"/>
  <c r="I3521" i="1"/>
  <c r="I3520" i="1"/>
  <c r="I3519" i="1"/>
  <c r="I3518" i="1"/>
  <c r="I3517" i="1"/>
  <c r="I3516" i="1"/>
  <c r="I3515" i="1"/>
  <c r="I3514" i="1"/>
  <c r="I3513" i="1"/>
  <c r="I3512" i="1"/>
  <c r="I3511" i="1"/>
  <c r="I3510" i="1"/>
  <c r="I3509" i="1"/>
  <c r="I3508" i="1"/>
  <c r="I3507" i="1"/>
  <c r="I3506" i="1"/>
  <c r="I3505" i="1"/>
  <c r="I3504" i="1"/>
  <c r="I3503" i="1"/>
  <c r="I3502" i="1"/>
  <c r="I3501" i="1"/>
  <c r="I3500" i="1"/>
  <c r="I3499" i="1"/>
  <c r="I3498" i="1"/>
  <c r="I3497" i="1"/>
  <c r="I3496" i="1"/>
  <c r="I3495" i="1"/>
  <c r="I3494" i="1"/>
  <c r="I3493" i="1"/>
  <c r="I3492" i="1"/>
  <c r="I3491" i="1"/>
  <c r="I3490" i="1"/>
  <c r="I3489" i="1"/>
  <c r="I3488" i="1"/>
  <c r="I3487" i="1"/>
  <c r="I3486" i="1"/>
  <c r="I3485" i="1"/>
  <c r="I3484" i="1"/>
  <c r="I3483" i="1"/>
  <c r="I3482" i="1"/>
  <c r="I3481" i="1"/>
  <c r="I3480" i="1"/>
  <c r="I3479" i="1"/>
  <c r="I3478" i="1"/>
  <c r="I3477" i="1"/>
  <c r="I3476" i="1"/>
  <c r="I3475" i="1"/>
  <c r="I3474" i="1"/>
  <c r="I3473" i="1"/>
  <c r="I3472" i="1"/>
  <c r="I3471" i="1"/>
  <c r="I3470" i="1"/>
  <c r="I3469" i="1"/>
  <c r="I3468" i="1"/>
  <c r="I3467" i="1"/>
  <c r="I3466" i="1"/>
  <c r="I3465" i="1"/>
  <c r="I3464" i="1"/>
  <c r="I3463" i="1"/>
  <c r="I3462" i="1"/>
  <c r="I3461" i="1"/>
  <c r="I3460" i="1"/>
  <c r="I3459" i="1"/>
  <c r="I3458" i="1"/>
  <c r="I3457" i="1"/>
  <c r="I3456" i="1"/>
  <c r="I3455" i="1"/>
  <c r="I3454" i="1"/>
  <c r="I3453" i="1"/>
  <c r="I3452" i="1"/>
  <c r="I3451" i="1"/>
  <c r="I3450" i="1"/>
  <c r="I3449" i="1"/>
  <c r="I3448" i="1"/>
  <c r="I3447" i="1"/>
  <c r="I3446" i="1"/>
  <c r="I3445" i="1"/>
  <c r="I3444" i="1"/>
  <c r="I3443" i="1"/>
  <c r="I3442" i="1"/>
  <c r="I3441" i="1"/>
  <c r="I3440" i="1"/>
  <c r="I3439" i="1"/>
  <c r="I3438" i="1"/>
  <c r="I3437" i="1"/>
  <c r="I3436" i="1"/>
  <c r="I3435" i="1"/>
  <c r="I3434" i="1"/>
  <c r="I3433" i="1"/>
  <c r="I3432" i="1"/>
  <c r="I3431" i="1"/>
  <c r="I3430" i="1"/>
  <c r="I3429" i="1"/>
  <c r="I3428" i="1"/>
  <c r="I3427" i="1"/>
  <c r="I3426" i="1"/>
  <c r="I3425" i="1"/>
  <c r="I3424" i="1"/>
  <c r="I3423" i="1"/>
  <c r="I3422" i="1"/>
  <c r="I3421" i="1"/>
  <c r="I3420" i="1"/>
  <c r="I3419" i="1"/>
  <c r="I3418" i="1"/>
  <c r="I3417" i="1"/>
  <c r="I3416" i="1"/>
  <c r="I3415" i="1"/>
  <c r="I3414" i="1"/>
  <c r="I3413" i="1"/>
  <c r="I3412" i="1"/>
  <c r="I3411" i="1"/>
  <c r="I3410" i="1"/>
  <c r="I3409" i="1"/>
  <c r="I3408" i="1"/>
  <c r="I3407" i="1"/>
  <c r="I3406" i="1"/>
  <c r="I3405" i="1"/>
  <c r="I3404" i="1"/>
  <c r="I3403" i="1"/>
  <c r="I3402" i="1"/>
  <c r="I3401" i="1"/>
  <c r="I3400" i="1"/>
  <c r="I3399" i="1"/>
  <c r="I3398" i="1"/>
  <c r="I3397" i="1"/>
  <c r="I3396" i="1"/>
  <c r="I3395" i="1"/>
  <c r="I3394" i="1"/>
  <c r="I3393" i="1"/>
  <c r="I3392" i="1"/>
  <c r="I3391" i="1"/>
  <c r="I3390" i="1"/>
  <c r="I3389" i="1"/>
  <c r="I3388" i="1"/>
  <c r="I3387" i="1"/>
  <c r="I3386" i="1"/>
  <c r="I3385" i="1"/>
  <c r="I3384" i="1"/>
  <c r="I3383" i="1"/>
  <c r="I3382" i="1"/>
  <c r="I3381" i="1"/>
  <c r="I3380" i="1"/>
  <c r="I3379" i="1"/>
  <c r="I3378" i="1"/>
  <c r="I3377" i="1"/>
  <c r="I3376" i="1"/>
  <c r="I3375" i="1"/>
  <c r="I3374" i="1"/>
  <c r="I3373" i="1"/>
  <c r="I3372" i="1"/>
  <c r="I3371" i="1"/>
  <c r="I3370" i="1"/>
  <c r="I3369" i="1"/>
  <c r="I3368" i="1"/>
  <c r="I3367" i="1"/>
  <c r="I3366" i="1"/>
  <c r="I3365" i="1"/>
  <c r="I3364" i="1"/>
  <c r="I3363" i="1"/>
  <c r="I3362" i="1"/>
  <c r="I3361" i="1"/>
  <c r="I3360" i="1"/>
  <c r="I3359" i="1"/>
  <c r="I3358" i="1"/>
  <c r="I3357" i="1"/>
  <c r="I3356" i="1"/>
  <c r="I3355" i="1"/>
  <c r="I3354" i="1"/>
  <c r="I3353" i="1"/>
  <c r="I3352" i="1"/>
  <c r="I3351" i="1"/>
  <c r="I3350" i="1"/>
  <c r="I3349" i="1"/>
  <c r="I3348" i="1"/>
  <c r="I3347" i="1"/>
  <c r="I3346" i="1"/>
  <c r="I3345" i="1"/>
  <c r="I3344" i="1"/>
  <c r="I3343" i="1"/>
  <c r="I3342" i="1"/>
  <c r="I3341" i="1"/>
  <c r="I3340" i="1"/>
  <c r="I3339" i="1"/>
  <c r="I3338" i="1"/>
  <c r="I3337" i="1"/>
  <c r="I3336" i="1"/>
  <c r="I3335" i="1"/>
  <c r="I3334" i="1"/>
  <c r="I3333" i="1"/>
  <c r="I3332" i="1"/>
  <c r="I3331" i="1"/>
  <c r="I3330" i="1"/>
  <c r="I3329" i="1"/>
  <c r="I3328" i="1"/>
  <c r="I3327" i="1"/>
  <c r="I3326" i="1"/>
  <c r="I3325" i="1"/>
  <c r="I3324" i="1"/>
  <c r="I3323" i="1"/>
  <c r="I3322" i="1"/>
  <c r="I3321" i="1"/>
  <c r="I3320" i="1"/>
  <c r="I3319" i="1"/>
  <c r="I3318" i="1"/>
  <c r="I3317" i="1"/>
  <c r="I3316" i="1"/>
  <c r="I3315" i="1"/>
  <c r="I3314" i="1"/>
  <c r="I3313" i="1"/>
  <c r="I3312" i="1"/>
  <c r="I3311" i="1"/>
  <c r="I3310" i="1"/>
  <c r="I3309" i="1"/>
  <c r="I3308" i="1"/>
  <c r="I3307" i="1"/>
  <c r="I3306" i="1"/>
  <c r="I3305" i="1"/>
  <c r="I3304" i="1"/>
  <c r="I3303" i="1"/>
  <c r="I3302" i="1"/>
  <c r="I3301" i="1"/>
  <c r="I3300" i="1"/>
  <c r="I3299" i="1"/>
  <c r="I3298" i="1"/>
  <c r="I3297" i="1"/>
  <c r="I3296" i="1"/>
  <c r="I3295" i="1"/>
  <c r="I3294" i="1"/>
  <c r="I3293" i="1"/>
  <c r="I3292" i="1"/>
  <c r="I3291" i="1"/>
  <c r="I3290" i="1"/>
  <c r="I3289" i="1"/>
  <c r="I3288" i="1"/>
  <c r="I3287" i="1"/>
  <c r="I3286" i="1"/>
  <c r="I3285" i="1"/>
  <c r="I3284" i="1"/>
  <c r="I3283" i="1"/>
  <c r="I3282" i="1"/>
  <c r="I3281" i="1"/>
  <c r="I3280" i="1"/>
  <c r="I3279" i="1"/>
  <c r="I3278" i="1"/>
  <c r="I3277" i="1"/>
  <c r="I3276" i="1"/>
  <c r="I3275" i="1"/>
  <c r="I3274" i="1"/>
  <c r="I3273" i="1"/>
  <c r="I3272" i="1"/>
  <c r="I3271" i="1"/>
  <c r="I3270" i="1"/>
  <c r="I3269" i="1"/>
  <c r="I3268" i="1"/>
  <c r="I3267" i="1"/>
  <c r="I3266" i="1"/>
  <c r="I3265" i="1"/>
  <c r="I3264" i="1"/>
  <c r="I3263" i="1"/>
  <c r="I3262" i="1"/>
  <c r="I3261" i="1"/>
  <c r="I3260" i="1"/>
  <c r="I3259" i="1"/>
  <c r="I3258" i="1"/>
  <c r="I3257" i="1"/>
  <c r="I3256" i="1"/>
  <c r="I3255" i="1"/>
  <c r="I3254" i="1"/>
  <c r="I3253" i="1"/>
  <c r="I3252" i="1"/>
  <c r="I3251" i="1"/>
  <c r="I3250" i="1"/>
  <c r="I3249" i="1"/>
  <c r="I3248" i="1"/>
  <c r="I3247" i="1"/>
  <c r="I3246" i="1"/>
  <c r="I3245" i="1"/>
  <c r="I3244" i="1"/>
  <c r="I3243" i="1"/>
  <c r="I3242" i="1"/>
  <c r="I3241" i="1"/>
  <c r="I3240" i="1"/>
  <c r="I3239" i="1"/>
  <c r="I3238" i="1"/>
  <c r="I3237" i="1"/>
  <c r="I3236" i="1"/>
  <c r="I3235" i="1"/>
  <c r="I3234" i="1"/>
  <c r="I3233" i="1"/>
  <c r="I3232" i="1"/>
  <c r="I3231" i="1"/>
  <c r="I3230" i="1"/>
  <c r="I3229" i="1"/>
  <c r="I3228" i="1"/>
  <c r="I3227" i="1"/>
  <c r="I3226" i="1"/>
  <c r="I3225" i="1"/>
  <c r="I3224" i="1"/>
  <c r="I3223" i="1"/>
  <c r="I3222" i="1"/>
  <c r="I3221" i="1"/>
  <c r="I3220" i="1"/>
  <c r="I3219" i="1"/>
  <c r="I3218" i="1"/>
  <c r="I3217" i="1"/>
  <c r="I3216" i="1"/>
  <c r="I3215" i="1"/>
  <c r="I3214" i="1"/>
  <c r="I3213" i="1"/>
  <c r="I3212" i="1"/>
  <c r="I3211" i="1"/>
  <c r="I3210" i="1"/>
  <c r="I3209" i="1"/>
  <c r="I3208" i="1"/>
  <c r="I3207" i="1"/>
  <c r="I3206" i="1"/>
  <c r="I3205" i="1"/>
  <c r="I3204" i="1"/>
  <c r="I3203" i="1"/>
  <c r="I3202" i="1"/>
  <c r="I3201" i="1"/>
  <c r="I3200" i="1"/>
  <c r="I3199" i="1"/>
  <c r="I3198" i="1"/>
  <c r="I3197" i="1"/>
  <c r="I3196" i="1"/>
  <c r="I3195" i="1"/>
  <c r="I3194" i="1"/>
  <c r="I3193" i="1"/>
  <c r="I3192" i="1"/>
  <c r="I3191" i="1"/>
  <c r="I3190" i="1"/>
  <c r="I3189" i="1"/>
  <c r="I3188" i="1"/>
  <c r="I3187" i="1"/>
  <c r="I3186" i="1"/>
  <c r="I3185" i="1"/>
  <c r="I3184" i="1"/>
  <c r="I3183" i="1"/>
  <c r="I3182" i="1"/>
  <c r="I3181" i="1"/>
  <c r="I3180" i="1"/>
  <c r="I3179" i="1"/>
  <c r="I3178" i="1"/>
  <c r="I3177" i="1"/>
  <c r="I3176" i="1"/>
  <c r="I3175" i="1"/>
  <c r="I3174" i="1"/>
  <c r="I3173" i="1"/>
  <c r="I3172" i="1"/>
  <c r="I3171" i="1"/>
  <c r="I3170" i="1"/>
  <c r="I3169" i="1"/>
  <c r="I3168" i="1"/>
  <c r="I3167" i="1"/>
  <c r="I3166" i="1"/>
  <c r="I3165" i="1"/>
  <c r="I3164" i="1"/>
  <c r="I3163" i="1"/>
  <c r="I3162" i="1"/>
  <c r="I3161" i="1"/>
  <c r="I3160" i="1"/>
  <c r="I3159" i="1"/>
  <c r="I3158" i="1"/>
  <c r="I3157" i="1"/>
  <c r="I3156" i="1"/>
  <c r="I3155" i="1"/>
  <c r="I3154" i="1"/>
  <c r="I3153" i="1"/>
  <c r="I3152" i="1"/>
  <c r="I3151" i="1"/>
  <c r="I3150" i="1"/>
  <c r="I3149" i="1"/>
  <c r="I3148" i="1"/>
  <c r="I3147" i="1"/>
  <c r="I3146" i="1"/>
  <c r="I3145" i="1"/>
  <c r="I3144" i="1"/>
  <c r="I3143" i="1"/>
  <c r="I3142" i="1"/>
  <c r="I3141" i="1"/>
  <c r="I3140" i="1"/>
  <c r="I3139" i="1"/>
  <c r="I3138" i="1"/>
  <c r="I3137" i="1"/>
  <c r="I3136" i="1"/>
  <c r="I3135" i="1"/>
  <c r="I3134" i="1"/>
  <c r="I3133" i="1"/>
  <c r="I3132" i="1"/>
  <c r="I3131" i="1"/>
  <c r="I3130" i="1"/>
  <c r="I3129" i="1"/>
  <c r="I3128" i="1"/>
  <c r="I3127" i="1"/>
  <c r="I3126" i="1"/>
  <c r="I3125" i="1"/>
  <c r="I3124" i="1"/>
  <c r="I3123" i="1"/>
  <c r="I3122" i="1"/>
  <c r="I3121" i="1"/>
  <c r="I3120" i="1"/>
  <c r="I3119" i="1"/>
  <c r="I3118" i="1"/>
  <c r="I3117" i="1"/>
  <c r="I3116" i="1"/>
  <c r="I3115" i="1"/>
  <c r="I3114" i="1"/>
  <c r="I3113" i="1"/>
  <c r="I3112" i="1"/>
  <c r="I3111" i="1"/>
  <c r="I3110" i="1"/>
  <c r="I3109" i="1"/>
  <c r="I3108" i="1"/>
  <c r="I3107" i="1"/>
  <c r="I3106" i="1"/>
  <c r="I3105" i="1"/>
  <c r="I3104" i="1"/>
  <c r="I3103" i="1"/>
  <c r="I3102" i="1"/>
  <c r="I3101" i="1"/>
  <c r="I3100" i="1"/>
  <c r="I3099" i="1"/>
  <c r="I3098" i="1"/>
  <c r="I3097" i="1"/>
  <c r="I3096" i="1"/>
  <c r="I3095" i="1"/>
  <c r="I3094" i="1"/>
  <c r="I3093" i="1"/>
  <c r="I3092" i="1"/>
  <c r="I3091" i="1"/>
  <c r="I3090" i="1"/>
  <c r="I3089" i="1"/>
  <c r="I3088" i="1"/>
  <c r="I3087" i="1"/>
  <c r="I3086" i="1"/>
  <c r="I3085" i="1"/>
  <c r="I3084" i="1"/>
  <c r="I3083" i="1"/>
  <c r="I3082" i="1"/>
  <c r="I3081" i="1"/>
  <c r="I3080" i="1"/>
  <c r="I3079" i="1"/>
  <c r="I3078" i="1"/>
  <c r="I3077" i="1"/>
  <c r="I3076" i="1"/>
  <c r="I3075" i="1"/>
  <c r="I3074" i="1"/>
  <c r="I3073" i="1"/>
  <c r="I3072" i="1"/>
  <c r="I3071" i="1"/>
  <c r="I3070" i="1"/>
  <c r="I3069" i="1"/>
  <c r="I3068" i="1"/>
  <c r="I3067" i="1"/>
  <c r="I3066" i="1"/>
  <c r="I3065" i="1"/>
  <c r="I3064" i="1"/>
  <c r="I3063" i="1"/>
  <c r="I3062" i="1"/>
  <c r="I3061" i="1"/>
  <c r="I3060" i="1"/>
  <c r="I3059" i="1"/>
  <c r="I3058" i="1"/>
  <c r="I3057" i="1"/>
  <c r="I3056" i="1"/>
  <c r="I3055" i="1"/>
  <c r="I3054" i="1"/>
  <c r="I3053" i="1"/>
  <c r="I3052" i="1"/>
  <c r="I3051" i="1"/>
  <c r="I3050" i="1"/>
  <c r="I3049" i="1"/>
  <c r="I3048" i="1"/>
  <c r="I3047" i="1"/>
  <c r="I3046" i="1"/>
  <c r="I3045" i="1"/>
  <c r="I3044" i="1"/>
  <c r="I3043" i="1"/>
  <c r="I3042" i="1"/>
  <c r="I3041" i="1"/>
  <c r="I3040" i="1"/>
  <c r="I3039" i="1"/>
  <c r="I3038" i="1"/>
  <c r="I3037" i="1"/>
  <c r="I3036" i="1"/>
  <c r="I3035" i="1"/>
  <c r="I3034" i="1"/>
  <c r="I3033" i="1"/>
  <c r="I3032" i="1"/>
  <c r="I3031" i="1"/>
  <c r="I3030" i="1"/>
  <c r="I3029" i="1"/>
  <c r="I3028" i="1"/>
  <c r="I3027" i="1"/>
  <c r="I3026" i="1"/>
  <c r="I3025" i="1"/>
  <c r="I3024" i="1"/>
  <c r="I3023" i="1"/>
  <c r="I3022" i="1"/>
  <c r="I3021" i="1"/>
  <c r="I3020" i="1"/>
  <c r="I3019" i="1"/>
  <c r="I3018" i="1"/>
  <c r="I3017" i="1"/>
  <c r="I3016" i="1"/>
  <c r="I3015" i="1"/>
  <c r="I3014" i="1"/>
  <c r="I3013" i="1"/>
  <c r="I3012" i="1"/>
  <c r="I3011" i="1"/>
  <c r="I3010" i="1"/>
  <c r="I3009" i="1"/>
  <c r="I3008" i="1"/>
  <c r="I3007" i="1"/>
  <c r="I3006" i="1"/>
  <c r="I3005" i="1"/>
  <c r="I3004" i="1"/>
  <c r="I3003" i="1"/>
  <c r="I3002" i="1"/>
  <c r="I3001" i="1"/>
  <c r="I3000" i="1"/>
  <c r="I2999" i="1"/>
  <c r="I2998" i="1"/>
  <c r="I2997" i="1"/>
  <c r="I2996" i="1"/>
  <c r="I2995" i="1"/>
  <c r="I2994" i="1"/>
  <c r="I2993" i="1"/>
  <c r="I2992" i="1"/>
  <c r="I2991" i="1"/>
  <c r="I2990" i="1"/>
  <c r="I2989" i="1"/>
  <c r="I2988" i="1"/>
  <c r="I2987" i="1"/>
  <c r="I2986" i="1"/>
  <c r="I2985" i="1"/>
  <c r="I2984" i="1"/>
  <c r="I2983" i="1"/>
  <c r="I2982" i="1"/>
  <c r="I2981" i="1"/>
  <c r="I2980" i="1"/>
  <c r="I2979" i="1"/>
  <c r="I2978" i="1"/>
  <c r="I2977" i="1"/>
  <c r="I2976" i="1"/>
  <c r="I2975" i="1"/>
  <c r="I2974" i="1"/>
  <c r="I2973" i="1"/>
  <c r="I2972" i="1"/>
  <c r="I2971" i="1"/>
  <c r="I2970" i="1"/>
  <c r="I2969" i="1"/>
  <c r="I2968" i="1"/>
  <c r="I2967" i="1"/>
  <c r="I2966" i="1"/>
  <c r="I2965" i="1"/>
  <c r="I2964" i="1"/>
  <c r="I2963" i="1"/>
  <c r="I2962" i="1"/>
  <c r="I2961" i="1"/>
  <c r="I2960" i="1"/>
  <c r="I2959" i="1"/>
  <c r="I2958" i="1"/>
  <c r="I2957" i="1"/>
  <c r="I2956" i="1"/>
  <c r="I2955" i="1"/>
  <c r="I2954" i="1"/>
  <c r="I2953" i="1"/>
  <c r="I2952" i="1"/>
  <c r="I2951" i="1"/>
  <c r="I2950" i="1"/>
  <c r="I2949" i="1"/>
  <c r="I2948" i="1"/>
  <c r="I2947" i="1"/>
  <c r="I2946" i="1"/>
  <c r="I2945" i="1"/>
  <c r="I2944" i="1"/>
  <c r="I2943" i="1"/>
  <c r="I2942" i="1"/>
  <c r="I2941" i="1"/>
  <c r="I2940" i="1"/>
  <c r="I2939" i="1"/>
  <c r="I2938" i="1"/>
  <c r="I2937" i="1"/>
  <c r="I2936" i="1"/>
  <c r="I2935" i="1"/>
  <c r="I2934" i="1"/>
  <c r="I2933" i="1"/>
  <c r="I2932" i="1"/>
  <c r="I2931" i="1"/>
  <c r="I2930" i="1"/>
  <c r="I2929" i="1"/>
  <c r="I2928" i="1"/>
  <c r="I2927" i="1"/>
  <c r="I2926" i="1"/>
  <c r="I2925" i="1"/>
  <c r="I2924" i="1"/>
  <c r="I2923" i="1"/>
  <c r="I2922" i="1"/>
  <c r="I2921" i="1"/>
  <c r="I2920" i="1"/>
  <c r="I2919" i="1"/>
  <c r="I2918" i="1"/>
  <c r="I2917" i="1"/>
  <c r="I2916" i="1"/>
  <c r="I2915" i="1"/>
  <c r="I2914" i="1"/>
  <c r="I2913" i="1"/>
  <c r="I2912" i="1"/>
  <c r="I2911" i="1"/>
  <c r="I2910" i="1"/>
  <c r="I2909" i="1"/>
  <c r="I2908" i="1"/>
  <c r="I2907" i="1"/>
  <c r="I2906" i="1"/>
  <c r="I2905" i="1"/>
  <c r="I2904" i="1"/>
  <c r="I2903" i="1"/>
  <c r="I2902" i="1"/>
  <c r="I2901" i="1"/>
  <c r="I2900" i="1"/>
  <c r="I2899" i="1"/>
  <c r="I2898" i="1"/>
  <c r="I2897" i="1"/>
  <c r="I2896" i="1"/>
  <c r="I2895" i="1"/>
  <c r="I2894" i="1"/>
  <c r="I2893" i="1"/>
  <c r="I2892" i="1"/>
  <c r="I2891" i="1"/>
  <c r="I2890" i="1"/>
  <c r="I2889" i="1"/>
  <c r="I2888" i="1"/>
  <c r="I2887" i="1"/>
  <c r="I2886" i="1"/>
  <c r="I2885" i="1"/>
  <c r="I2884" i="1"/>
  <c r="I2883" i="1"/>
  <c r="I2882" i="1"/>
  <c r="I2881" i="1"/>
  <c r="I2880" i="1"/>
  <c r="I2879" i="1"/>
  <c r="I2878" i="1"/>
  <c r="I2877" i="1"/>
  <c r="I2876" i="1"/>
  <c r="I2875" i="1"/>
  <c r="I2874" i="1"/>
  <c r="I2873" i="1"/>
  <c r="I2872" i="1"/>
  <c r="I2871" i="1"/>
  <c r="I2870" i="1"/>
  <c r="I2869" i="1"/>
  <c r="I2868" i="1"/>
  <c r="I2867" i="1"/>
  <c r="I2866" i="1"/>
  <c r="I2865" i="1"/>
  <c r="I2864" i="1"/>
  <c r="I2863" i="1"/>
  <c r="I2862" i="1"/>
  <c r="I2861" i="1"/>
  <c r="I2860" i="1"/>
  <c r="I2859" i="1"/>
  <c r="I2858" i="1"/>
  <c r="I2857" i="1"/>
  <c r="I2856" i="1"/>
  <c r="I2855" i="1"/>
  <c r="I2854" i="1"/>
  <c r="I2853" i="1"/>
  <c r="I2852" i="1"/>
  <c r="I2851" i="1"/>
  <c r="I2850" i="1"/>
  <c r="I2849" i="1"/>
  <c r="I2848" i="1"/>
  <c r="I2847" i="1"/>
  <c r="I2846" i="1"/>
  <c r="I2845" i="1"/>
  <c r="I2844" i="1"/>
  <c r="I2843" i="1"/>
  <c r="I2842" i="1"/>
  <c r="I2841" i="1"/>
  <c r="I2840" i="1"/>
  <c r="I2839" i="1"/>
  <c r="I2838" i="1"/>
  <c r="I2837" i="1"/>
  <c r="I2836" i="1"/>
  <c r="I2835" i="1"/>
  <c r="I2834" i="1"/>
  <c r="I2833" i="1"/>
  <c r="I2832" i="1"/>
  <c r="I2831" i="1"/>
  <c r="I2830" i="1"/>
  <c r="I2829" i="1"/>
  <c r="I2828" i="1"/>
  <c r="I2827" i="1"/>
  <c r="I2826" i="1"/>
  <c r="I2825" i="1"/>
  <c r="I2824" i="1"/>
  <c r="I2823" i="1"/>
  <c r="I2822" i="1"/>
  <c r="I2821" i="1"/>
  <c r="I2820" i="1"/>
  <c r="I2819" i="1"/>
  <c r="I2818" i="1"/>
  <c r="I2817" i="1"/>
  <c r="I2816" i="1"/>
  <c r="I2815" i="1"/>
  <c r="I2814" i="1"/>
  <c r="I2813" i="1"/>
  <c r="I2812" i="1"/>
  <c r="I2811" i="1"/>
  <c r="I2810" i="1"/>
  <c r="I2809" i="1"/>
  <c r="I2808" i="1"/>
  <c r="I2807" i="1"/>
  <c r="I2806" i="1"/>
  <c r="I2805" i="1"/>
  <c r="I2804" i="1"/>
  <c r="I2803" i="1"/>
  <c r="I2802" i="1"/>
  <c r="I2801" i="1"/>
  <c r="I2800" i="1"/>
  <c r="I2799" i="1"/>
  <c r="I2798" i="1"/>
  <c r="I2797" i="1"/>
  <c r="I2796" i="1"/>
  <c r="I2795" i="1"/>
  <c r="I2794" i="1"/>
  <c r="I2793" i="1"/>
  <c r="I2792" i="1"/>
  <c r="I2791" i="1"/>
  <c r="I2790" i="1"/>
  <c r="I2789" i="1"/>
  <c r="I2788" i="1"/>
  <c r="I2787" i="1"/>
  <c r="I2786" i="1"/>
  <c r="I2785" i="1"/>
  <c r="I2784" i="1"/>
  <c r="I2783" i="1"/>
  <c r="I2782" i="1"/>
  <c r="I2781" i="1"/>
  <c r="I2780" i="1"/>
  <c r="I2779" i="1"/>
  <c r="I2778" i="1"/>
  <c r="I2777" i="1"/>
  <c r="I2776" i="1"/>
  <c r="I2775" i="1"/>
  <c r="I2774" i="1"/>
  <c r="I2773" i="1"/>
  <c r="I2772" i="1"/>
  <c r="I2771" i="1"/>
  <c r="I2770" i="1"/>
  <c r="I2769" i="1"/>
  <c r="I2768" i="1"/>
  <c r="I2767" i="1"/>
  <c r="I2766" i="1"/>
  <c r="I2765" i="1"/>
  <c r="I2764" i="1"/>
  <c r="I2763" i="1"/>
  <c r="I2762" i="1"/>
  <c r="I2761" i="1"/>
  <c r="I2760" i="1"/>
  <c r="I2759" i="1"/>
  <c r="I2758" i="1"/>
  <c r="I2757" i="1"/>
  <c r="I2756" i="1"/>
  <c r="I2755" i="1"/>
  <c r="I2754" i="1"/>
  <c r="I2753" i="1"/>
  <c r="I2752" i="1"/>
  <c r="I2751" i="1"/>
  <c r="I2750" i="1"/>
  <c r="I2749" i="1"/>
  <c r="I2748" i="1"/>
  <c r="I2747" i="1"/>
  <c r="I2746" i="1"/>
  <c r="I2745" i="1"/>
  <c r="I2744" i="1"/>
  <c r="I2743" i="1"/>
  <c r="I2742" i="1"/>
  <c r="I2741" i="1"/>
  <c r="I2740" i="1"/>
  <c r="I2739" i="1"/>
  <c r="I2738" i="1"/>
  <c r="I2737" i="1"/>
  <c r="I2736" i="1"/>
  <c r="I2735" i="1"/>
  <c r="I2734" i="1"/>
  <c r="I2733" i="1"/>
  <c r="I2732" i="1"/>
  <c r="I2731" i="1"/>
  <c r="I2730" i="1"/>
  <c r="I2729" i="1"/>
  <c r="I2728" i="1"/>
  <c r="I2727" i="1"/>
  <c r="I2726" i="1"/>
  <c r="I2725" i="1"/>
  <c r="I2724" i="1"/>
  <c r="I2723" i="1"/>
  <c r="I2722" i="1"/>
  <c r="I2721" i="1"/>
  <c r="I2720" i="1"/>
  <c r="I2719" i="1"/>
  <c r="I2718" i="1"/>
  <c r="I2717" i="1"/>
  <c r="I2716" i="1"/>
  <c r="I2715" i="1"/>
  <c r="I2714" i="1"/>
  <c r="I2713" i="1"/>
  <c r="I2712" i="1"/>
  <c r="I2711" i="1"/>
  <c r="I2710" i="1"/>
  <c r="I2709" i="1"/>
  <c r="I2708" i="1"/>
  <c r="I2707" i="1"/>
  <c r="I2706" i="1"/>
  <c r="I2705" i="1"/>
  <c r="I2704" i="1"/>
  <c r="I2703" i="1"/>
  <c r="I2702" i="1"/>
  <c r="I2701" i="1"/>
  <c r="I2700" i="1"/>
  <c r="I2699" i="1"/>
  <c r="I2698" i="1"/>
  <c r="I2697" i="1"/>
  <c r="I2696" i="1"/>
  <c r="I2695" i="1"/>
  <c r="I2694" i="1"/>
  <c r="I2693" i="1"/>
  <c r="I2692" i="1"/>
  <c r="I2691" i="1"/>
  <c r="I2690" i="1"/>
  <c r="I2689" i="1"/>
  <c r="I2688" i="1"/>
  <c r="I2687" i="1"/>
  <c r="I2686" i="1"/>
  <c r="I2685" i="1"/>
  <c r="I2684" i="1"/>
  <c r="I2683" i="1"/>
  <c r="I2682" i="1"/>
  <c r="I2681" i="1"/>
  <c r="I2680" i="1"/>
  <c r="I2679" i="1"/>
  <c r="I2678" i="1"/>
  <c r="I2677" i="1"/>
  <c r="I2676" i="1"/>
  <c r="I2675" i="1"/>
  <c r="I2674" i="1"/>
  <c r="I2673" i="1"/>
  <c r="I2672" i="1"/>
  <c r="I2671" i="1"/>
  <c r="I2670" i="1"/>
  <c r="I2669" i="1"/>
  <c r="I2668" i="1"/>
  <c r="I2667" i="1"/>
  <c r="I2666" i="1"/>
  <c r="I2665" i="1"/>
  <c r="I2664" i="1"/>
  <c r="I2663" i="1"/>
  <c r="I2662" i="1"/>
  <c r="I2661" i="1"/>
  <c r="I2660" i="1"/>
  <c r="I2659" i="1"/>
  <c r="I2658" i="1"/>
  <c r="I2657" i="1"/>
  <c r="I2656" i="1"/>
  <c r="I2655" i="1"/>
  <c r="I2654" i="1"/>
  <c r="I2653" i="1"/>
  <c r="I2652" i="1"/>
  <c r="I2651" i="1"/>
  <c r="I2650" i="1"/>
  <c r="I2649" i="1"/>
  <c r="I2648" i="1"/>
  <c r="I2647" i="1"/>
  <c r="I2646" i="1"/>
  <c r="I2645" i="1"/>
  <c r="I2644" i="1"/>
  <c r="I2643" i="1"/>
  <c r="I2642" i="1"/>
  <c r="I2641" i="1"/>
  <c r="I2640" i="1"/>
  <c r="I2639" i="1"/>
  <c r="I2638" i="1"/>
  <c r="I2637" i="1"/>
  <c r="I2636" i="1"/>
  <c r="I2635" i="1"/>
  <c r="I2634" i="1"/>
  <c r="I2633" i="1"/>
  <c r="I2632" i="1"/>
  <c r="I2631" i="1"/>
  <c r="I2630" i="1"/>
  <c r="I2629" i="1"/>
  <c r="I2628" i="1"/>
  <c r="I2627" i="1"/>
  <c r="I2626" i="1"/>
  <c r="I2625" i="1"/>
  <c r="I2624" i="1"/>
  <c r="I2623" i="1"/>
  <c r="I2622" i="1"/>
  <c r="I2621" i="1"/>
  <c r="I2620" i="1"/>
  <c r="I2619" i="1"/>
  <c r="I2618" i="1"/>
  <c r="I2617" i="1"/>
  <c r="I2616" i="1"/>
  <c r="I2615" i="1"/>
  <c r="I2614" i="1"/>
  <c r="I2613" i="1"/>
  <c r="I2612" i="1"/>
  <c r="I2611" i="1"/>
  <c r="I2610" i="1"/>
  <c r="I2609" i="1"/>
  <c r="I2608" i="1"/>
  <c r="I2607" i="1"/>
  <c r="I2606" i="1"/>
  <c r="I2605" i="1"/>
  <c r="I2604" i="1"/>
  <c r="I2603" i="1"/>
  <c r="I2602" i="1"/>
  <c r="I2601" i="1"/>
  <c r="I2600" i="1"/>
  <c r="I2599" i="1"/>
  <c r="I2598" i="1"/>
  <c r="I2597" i="1"/>
  <c r="I2596" i="1"/>
  <c r="I2595" i="1"/>
  <c r="I2594" i="1"/>
  <c r="I2593" i="1"/>
  <c r="I2592" i="1"/>
  <c r="I2591" i="1"/>
  <c r="I2590" i="1"/>
  <c r="I2589" i="1"/>
  <c r="I2588" i="1"/>
  <c r="I2587" i="1"/>
  <c r="I2586" i="1"/>
  <c r="I2585" i="1"/>
  <c r="I2584" i="1"/>
  <c r="I2583" i="1"/>
  <c r="I2582" i="1"/>
  <c r="I2581" i="1"/>
  <c r="I2580" i="1"/>
  <c r="I2579" i="1"/>
  <c r="I2578" i="1"/>
  <c r="I2577" i="1"/>
  <c r="I2576" i="1"/>
  <c r="I2575" i="1"/>
  <c r="I2574" i="1"/>
  <c r="I2573" i="1"/>
  <c r="I2572" i="1"/>
  <c r="I2571" i="1"/>
  <c r="I2570" i="1"/>
  <c r="I2569" i="1"/>
  <c r="I2568" i="1"/>
  <c r="I2567" i="1"/>
  <c r="I2566" i="1"/>
  <c r="I2565" i="1"/>
  <c r="I2564" i="1"/>
  <c r="I2563" i="1"/>
  <c r="I2562" i="1"/>
  <c r="I2561" i="1"/>
  <c r="I2560" i="1"/>
  <c r="I2559" i="1"/>
  <c r="I2558" i="1"/>
  <c r="I2557" i="1"/>
  <c r="I2556" i="1"/>
  <c r="I2555" i="1"/>
  <c r="I2554" i="1"/>
  <c r="I2553" i="1"/>
  <c r="I2552" i="1"/>
  <c r="I2551" i="1"/>
  <c r="I2550" i="1"/>
  <c r="I2549" i="1"/>
  <c r="I2548" i="1"/>
  <c r="I2547" i="1"/>
  <c r="I2546" i="1"/>
  <c r="I2545" i="1"/>
  <c r="I2544" i="1"/>
  <c r="I2543" i="1"/>
  <c r="I2542" i="1"/>
  <c r="I2541" i="1"/>
  <c r="I2540" i="1"/>
  <c r="I2539" i="1"/>
  <c r="I2538" i="1"/>
  <c r="I2537" i="1"/>
  <c r="I2536" i="1"/>
  <c r="I2535" i="1"/>
  <c r="I2534" i="1"/>
  <c r="I2533" i="1"/>
  <c r="I2532" i="1"/>
  <c r="I2531" i="1"/>
  <c r="I2530" i="1"/>
  <c r="I2529" i="1"/>
  <c r="I2528" i="1"/>
  <c r="I2527" i="1"/>
  <c r="I2526" i="1"/>
  <c r="I2525" i="1"/>
  <c r="I2524" i="1"/>
  <c r="I2523" i="1"/>
  <c r="I2522" i="1"/>
  <c r="I2521" i="1"/>
  <c r="I2520" i="1"/>
  <c r="I2519" i="1"/>
  <c r="I2518" i="1"/>
  <c r="I2517" i="1"/>
  <c r="I2516" i="1"/>
  <c r="I2515" i="1"/>
  <c r="I2514" i="1"/>
  <c r="I2513" i="1"/>
  <c r="I2512" i="1"/>
  <c r="I2511" i="1"/>
  <c r="I2510" i="1"/>
  <c r="I2509" i="1"/>
  <c r="I2508" i="1"/>
  <c r="I2507" i="1"/>
  <c r="I2506" i="1"/>
  <c r="I2505" i="1"/>
  <c r="I2504" i="1"/>
  <c r="I2503" i="1"/>
  <c r="I2502" i="1"/>
  <c r="I2501" i="1"/>
  <c r="I2500" i="1"/>
  <c r="I2499" i="1"/>
  <c r="I2498" i="1"/>
  <c r="I2497" i="1"/>
  <c r="I2496" i="1"/>
  <c r="I2495" i="1"/>
  <c r="I2494" i="1"/>
  <c r="I2493" i="1"/>
  <c r="I2492" i="1"/>
  <c r="I2491" i="1"/>
  <c r="I2490" i="1"/>
  <c r="I2489" i="1"/>
  <c r="I2488" i="1"/>
  <c r="I2487" i="1"/>
  <c r="I2486" i="1"/>
  <c r="I2485" i="1"/>
  <c r="I2484" i="1"/>
  <c r="I2483" i="1"/>
  <c r="I2482" i="1"/>
  <c r="I2481" i="1"/>
  <c r="I2480" i="1"/>
  <c r="I2479" i="1"/>
  <c r="I2478" i="1"/>
  <c r="I2477" i="1"/>
  <c r="I2476" i="1"/>
  <c r="I2475" i="1"/>
  <c r="I2474" i="1"/>
  <c r="I2473" i="1"/>
  <c r="I2472" i="1"/>
  <c r="I2471" i="1"/>
  <c r="I2470" i="1"/>
  <c r="I2469" i="1"/>
  <c r="I2468" i="1"/>
  <c r="I2467" i="1"/>
  <c r="I2466" i="1"/>
  <c r="I2465" i="1"/>
  <c r="I2464" i="1"/>
  <c r="I2463" i="1"/>
  <c r="I2462" i="1"/>
  <c r="I2461" i="1"/>
  <c r="I2460" i="1"/>
  <c r="I2459" i="1"/>
  <c r="I2458" i="1"/>
  <c r="I2457" i="1"/>
  <c r="I2456" i="1"/>
  <c r="I2455" i="1"/>
  <c r="I2454" i="1"/>
  <c r="I2453" i="1"/>
  <c r="I2452" i="1"/>
  <c r="I2451" i="1"/>
  <c r="I2450" i="1"/>
  <c r="I2449" i="1"/>
  <c r="I2448" i="1"/>
  <c r="I2447" i="1"/>
  <c r="I2446" i="1"/>
  <c r="I2445" i="1"/>
  <c r="I2444" i="1"/>
  <c r="I2443" i="1"/>
  <c r="I2442" i="1"/>
  <c r="I2441" i="1"/>
  <c r="I2440" i="1"/>
  <c r="I2439" i="1"/>
  <c r="I2438" i="1"/>
  <c r="I2437" i="1"/>
  <c r="I2436" i="1"/>
  <c r="I2435" i="1"/>
  <c r="I2434" i="1"/>
  <c r="I2433" i="1"/>
  <c r="I2432" i="1"/>
  <c r="I2431" i="1"/>
  <c r="I2430" i="1"/>
  <c r="I2429" i="1"/>
  <c r="I2428" i="1"/>
  <c r="I2427" i="1"/>
  <c r="I2426" i="1"/>
  <c r="I2425" i="1"/>
  <c r="I2424" i="1"/>
  <c r="I2423" i="1"/>
  <c r="I2422" i="1"/>
  <c r="I2421" i="1"/>
  <c r="I2420" i="1"/>
  <c r="I2419" i="1"/>
  <c r="I2418" i="1"/>
  <c r="I2417" i="1"/>
  <c r="I2416" i="1"/>
  <c r="I2415" i="1"/>
  <c r="I2414" i="1"/>
  <c r="I2413" i="1"/>
  <c r="I2412" i="1"/>
  <c r="I2411" i="1"/>
  <c r="I2410" i="1"/>
  <c r="I2409" i="1"/>
  <c r="I2408" i="1"/>
  <c r="I2407" i="1"/>
  <c r="I2406" i="1"/>
  <c r="I2405" i="1"/>
  <c r="I2404" i="1"/>
  <c r="I2403" i="1"/>
  <c r="I2402" i="1"/>
  <c r="I2401" i="1"/>
  <c r="I2400" i="1"/>
  <c r="I2399" i="1"/>
  <c r="I2398" i="1"/>
  <c r="I2397" i="1"/>
  <c r="I2396" i="1"/>
  <c r="I2395" i="1"/>
  <c r="I2394" i="1"/>
  <c r="I2393" i="1"/>
  <c r="I2392" i="1"/>
  <c r="I2391" i="1"/>
  <c r="I2390" i="1"/>
  <c r="I2389" i="1"/>
  <c r="I2388" i="1"/>
  <c r="I2387" i="1"/>
  <c r="I2386" i="1"/>
  <c r="I2385" i="1"/>
  <c r="I2384" i="1"/>
  <c r="I2383" i="1"/>
  <c r="I2382" i="1"/>
  <c r="I2381" i="1"/>
  <c r="I2380" i="1"/>
  <c r="I2379" i="1"/>
  <c r="I2378" i="1"/>
  <c r="I2377" i="1"/>
  <c r="I2376" i="1"/>
  <c r="I2375" i="1"/>
  <c r="I2374" i="1"/>
  <c r="I2373" i="1"/>
  <c r="I2372" i="1"/>
  <c r="I2371" i="1"/>
  <c r="I2370" i="1"/>
  <c r="I2369" i="1"/>
  <c r="I2368" i="1"/>
  <c r="I2367" i="1"/>
  <c r="I2366" i="1"/>
  <c r="I2365" i="1"/>
  <c r="I2364" i="1"/>
  <c r="I2363" i="1"/>
  <c r="I2362" i="1"/>
  <c r="I2361" i="1"/>
  <c r="I2360" i="1"/>
  <c r="I2359" i="1"/>
  <c r="I2358" i="1"/>
  <c r="I2357" i="1"/>
  <c r="I2356" i="1"/>
  <c r="I2355" i="1"/>
  <c r="I2354" i="1"/>
  <c r="I2353" i="1"/>
  <c r="I2352" i="1"/>
  <c r="I2351" i="1"/>
  <c r="I2350" i="1"/>
  <c r="I2349" i="1"/>
  <c r="I2348" i="1"/>
  <c r="I2347" i="1"/>
  <c r="I2346" i="1"/>
  <c r="I2345" i="1"/>
  <c r="I2344" i="1"/>
  <c r="I2343" i="1"/>
  <c r="I2342" i="1"/>
  <c r="I2341" i="1"/>
  <c r="I2340" i="1"/>
  <c r="I2339" i="1"/>
  <c r="I2338" i="1"/>
  <c r="I2337" i="1"/>
  <c r="I2336" i="1"/>
  <c r="I2335" i="1"/>
  <c r="I2334" i="1"/>
  <c r="I2333" i="1"/>
  <c r="I2332" i="1"/>
  <c r="I2331" i="1"/>
  <c r="I2330" i="1"/>
  <c r="I2329" i="1"/>
  <c r="I2328" i="1"/>
  <c r="I2327" i="1"/>
  <c r="I2326" i="1"/>
  <c r="I2325" i="1"/>
  <c r="I2324" i="1"/>
  <c r="I2323" i="1"/>
  <c r="I2322" i="1"/>
  <c r="I2321" i="1"/>
  <c r="I2320" i="1"/>
  <c r="I2319" i="1"/>
  <c r="I2318" i="1"/>
  <c r="I2317" i="1"/>
  <c r="I2316" i="1"/>
  <c r="I2315" i="1"/>
  <c r="I2314" i="1"/>
  <c r="I2313" i="1"/>
  <c r="I2312" i="1"/>
  <c r="I2311" i="1"/>
  <c r="I2310" i="1"/>
  <c r="I2309" i="1"/>
  <c r="I2308" i="1"/>
  <c r="I2307" i="1"/>
  <c r="I2306" i="1"/>
  <c r="I2305" i="1"/>
  <c r="I2304" i="1"/>
  <c r="I2303" i="1"/>
  <c r="I2302" i="1"/>
  <c r="I2301" i="1"/>
  <c r="I2300" i="1"/>
  <c r="I2299" i="1"/>
  <c r="I2298" i="1"/>
  <c r="I2297" i="1"/>
  <c r="I2296" i="1"/>
  <c r="I2295" i="1"/>
  <c r="I2294" i="1"/>
  <c r="I2293" i="1"/>
  <c r="I2292" i="1"/>
  <c r="I2291" i="1"/>
  <c r="I2290" i="1"/>
  <c r="I2289" i="1"/>
  <c r="I2288" i="1"/>
  <c r="I2287" i="1"/>
  <c r="I2286" i="1"/>
  <c r="I2285" i="1"/>
  <c r="I2284" i="1"/>
  <c r="I2283" i="1"/>
  <c r="I2282" i="1"/>
  <c r="I2281" i="1"/>
  <c r="I2280" i="1"/>
  <c r="I2279" i="1"/>
  <c r="I2278" i="1"/>
  <c r="I2277" i="1"/>
  <c r="I2276" i="1"/>
  <c r="I2275" i="1"/>
  <c r="I2274" i="1"/>
  <c r="I2273" i="1"/>
  <c r="I2272" i="1"/>
  <c r="I2271" i="1"/>
  <c r="I2270" i="1"/>
  <c r="I2269" i="1"/>
  <c r="I2268" i="1"/>
  <c r="I2267" i="1"/>
  <c r="I2266" i="1"/>
  <c r="I2265" i="1"/>
  <c r="I2264" i="1"/>
  <c r="I2263" i="1"/>
  <c r="I2262" i="1"/>
  <c r="I2261" i="1"/>
  <c r="I2260" i="1"/>
  <c r="I2259" i="1"/>
  <c r="I2258" i="1"/>
  <c r="I2257" i="1"/>
  <c r="I2256" i="1"/>
  <c r="I2255" i="1"/>
  <c r="I2254" i="1"/>
  <c r="I2253" i="1"/>
  <c r="I2252" i="1"/>
  <c r="I2251" i="1"/>
  <c r="I2250" i="1"/>
  <c r="I2249" i="1"/>
  <c r="I2248" i="1"/>
  <c r="I2247" i="1"/>
  <c r="I2246" i="1"/>
  <c r="I2245" i="1"/>
  <c r="I2244" i="1"/>
  <c r="I2243" i="1"/>
  <c r="I2242" i="1"/>
  <c r="I2241" i="1"/>
  <c r="I2240" i="1"/>
  <c r="I2239" i="1"/>
  <c r="I2238" i="1"/>
  <c r="I2237" i="1"/>
  <c r="I2236" i="1"/>
  <c r="I2235" i="1"/>
  <c r="I2234" i="1"/>
  <c r="I2233" i="1"/>
  <c r="I2232" i="1"/>
  <c r="I2231" i="1"/>
  <c r="I2230" i="1"/>
  <c r="I2229" i="1"/>
  <c r="I2228" i="1"/>
  <c r="I2227" i="1"/>
  <c r="I2226" i="1"/>
  <c r="I2225" i="1"/>
  <c r="I2224" i="1"/>
  <c r="I2223" i="1"/>
  <c r="I2222" i="1"/>
  <c r="I2221" i="1"/>
  <c r="I2220" i="1"/>
  <c r="I2219" i="1"/>
  <c r="I2218" i="1"/>
  <c r="I2217" i="1"/>
  <c r="I2216" i="1"/>
  <c r="I2215" i="1"/>
  <c r="I2214" i="1"/>
  <c r="I2213" i="1"/>
  <c r="I2212" i="1"/>
  <c r="I2211" i="1"/>
  <c r="I2210" i="1"/>
  <c r="I2209" i="1"/>
  <c r="I2208" i="1"/>
  <c r="I2207" i="1"/>
  <c r="I2206" i="1"/>
  <c r="I2205" i="1"/>
  <c r="I2204" i="1"/>
  <c r="I2203" i="1"/>
  <c r="I2202" i="1"/>
  <c r="I2201" i="1"/>
  <c r="I2200" i="1"/>
  <c r="I2199" i="1"/>
  <c r="I2198" i="1"/>
  <c r="I2197" i="1"/>
  <c r="I2196" i="1"/>
  <c r="I2195" i="1"/>
  <c r="I2194" i="1"/>
  <c r="I2193" i="1"/>
  <c r="I2192" i="1"/>
  <c r="I2191" i="1"/>
  <c r="I2190" i="1"/>
  <c r="I2189" i="1"/>
  <c r="I2188" i="1"/>
  <c r="I2187" i="1"/>
  <c r="I2186" i="1"/>
  <c r="I2185" i="1"/>
  <c r="I2184" i="1"/>
  <c r="I2183" i="1"/>
  <c r="I2182" i="1"/>
  <c r="I2181" i="1"/>
  <c r="I2180" i="1"/>
  <c r="I2179" i="1"/>
  <c r="I2178" i="1"/>
  <c r="I2177" i="1"/>
  <c r="I2176" i="1"/>
  <c r="I2175" i="1"/>
  <c r="I2174" i="1"/>
  <c r="I2173" i="1"/>
  <c r="I2172" i="1"/>
  <c r="I2171" i="1"/>
  <c r="I2170" i="1"/>
  <c r="I2169" i="1"/>
  <c r="I2168" i="1"/>
  <c r="I2167" i="1"/>
  <c r="I2166" i="1"/>
  <c r="I2165" i="1"/>
  <c r="I2164" i="1"/>
  <c r="I2163" i="1"/>
  <c r="I2162" i="1"/>
  <c r="I2161" i="1"/>
  <c r="I2160" i="1"/>
  <c r="I2159" i="1"/>
  <c r="I2158" i="1"/>
  <c r="I2157" i="1"/>
  <c r="I2156" i="1"/>
  <c r="I2155" i="1"/>
  <c r="I2154" i="1"/>
  <c r="I2153" i="1"/>
  <c r="I2152" i="1"/>
  <c r="I2151" i="1"/>
  <c r="I2150" i="1"/>
  <c r="I2149" i="1"/>
  <c r="I2148" i="1"/>
  <c r="I2147" i="1"/>
  <c r="I2146" i="1"/>
  <c r="I2145" i="1"/>
  <c r="I2144" i="1"/>
  <c r="I2143" i="1"/>
  <c r="I2142" i="1"/>
  <c r="I2141" i="1"/>
  <c r="I2140" i="1"/>
  <c r="I2139" i="1"/>
  <c r="I2138" i="1"/>
  <c r="I2137" i="1"/>
  <c r="I2136" i="1"/>
  <c r="I2135" i="1"/>
  <c r="I2134" i="1"/>
  <c r="I2133" i="1"/>
  <c r="I2132" i="1"/>
  <c r="I2131" i="1"/>
  <c r="I2130" i="1"/>
  <c r="I2129" i="1"/>
  <c r="I2128" i="1"/>
  <c r="I2127" i="1"/>
  <c r="I2126" i="1"/>
  <c r="I2125" i="1"/>
  <c r="I2124" i="1"/>
  <c r="I2123" i="1"/>
  <c r="I2122" i="1"/>
  <c r="I2121" i="1"/>
  <c r="I2120" i="1"/>
  <c r="I2119" i="1"/>
  <c r="I2118" i="1"/>
  <c r="I2117" i="1"/>
  <c r="I2116" i="1"/>
  <c r="I2115" i="1"/>
  <c r="I2114" i="1"/>
  <c r="I2113" i="1"/>
  <c r="I2112" i="1"/>
  <c r="I2111" i="1"/>
  <c r="I2110" i="1"/>
  <c r="I2109" i="1"/>
  <c r="I2108" i="1"/>
  <c r="I2107" i="1"/>
  <c r="I2106" i="1"/>
  <c r="I2105" i="1"/>
  <c r="I2104" i="1"/>
  <c r="I2103" i="1"/>
  <c r="I2102" i="1"/>
  <c r="I2101" i="1"/>
  <c r="I2100" i="1"/>
  <c r="I2099" i="1"/>
  <c r="I2098" i="1"/>
  <c r="I2097" i="1"/>
  <c r="I2096" i="1"/>
  <c r="I2095" i="1"/>
  <c r="I2094" i="1"/>
  <c r="I2093" i="1"/>
  <c r="I2092" i="1"/>
  <c r="I2091" i="1"/>
  <c r="I2090" i="1"/>
  <c r="I2089" i="1"/>
  <c r="I2088" i="1"/>
  <c r="I2087" i="1"/>
  <c r="I2086" i="1"/>
  <c r="I2085" i="1"/>
  <c r="I2084" i="1"/>
  <c r="I2083" i="1"/>
  <c r="I2082" i="1"/>
  <c r="I2081" i="1"/>
  <c r="I2080" i="1"/>
  <c r="I2079" i="1"/>
  <c r="I2078" i="1"/>
  <c r="I2077" i="1"/>
  <c r="I2076" i="1"/>
  <c r="I2075" i="1"/>
  <c r="I2074" i="1"/>
  <c r="I2073" i="1"/>
  <c r="I2072" i="1"/>
  <c r="I2071" i="1"/>
  <c r="I2070" i="1"/>
  <c r="I2069" i="1"/>
  <c r="I2068" i="1"/>
  <c r="I2067" i="1"/>
  <c r="I2066" i="1"/>
  <c r="I2065" i="1"/>
  <c r="I2064" i="1"/>
  <c r="I2063" i="1"/>
  <c r="I2062" i="1"/>
  <c r="I2061" i="1"/>
  <c r="I2060" i="1"/>
  <c r="I2059" i="1"/>
  <c r="I2058" i="1"/>
  <c r="I2057" i="1"/>
  <c r="I2056" i="1"/>
  <c r="I2055" i="1"/>
  <c r="I2054" i="1"/>
  <c r="I2053" i="1"/>
  <c r="I2052" i="1"/>
  <c r="I2051" i="1"/>
  <c r="I2050" i="1"/>
  <c r="I2049" i="1"/>
  <c r="I2048" i="1"/>
  <c r="I2047" i="1"/>
  <c r="I2046" i="1"/>
  <c r="I2045" i="1"/>
  <c r="I2044" i="1"/>
  <c r="I2043" i="1"/>
  <c r="I2042" i="1"/>
  <c r="I2041" i="1"/>
  <c r="I2040" i="1"/>
  <c r="I2039" i="1"/>
  <c r="I2038" i="1"/>
  <c r="I2037" i="1"/>
  <c r="I2036" i="1"/>
  <c r="I2035" i="1"/>
  <c r="I2034" i="1"/>
  <c r="I2033" i="1"/>
  <c r="I2032" i="1"/>
  <c r="I2031" i="1"/>
  <c r="I2030" i="1"/>
  <c r="I2029" i="1"/>
  <c r="I2028" i="1"/>
  <c r="I2027" i="1"/>
  <c r="I2026" i="1"/>
  <c r="I2025" i="1"/>
  <c r="I2024" i="1"/>
  <c r="I2023" i="1"/>
  <c r="I2022" i="1"/>
  <c r="I2021" i="1"/>
  <c r="I2020" i="1"/>
  <c r="I2019" i="1"/>
  <c r="I2018" i="1"/>
  <c r="I2017" i="1"/>
  <c r="I2016" i="1"/>
  <c r="I2015" i="1"/>
  <c r="I2014" i="1"/>
  <c r="I2013" i="1"/>
  <c r="I2012" i="1"/>
  <c r="I2011" i="1"/>
  <c r="I2010" i="1"/>
  <c r="I2009" i="1"/>
  <c r="I2008" i="1"/>
  <c r="I2007" i="1"/>
  <c r="I2006" i="1"/>
  <c r="I2005" i="1"/>
  <c r="I2004" i="1"/>
  <c r="I2003" i="1"/>
  <c r="I2002" i="1"/>
  <c r="I2001" i="1"/>
  <c r="I2000" i="1"/>
  <c r="I1999" i="1"/>
  <c r="I1998" i="1"/>
  <c r="I1997" i="1"/>
  <c r="I1996" i="1"/>
  <c r="I1995" i="1"/>
  <c r="I1994" i="1"/>
  <c r="I1993" i="1"/>
  <c r="I1992" i="1"/>
  <c r="I1991" i="1"/>
  <c r="I1990" i="1"/>
  <c r="I1989" i="1"/>
  <c r="I1988" i="1"/>
  <c r="I1987" i="1"/>
  <c r="I1986" i="1"/>
  <c r="I1985" i="1"/>
  <c r="I1984" i="1"/>
  <c r="I1983" i="1"/>
  <c r="I1982" i="1"/>
  <c r="I1981" i="1"/>
  <c r="I1980" i="1"/>
  <c r="I1979" i="1"/>
  <c r="I1978" i="1"/>
  <c r="I1977" i="1"/>
  <c r="I1976" i="1"/>
  <c r="I1975" i="1"/>
  <c r="I1974" i="1"/>
  <c r="I1973" i="1"/>
  <c r="I1972" i="1"/>
  <c r="I1971" i="1"/>
  <c r="I1970" i="1"/>
  <c r="I1969" i="1"/>
  <c r="I1968" i="1"/>
  <c r="I1967" i="1"/>
  <c r="I1966" i="1"/>
  <c r="I1965" i="1"/>
  <c r="I1964" i="1"/>
  <c r="I1963" i="1"/>
  <c r="I1962" i="1"/>
  <c r="I1961" i="1"/>
  <c r="I1960" i="1"/>
  <c r="I1959" i="1"/>
  <c r="I1958" i="1"/>
  <c r="I1957" i="1"/>
  <c r="I1956" i="1"/>
  <c r="I1955" i="1"/>
  <c r="I1954" i="1"/>
  <c r="I1953" i="1"/>
  <c r="I1952" i="1"/>
  <c r="I1951" i="1"/>
  <c r="I1950" i="1"/>
  <c r="I1949" i="1"/>
  <c r="I1948" i="1"/>
  <c r="I1947" i="1"/>
  <c r="I1946" i="1"/>
  <c r="I1945" i="1"/>
  <c r="I1944" i="1"/>
  <c r="I1943" i="1"/>
  <c r="I1942" i="1"/>
  <c r="I1941" i="1"/>
  <c r="I1940" i="1"/>
  <c r="I1939" i="1"/>
  <c r="I1938" i="1"/>
  <c r="I1937" i="1"/>
  <c r="I1936" i="1"/>
  <c r="I1935" i="1"/>
  <c r="I1934" i="1"/>
  <c r="I1933" i="1"/>
  <c r="I1932" i="1"/>
  <c r="I1931" i="1"/>
  <c r="I1930" i="1"/>
  <c r="I1929" i="1"/>
  <c r="I1928" i="1"/>
  <c r="I1927" i="1"/>
  <c r="I1926" i="1"/>
  <c r="I1925" i="1"/>
  <c r="I1924" i="1"/>
  <c r="I1923" i="1"/>
  <c r="I1922" i="1"/>
  <c r="I1921" i="1"/>
  <c r="I1920" i="1"/>
  <c r="I1919" i="1"/>
  <c r="I1918" i="1"/>
  <c r="I1917" i="1"/>
  <c r="I1916" i="1"/>
  <c r="I1915" i="1"/>
  <c r="I1914" i="1"/>
  <c r="I1913" i="1"/>
  <c r="I1912" i="1"/>
  <c r="I1911" i="1"/>
  <c r="I1910" i="1"/>
  <c r="I1909" i="1"/>
  <c r="I1908" i="1"/>
  <c r="I1907" i="1"/>
  <c r="I1906" i="1"/>
  <c r="I1905" i="1"/>
  <c r="I1904" i="1"/>
  <c r="I1903" i="1"/>
  <c r="I1902" i="1"/>
  <c r="I1901" i="1"/>
  <c r="I1900" i="1"/>
  <c r="I1899" i="1"/>
  <c r="I1898" i="1"/>
  <c r="I1897" i="1"/>
  <c r="I1896" i="1"/>
  <c r="I1895" i="1"/>
  <c r="I1894" i="1"/>
  <c r="I1893" i="1"/>
  <c r="I1892" i="1"/>
  <c r="I1891" i="1"/>
  <c r="I1890" i="1"/>
  <c r="I1889" i="1"/>
  <c r="I1888" i="1"/>
  <c r="I1887" i="1"/>
  <c r="I1886" i="1"/>
  <c r="I1885" i="1"/>
  <c r="I1884" i="1"/>
  <c r="I1883" i="1"/>
  <c r="I1882" i="1"/>
  <c r="I1881" i="1"/>
  <c r="I1880" i="1"/>
  <c r="I1879" i="1"/>
  <c r="I1878" i="1"/>
  <c r="I1877" i="1"/>
  <c r="I1876" i="1"/>
  <c r="I1875" i="1"/>
  <c r="I1874" i="1"/>
  <c r="I1873" i="1"/>
  <c r="I1872" i="1"/>
  <c r="I1871" i="1"/>
  <c r="I1870" i="1"/>
  <c r="I1869" i="1"/>
  <c r="I1868" i="1"/>
  <c r="I1867" i="1"/>
  <c r="I1866" i="1"/>
  <c r="I1865" i="1"/>
  <c r="I1864" i="1"/>
  <c r="I1863" i="1"/>
  <c r="I1862" i="1"/>
  <c r="I1861" i="1"/>
  <c r="I1860" i="1"/>
  <c r="I1859" i="1"/>
  <c r="I1858" i="1"/>
  <c r="I1857" i="1"/>
  <c r="I1856" i="1"/>
  <c r="I1855" i="1"/>
  <c r="I1854" i="1"/>
  <c r="I1853" i="1"/>
  <c r="I1852" i="1"/>
  <c r="I1851" i="1"/>
  <c r="I1850" i="1"/>
  <c r="I1849" i="1"/>
  <c r="I1848" i="1"/>
  <c r="I1847" i="1"/>
  <c r="I1846" i="1"/>
  <c r="I1845" i="1"/>
  <c r="I1844" i="1"/>
  <c r="I1843" i="1"/>
  <c r="I1842" i="1"/>
  <c r="I1841" i="1"/>
  <c r="I1840" i="1"/>
  <c r="I1839" i="1"/>
  <c r="I1838" i="1"/>
  <c r="I1837" i="1"/>
  <c r="I1836" i="1"/>
  <c r="I1835" i="1"/>
  <c r="I1834" i="1"/>
  <c r="I1833" i="1"/>
  <c r="I1832" i="1"/>
  <c r="I1831" i="1"/>
  <c r="I1830" i="1"/>
  <c r="I1829" i="1"/>
  <c r="I1828" i="1"/>
  <c r="I1827" i="1"/>
  <c r="I1826" i="1"/>
  <c r="I1825" i="1"/>
  <c r="I1824" i="1"/>
  <c r="I1823" i="1"/>
  <c r="I1822" i="1"/>
  <c r="I1821" i="1"/>
  <c r="I1820" i="1"/>
  <c r="I1819" i="1"/>
  <c r="I1818" i="1"/>
  <c r="I1817" i="1"/>
  <c r="I1816" i="1"/>
  <c r="I1815" i="1"/>
  <c r="I1814" i="1"/>
  <c r="I1813" i="1"/>
  <c r="I1812" i="1"/>
  <c r="I1811" i="1"/>
  <c r="I1810" i="1"/>
  <c r="I1809" i="1"/>
  <c r="I1808" i="1"/>
  <c r="I1807" i="1"/>
  <c r="I1806" i="1"/>
  <c r="I1805" i="1"/>
  <c r="I1804" i="1"/>
  <c r="I1803" i="1"/>
  <c r="I1802" i="1"/>
  <c r="I1801" i="1"/>
  <c r="I1800" i="1"/>
  <c r="I1799" i="1"/>
  <c r="I1798" i="1"/>
  <c r="I1797" i="1"/>
  <c r="I1796" i="1"/>
  <c r="I1795" i="1"/>
  <c r="I1794" i="1"/>
  <c r="I1793" i="1"/>
  <c r="I1792" i="1"/>
  <c r="I1791" i="1"/>
  <c r="I1790" i="1"/>
  <c r="I1789" i="1"/>
  <c r="I1788" i="1"/>
  <c r="I1787" i="1"/>
  <c r="I1786" i="1"/>
  <c r="I1785" i="1"/>
  <c r="I1784" i="1"/>
  <c r="I1783" i="1"/>
  <c r="I1782" i="1"/>
  <c r="I1781" i="1"/>
  <c r="I1780" i="1"/>
  <c r="I1779" i="1"/>
  <c r="I1778" i="1"/>
  <c r="I1777" i="1"/>
  <c r="I1776" i="1"/>
  <c r="I1775" i="1"/>
  <c r="I1774" i="1"/>
  <c r="I1773" i="1"/>
  <c r="I1772" i="1"/>
  <c r="I1771" i="1"/>
  <c r="I1770" i="1"/>
  <c r="I1769" i="1"/>
  <c r="I1768" i="1"/>
  <c r="I1767" i="1"/>
  <c r="I1766" i="1"/>
  <c r="I1765" i="1"/>
  <c r="I1764" i="1"/>
  <c r="I1763" i="1"/>
  <c r="I1762" i="1"/>
  <c r="I1761" i="1"/>
  <c r="I1760" i="1"/>
  <c r="I1759" i="1"/>
  <c r="I1758" i="1"/>
  <c r="I1757" i="1"/>
  <c r="I1756" i="1"/>
  <c r="I1755" i="1"/>
  <c r="I1754" i="1"/>
  <c r="I1753" i="1"/>
  <c r="I1752" i="1"/>
  <c r="I1751" i="1"/>
  <c r="I1750" i="1"/>
  <c r="I1749" i="1"/>
  <c r="I1748" i="1"/>
  <c r="I1747" i="1"/>
  <c r="I1746" i="1"/>
  <c r="I1745" i="1"/>
  <c r="I1744" i="1"/>
  <c r="I1743" i="1"/>
  <c r="I1742" i="1"/>
  <c r="I1741" i="1"/>
  <c r="I1740" i="1"/>
  <c r="I1739" i="1"/>
  <c r="I1738" i="1"/>
  <c r="I1737" i="1"/>
  <c r="I1736" i="1"/>
  <c r="I1735" i="1"/>
  <c r="I1734" i="1"/>
  <c r="I1733" i="1"/>
  <c r="I1732" i="1"/>
  <c r="I1731" i="1"/>
  <c r="I1730" i="1"/>
  <c r="I1729" i="1"/>
  <c r="I1728" i="1"/>
  <c r="I1727" i="1"/>
  <c r="I1726" i="1"/>
  <c r="I1725" i="1"/>
  <c r="I1724" i="1"/>
  <c r="I1723" i="1"/>
  <c r="I1722" i="1"/>
  <c r="I1721" i="1"/>
  <c r="I1720" i="1"/>
  <c r="I1719" i="1"/>
  <c r="I1718" i="1"/>
  <c r="I1717" i="1"/>
  <c r="I1716" i="1"/>
  <c r="I1715" i="1"/>
  <c r="I1714" i="1"/>
  <c r="I1713" i="1"/>
  <c r="I1712" i="1"/>
  <c r="I1711" i="1"/>
  <c r="I1710" i="1"/>
  <c r="I1709" i="1"/>
  <c r="I1708" i="1"/>
  <c r="I1707" i="1"/>
  <c r="I1706" i="1"/>
  <c r="I1705" i="1"/>
  <c r="I1704" i="1"/>
  <c r="I1703" i="1"/>
  <c r="I1702" i="1"/>
  <c r="I1701" i="1"/>
  <c r="I1700" i="1"/>
  <c r="I1699" i="1"/>
  <c r="I1698" i="1"/>
  <c r="I1697" i="1"/>
  <c r="I1696" i="1"/>
  <c r="I1695" i="1"/>
  <c r="I1694" i="1"/>
  <c r="I1693" i="1"/>
  <c r="I1692" i="1"/>
  <c r="I1691" i="1"/>
  <c r="I1690" i="1"/>
  <c r="I1689" i="1"/>
  <c r="I1688" i="1"/>
  <c r="I1687" i="1"/>
  <c r="I1686" i="1"/>
  <c r="I1685" i="1"/>
  <c r="I1684" i="1"/>
  <c r="I1683" i="1"/>
  <c r="I1682" i="1"/>
  <c r="I1681" i="1"/>
  <c r="I1680" i="1"/>
  <c r="I1679" i="1"/>
  <c r="I1678" i="1"/>
  <c r="I1677" i="1"/>
  <c r="I1676" i="1"/>
  <c r="I1675" i="1"/>
  <c r="I1674" i="1"/>
  <c r="I1673" i="1"/>
  <c r="I1672" i="1"/>
  <c r="I1671" i="1"/>
  <c r="I1670" i="1"/>
  <c r="I1669" i="1"/>
  <c r="I1668" i="1"/>
  <c r="I1667" i="1"/>
  <c r="I1666" i="1"/>
  <c r="I1665" i="1"/>
  <c r="I1664" i="1"/>
  <c r="I1663" i="1"/>
  <c r="I1662" i="1"/>
  <c r="I1661" i="1"/>
  <c r="I1660" i="1"/>
  <c r="I1659" i="1"/>
  <c r="I1658" i="1"/>
  <c r="I1657" i="1"/>
  <c r="I1656" i="1"/>
  <c r="I1655" i="1"/>
  <c r="I1654" i="1"/>
  <c r="I1653" i="1"/>
  <c r="I1652" i="1"/>
  <c r="I1651" i="1"/>
  <c r="I1650" i="1"/>
  <c r="I1649" i="1"/>
  <c r="I1648" i="1"/>
  <c r="I1647" i="1"/>
  <c r="I1646" i="1"/>
  <c r="I1645" i="1"/>
  <c r="I1644" i="1"/>
  <c r="I1643" i="1"/>
  <c r="I1642" i="1"/>
  <c r="I1641" i="1"/>
  <c r="I1640" i="1"/>
  <c r="I1639" i="1"/>
  <c r="I1638" i="1"/>
  <c r="I1637" i="1"/>
  <c r="I1636" i="1"/>
  <c r="I1635" i="1"/>
  <c r="I1634" i="1"/>
  <c r="I1633" i="1"/>
  <c r="I1632" i="1"/>
  <c r="I1631" i="1"/>
  <c r="I1630" i="1"/>
  <c r="I1629" i="1"/>
  <c r="I1628" i="1"/>
  <c r="I1627" i="1"/>
  <c r="I1626" i="1"/>
  <c r="I1625" i="1"/>
  <c r="I1624" i="1"/>
  <c r="I1623" i="1"/>
  <c r="I1622" i="1"/>
  <c r="I1621" i="1"/>
  <c r="I1620" i="1"/>
  <c r="I1619" i="1"/>
  <c r="I1618" i="1"/>
  <c r="I1617" i="1"/>
  <c r="I1616" i="1"/>
  <c r="I1615" i="1"/>
  <c r="I1614" i="1"/>
  <c r="I1613" i="1"/>
  <c r="I1612" i="1"/>
  <c r="I1611" i="1"/>
  <c r="I1610" i="1"/>
  <c r="I1609" i="1"/>
  <c r="I1608" i="1"/>
  <c r="I1607" i="1"/>
  <c r="I1606" i="1"/>
  <c r="I1605" i="1"/>
  <c r="I1604" i="1"/>
  <c r="I1603" i="1"/>
  <c r="I1602" i="1"/>
  <c r="I1601" i="1"/>
  <c r="I1600" i="1"/>
  <c r="I1599" i="1"/>
  <c r="I1598" i="1"/>
  <c r="I1597" i="1"/>
  <c r="I1596" i="1"/>
  <c r="I1595" i="1"/>
  <c r="I1594" i="1"/>
  <c r="I1593" i="1"/>
  <c r="I1592" i="1"/>
  <c r="I1591" i="1"/>
  <c r="I1590" i="1"/>
  <c r="I1589" i="1"/>
  <c r="I1588" i="1"/>
  <c r="I1587" i="1"/>
  <c r="I1586" i="1"/>
  <c r="I1585" i="1"/>
  <c r="I1584" i="1"/>
  <c r="I1583" i="1"/>
  <c r="I1582" i="1"/>
  <c r="I1581" i="1"/>
  <c r="I1580" i="1"/>
  <c r="I1579" i="1"/>
  <c r="I1578" i="1"/>
  <c r="I1577" i="1"/>
  <c r="I1576" i="1"/>
  <c r="I1575" i="1"/>
  <c r="I1574" i="1"/>
  <c r="I1573" i="1"/>
  <c r="I1572" i="1"/>
  <c r="I1571" i="1"/>
  <c r="I1570" i="1"/>
  <c r="I1569" i="1"/>
  <c r="I1568" i="1"/>
  <c r="I1567" i="1"/>
  <c r="I1566" i="1"/>
  <c r="I1565" i="1"/>
  <c r="I1564" i="1"/>
  <c r="I1563" i="1"/>
  <c r="I1562" i="1"/>
  <c r="I1561" i="1"/>
  <c r="I1560" i="1"/>
  <c r="I1559" i="1"/>
  <c r="I1558" i="1"/>
  <c r="I1557" i="1"/>
  <c r="I1556" i="1"/>
  <c r="I1555" i="1"/>
  <c r="I1554" i="1"/>
  <c r="I1553" i="1"/>
  <c r="I1552" i="1"/>
  <c r="I1551" i="1"/>
  <c r="I1550" i="1"/>
  <c r="I1549" i="1"/>
  <c r="I1548" i="1"/>
  <c r="I1547" i="1"/>
  <c r="I1546" i="1"/>
  <c r="I1545" i="1"/>
  <c r="I1544" i="1"/>
  <c r="I1543" i="1"/>
  <c r="I1542" i="1"/>
  <c r="I1541" i="1"/>
  <c r="I1540" i="1"/>
  <c r="I1539" i="1"/>
  <c r="I1538" i="1"/>
  <c r="I1537" i="1"/>
  <c r="I1536" i="1"/>
  <c r="I1535" i="1"/>
  <c r="I1534" i="1"/>
  <c r="I1533" i="1"/>
  <c r="I1532" i="1"/>
  <c r="I1531" i="1"/>
  <c r="I1530" i="1"/>
  <c r="I1529" i="1"/>
  <c r="I1528" i="1"/>
  <c r="I1527" i="1"/>
  <c r="I1526" i="1"/>
  <c r="I1525" i="1"/>
  <c r="I1524" i="1"/>
  <c r="I1523" i="1"/>
  <c r="I1522" i="1"/>
  <c r="I1521" i="1"/>
  <c r="I1520" i="1"/>
  <c r="I1519" i="1"/>
  <c r="I1518" i="1"/>
  <c r="I1517" i="1"/>
  <c r="I1516" i="1"/>
  <c r="I1515" i="1"/>
  <c r="I1514" i="1"/>
  <c r="I1513" i="1"/>
  <c r="I1512" i="1"/>
  <c r="I1511" i="1"/>
  <c r="I1510" i="1"/>
  <c r="I1509" i="1"/>
  <c r="I1508" i="1"/>
  <c r="I1507" i="1"/>
  <c r="I1506" i="1"/>
  <c r="I1505" i="1"/>
  <c r="I1504" i="1"/>
  <c r="I1503" i="1"/>
  <c r="I1502" i="1"/>
  <c r="I1501" i="1"/>
  <c r="I1500" i="1"/>
  <c r="I1499" i="1"/>
  <c r="I1498" i="1"/>
  <c r="I1497" i="1"/>
  <c r="I1496" i="1"/>
  <c r="I1495" i="1"/>
  <c r="I1494" i="1"/>
  <c r="I1493" i="1"/>
  <c r="I1492" i="1"/>
  <c r="I1491" i="1"/>
  <c r="I1490" i="1"/>
  <c r="I1489" i="1"/>
  <c r="I1488" i="1"/>
  <c r="I1487" i="1"/>
  <c r="I1486" i="1"/>
  <c r="I1485" i="1"/>
  <c r="I1484" i="1"/>
  <c r="I1483" i="1"/>
  <c r="I1482" i="1"/>
  <c r="I1481" i="1"/>
  <c r="I1480" i="1"/>
  <c r="I1479" i="1"/>
  <c r="I1478" i="1"/>
  <c r="I1477" i="1"/>
  <c r="I1476" i="1"/>
  <c r="I1475" i="1"/>
  <c r="I1474" i="1"/>
  <c r="I1473" i="1"/>
  <c r="I1472" i="1"/>
  <c r="I1471" i="1"/>
  <c r="I1470" i="1"/>
  <c r="I1469" i="1"/>
  <c r="I1468" i="1"/>
  <c r="I1467" i="1"/>
  <c r="I1466" i="1"/>
  <c r="I1465" i="1"/>
  <c r="I1464" i="1"/>
  <c r="I1463" i="1"/>
  <c r="I1462" i="1"/>
  <c r="I1461" i="1"/>
  <c r="I1460" i="1"/>
  <c r="I1459" i="1"/>
  <c r="I1458" i="1"/>
  <c r="I1457" i="1"/>
  <c r="I1456" i="1"/>
  <c r="I1455" i="1"/>
  <c r="I1454" i="1"/>
  <c r="I1453" i="1"/>
  <c r="I1452" i="1"/>
  <c r="I1451" i="1"/>
  <c r="I1450" i="1"/>
  <c r="I1449" i="1"/>
  <c r="I1448" i="1"/>
  <c r="I1447" i="1"/>
  <c r="I1446" i="1"/>
  <c r="I1445" i="1"/>
  <c r="I1444" i="1"/>
  <c r="I1443" i="1"/>
  <c r="I1442" i="1"/>
  <c r="I1441" i="1"/>
  <c r="I1440" i="1"/>
  <c r="I1439" i="1"/>
  <c r="I1438" i="1"/>
  <c r="I1437" i="1"/>
  <c r="I1436" i="1"/>
  <c r="I1435" i="1"/>
  <c r="I1434" i="1"/>
  <c r="I1433" i="1"/>
  <c r="I1432" i="1"/>
  <c r="I1431" i="1"/>
  <c r="I1430" i="1"/>
  <c r="I1429" i="1"/>
  <c r="I1428" i="1"/>
  <c r="I1427" i="1"/>
  <c r="I1426" i="1"/>
  <c r="I1425" i="1"/>
  <c r="I1424" i="1"/>
  <c r="I1423" i="1"/>
  <c r="I1422" i="1"/>
  <c r="I1421" i="1"/>
  <c r="I1420" i="1"/>
  <c r="I1419" i="1"/>
  <c r="I1418" i="1"/>
  <c r="I1417" i="1"/>
  <c r="I1416" i="1"/>
  <c r="I1415" i="1"/>
  <c r="I1414" i="1"/>
  <c r="I1413" i="1"/>
  <c r="I1412" i="1"/>
  <c r="I1411" i="1"/>
  <c r="I1410" i="1"/>
  <c r="I1409" i="1"/>
  <c r="I1408" i="1"/>
  <c r="I1407" i="1"/>
  <c r="I1406" i="1"/>
  <c r="I1405" i="1"/>
  <c r="I1404" i="1"/>
  <c r="I1403" i="1"/>
  <c r="I1402" i="1"/>
  <c r="I1401" i="1"/>
  <c r="I1400" i="1"/>
  <c r="I1399" i="1"/>
  <c r="I1398" i="1"/>
  <c r="I1397" i="1"/>
  <c r="I1396" i="1"/>
  <c r="I1395" i="1"/>
  <c r="I1394" i="1"/>
  <c r="I1393" i="1"/>
  <c r="I1392" i="1"/>
  <c r="I1391" i="1"/>
  <c r="I1390" i="1"/>
  <c r="I1389" i="1"/>
  <c r="I1388" i="1"/>
  <c r="I1387" i="1"/>
  <c r="I1386" i="1"/>
  <c r="I1385" i="1"/>
  <c r="I1384" i="1"/>
  <c r="I1383" i="1"/>
  <c r="I1382" i="1"/>
  <c r="I1381" i="1"/>
  <c r="I1380" i="1"/>
  <c r="I1379" i="1"/>
  <c r="I1378" i="1"/>
  <c r="I1377" i="1"/>
  <c r="I1376" i="1"/>
  <c r="I1375" i="1"/>
  <c r="I1374" i="1"/>
  <c r="I1373" i="1"/>
  <c r="I1372" i="1"/>
  <c r="I1371" i="1"/>
  <c r="I1370" i="1"/>
  <c r="I1369" i="1"/>
  <c r="I1368" i="1"/>
  <c r="I1367" i="1"/>
  <c r="I1366" i="1"/>
  <c r="I1365" i="1"/>
  <c r="I1364" i="1"/>
  <c r="I1363" i="1"/>
  <c r="I1362" i="1"/>
  <c r="I1361" i="1"/>
  <c r="I1360" i="1"/>
  <c r="I1359" i="1"/>
  <c r="I1358" i="1"/>
  <c r="I1357" i="1"/>
  <c r="I1356" i="1"/>
  <c r="I1355" i="1"/>
  <c r="I1354" i="1"/>
  <c r="I1353" i="1"/>
  <c r="I1352" i="1"/>
  <c r="I1351" i="1"/>
  <c r="I1350" i="1"/>
  <c r="I1349" i="1"/>
  <c r="I1348" i="1"/>
  <c r="I1347" i="1"/>
  <c r="I1346" i="1"/>
  <c r="I1345" i="1"/>
  <c r="I1344" i="1"/>
  <c r="I1343" i="1"/>
  <c r="I1342" i="1"/>
  <c r="I1341" i="1"/>
  <c r="I1340" i="1"/>
  <c r="I1339" i="1"/>
  <c r="I1338" i="1"/>
  <c r="I1337" i="1"/>
  <c r="I1336" i="1"/>
  <c r="I1335" i="1"/>
  <c r="I1334" i="1"/>
  <c r="I1333" i="1"/>
  <c r="I1332" i="1"/>
  <c r="I1331" i="1"/>
  <c r="I1330" i="1"/>
  <c r="I1329" i="1"/>
  <c r="I1328" i="1"/>
  <c r="I1327" i="1"/>
  <c r="I1326" i="1"/>
  <c r="I1325" i="1"/>
  <c r="I1324" i="1"/>
  <c r="I1323" i="1"/>
  <c r="I1322" i="1"/>
  <c r="I1321" i="1"/>
  <c r="I1320" i="1"/>
  <c r="I1319" i="1"/>
  <c r="I1318" i="1"/>
  <c r="I1317" i="1"/>
  <c r="I1316" i="1"/>
  <c r="I1315" i="1"/>
  <c r="I1314" i="1"/>
  <c r="I1313" i="1"/>
  <c r="I1312" i="1"/>
  <c r="I1311" i="1"/>
  <c r="I1310" i="1"/>
  <c r="I1309" i="1"/>
  <c r="I1308" i="1"/>
  <c r="I1307" i="1"/>
  <c r="I1306" i="1"/>
  <c r="I1305" i="1"/>
  <c r="I1304" i="1"/>
  <c r="I1303" i="1"/>
  <c r="I1302" i="1"/>
  <c r="I1301" i="1"/>
  <c r="I1300" i="1"/>
  <c r="I1299" i="1"/>
  <c r="I1298" i="1"/>
  <c r="I1297" i="1"/>
  <c r="I1296" i="1"/>
  <c r="I1295" i="1"/>
  <c r="I1294" i="1"/>
  <c r="I1293" i="1"/>
  <c r="I1292" i="1"/>
  <c r="I1291" i="1"/>
  <c r="I1290" i="1"/>
  <c r="I1289" i="1"/>
  <c r="I1288" i="1"/>
  <c r="I1287" i="1"/>
  <c r="I1286" i="1"/>
  <c r="I1285" i="1"/>
  <c r="I1284" i="1"/>
  <c r="I1283" i="1"/>
  <c r="I1282" i="1"/>
  <c r="I1281" i="1"/>
  <c r="I1280" i="1"/>
  <c r="I1279" i="1"/>
  <c r="I1278" i="1"/>
  <c r="I1277" i="1"/>
  <c r="I1276" i="1"/>
  <c r="I1275" i="1"/>
  <c r="I1274" i="1"/>
  <c r="I1273" i="1"/>
  <c r="I1272" i="1"/>
  <c r="I1271" i="1"/>
  <c r="I1270" i="1"/>
  <c r="I1269" i="1"/>
  <c r="I1268" i="1"/>
  <c r="I1267" i="1"/>
  <c r="I1266" i="1"/>
  <c r="I1265" i="1"/>
  <c r="I1264" i="1"/>
  <c r="I1263" i="1"/>
  <c r="I1262" i="1"/>
  <c r="I1261" i="1"/>
  <c r="I1260" i="1"/>
  <c r="I1259" i="1"/>
  <c r="I1258" i="1"/>
  <c r="I1257" i="1"/>
  <c r="I1256" i="1"/>
  <c r="I1255" i="1"/>
  <c r="I1254" i="1"/>
  <c r="I1253" i="1"/>
  <c r="I1252" i="1"/>
  <c r="I1251" i="1"/>
  <c r="I1250" i="1"/>
  <c r="I1249" i="1"/>
  <c r="I1248" i="1"/>
  <c r="I1247" i="1"/>
  <c r="I1246" i="1"/>
  <c r="I1245" i="1"/>
  <c r="I1244" i="1"/>
  <c r="I1243" i="1"/>
  <c r="I1242" i="1"/>
  <c r="I1241" i="1"/>
  <c r="I1240" i="1"/>
  <c r="I1239" i="1"/>
  <c r="I1238" i="1"/>
  <c r="I1237" i="1"/>
  <c r="I1236" i="1"/>
  <c r="I1235" i="1"/>
  <c r="I1234" i="1"/>
  <c r="I1233" i="1"/>
  <c r="I1232" i="1"/>
  <c r="I1231" i="1"/>
  <c r="I1230" i="1"/>
  <c r="I1229" i="1"/>
  <c r="I1228" i="1"/>
  <c r="I1227" i="1"/>
  <c r="I1226" i="1"/>
  <c r="I1225" i="1"/>
  <c r="I1224" i="1"/>
  <c r="I1223" i="1"/>
  <c r="I1222" i="1"/>
  <c r="I1221" i="1"/>
  <c r="I1220" i="1"/>
  <c r="I1219" i="1"/>
  <c r="I1218" i="1"/>
  <c r="I1217" i="1"/>
  <c r="I1216" i="1"/>
  <c r="I1215" i="1"/>
  <c r="I1214" i="1"/>
  <c r="I1213" i="1"/>
  <c r="I1212" i="1"/>
  <c r="I1211" i="1"/>
  <c r="I1210" i="1"/>
  <c r="I1209" i="1"/>
  <c r="I1208" i="1"/>
  <c r="I1207" i="1"/>
  <c r="I1206" i="1"/>
  <c r="I1205" i="1"/>
  <c r="I1204" i="1"/>
  <c r="I1203" i="1"/>
  <c r="I1202" i="1"/>
  <c r="I1201" i="1"/>
  <c r="I1200" i="1"/>
  <c r="I1199" i="1"/>
  <c r="I1198" i="1"/>
  <c r="I1197" i="1"/>
  <c r="I1196" i="1"/>
  <c r="I1195" i="1"/>
  <c r="I1194" i="1"/>
  <c r="I1193" i="1"/>
  <c r="I1192" i="1"/>
  <c r="I1191" i="1"/>
  <c r="I1190" i="1"/>
  <c r="I1189" i="1"/>
  <c r="I1188" i="1"/>
  <c r="I1187" i="1"/>
  <c r="I1186" i="1"/>
  <c r="I1185" i="1"/>
  <c r="I1184" i="1"/>
  <c r="I1183" i="1"/>
  <c r="I1182" i="1"/>
  <c r="I1181" i="1"/>
  <c r="I1180" i="1"/>
  <c r="I1179" i="1"/>
  <c r="I1178" i="1"/>
  <c r="I1177" i="1"/>
  <c r="I1176" i="1"/>
  <c r="I1175" i="1"/>
  <c r="I1174" i="1"/>
  <c r="I1173" i="1"/>
  <c r="I1172" i="1"/>
  <c r="I1171" i="1"/>
  <c r="I1170" i="1"/>
  <c r="I1169" i="1"/>
  <c r="I1168" i="1"/>
  <c r="I1167" i="1"/>
  <c r="I1166" i="1"/>
  <c r="I1165" i="1"/>
  <c r="I1164" i="1"/>
  <c r="I1163" i="1"/>
  <c r="I1162" i="1"/>
  <c r="I1161" i="1"/>
  <c r="I1160" i="1"/>
  <c r="I1159" i="1"/>
  <c r="I1158" i="1"/>
  <c r="I1157" i="1"/>
  <c r="I1156" i="1"/>
  <c r="I1155" i="1"/>
  <c r="I1154" i="1"/>
  <c r="I1153" i="1"/>
  <c r="I1152" i="1"/>
  <c r="I1151" i="1"/>
  <c r="I1150" i="1"/>
  <c r="I1149" i="1"/>
  <c r="I1148" i="1"/>
  <c r="I1147" i="1"/>
  <c r="I1146" i="1"/>
  <c r="I1145" i="1"/>
  <c r="I1144" i="1"/>
  <c r="I1143" i="1"/>
  <c r="I1142" i="1"/>
  <c r="I1141" i="1"/>
  <c r="I1140" i="1"/>
  <c r="I1139" i="1"/>
  <c r="I1138" i="1"/>
  <c r="I1137" i="1"/>
  <c r="I1136" i="1"/>
  <c r="I1135" i="1"/>
  <c r="I1134" i="1"/>
  <c r="I1133" i="1"/>
  <c r="I1132" i="1"/>
  <c r="I1131" i="1"/>
  <c r="I1130" i="1"/>
  <c r="I1129" i="1"/>
  <c r="I1128" i="1"/>
  <c r="I1127" i="1"/>
  <c r="I1126" i="1"/>
  <c r="I1125" i="1"/>
  <c r="I1124" i="1"/>
  <c r="I1123" i="1"/>
  <c r="I1122" i="1"/>
  <c r="I1121" i="1"/>
  <c r="I1120" i="1"/>
  <c r="I1119" i="1"/>
  <c r="I1118" i="1"/>
  <c r="I1117" i="1"/>
  <c r="I1116" i="1"/>
  <c r="I1115" i="1"/>
  <c r="I1114" i="1"/>
  <c r="I1113" i="1"/>
  <c r="I1112" i="1"/>
  <c r="I1111" i="1"/>
  <c r="I1110" i="1"/>
  <c r="I1109" i="1"/>
  <c r="I1108" i="1"/>
  <c r="I1107" i="1"/>
  <c r="I1106" i="1"/>
  <c r="I1105" i="1"/>
  <c r="I1104" i="1"/>
  <c r="I1103" i="1"/>
  <c r="I1102" i="1"/>
  <c r="I1101" i="1"/>
  <c r="I1100" i="1"/>
  <c r="I1099" i="1"/>
  <c r="I1098" i="1"/>
  <c r="I1097" i="1"/>
  <c r="I1096" i="1"/>
  <c r="I1095" i="1"/>
  <c r="I1094" i="1"/>
  <c r="I1093" i="1"/>
  <c r="I1092" i="1"/>
  <c r="I1091" i="1"/>
  <c r="I1090" i="1"/>
  <c r="I1089" i="1"/>
  <c r="I1088" i="1"/>
  <c r="I1087" i="1"/>
  <c r="I1086" i="1"/>
  <c r="I1085" i="1"/>
  <c r="I1084" i="1"/>
  <c r="I1083" i="1"/>
  <c r="I1082" i="1"/>
  <c r="I1081" i="1"/>
  <c r="I1080" i="1"/>
  <c r="I1079" i="1"/>
  <c r="I1078" i="1"/>
  <c r="I1077" i="1"/>
  <c r="I1076" i="1"/>
  <c r="I1075" i="1"/>
  <c r="I1074" i="1"/>
  <c r="I1073" i="1"/>
  <c r="I1072" i="1"/>
  <c r="I1071" i="1"/>
  <c r="I1070" i="1"/>
  <c r="I1069" i="1"/>
  <c r="I1068" i="1"/>
  <c r="I1067" i="1"/>
  <c r="I1066" i="1"/>
  <c r="I1065" i="1"/>
  <c r="I1064" i="1"/>
  <c r="I1063" i="1"/>
  <c r="I1062" i="1"/>
  <c r="I1061" i="1"/>
  <c r="I1060" i="1"/>
  <c r="I1059" i="1"/>
  <c r="I1058" i="1"/>
  <c r="I1057" i="1"/>
  <c r="I1056" i="1"/>
  <c r="I1055" i="1"/>
  <c r="I1054" i="1"/>
  <c r="I1053" i="1"/>
  <c r="I1052" i="1"/>
  <c r="I1051" i="1"/>
  <c r="I1050" i="1"/>
  <c r="I1049" i="1"/>
  <c r="I1048" i="1"/>
  <c r="I1047" i="1"/>
  <c r="I1046" i="1"/>
  <c r="I1045" i="1"/>
  <c r="I1044" i="1"/>
  <c r="I1043" i="1"/>
  <c r="I1042" i="1"/>
  <c r="I1041" i="1"/>
  <c r="I1040" i="1"/>
  <c r="I1039" i="1"/>
  <c r="I1038" i="1"/>
  <c r="I1037" i="1"/>
  <c r="I1036" i="1"/>
  <c r="I1035" i="1"/>
  <c r="I1034" i="1"/>
  <c r="I1033" i="1"/>
  <c r="I1032" i="1"/>
  <c r="I1031" i="1"/>
  <c r="I1030" i="1"/>
  <c r="I1029" i="1"/>
  <c r="I1028" i="1"/>
  <c r="I1027" i="1"/>
  <c r="I1026" i="1"/>
  <c r="I1025" i="1"/>
  <c r="I1024" i="1"/>
  <c r="I1023" i="1"/>
  <c r="I1022" i="1"/>
  <c r="I1021" i="1"/>
  <c r="I1020" i="1"/>
  <c r="I1019" i="1"/>
  <c r="I1018" i="1"/>
  <c r="I1017" i="1"/>
  <c r="I1016" i="1"/>
  <c r="I1015" i="1"/>
  <c r="I1014" i="1"/>
  <c r="I1013" i="1"/>
  <c r="I1012" i="1"/>
  <c r="I1011" i="1"/>
  <c r="I1010" i="1"/>
  <c r="I1009" i="1"/>
  <c r="I1008" i="1"/>
  <c r="I1007" i="1"/>
  <c r="I1006" i="1"/>
  <c r="I1005" i="1"/>
  <c r="I1004" i="1"/>
  <c r="I1003" i="1"/>
  <c r="I1002" i="1"/>
  <c r="I1001" i="1"/>
  <c r="I1000" i="1"/>
  <c r="I999" i="1"/>
  <c r="I998" i="1"/>
  <c r="I997" i="1"/>
  <c r="I996" i="1"/>
  <c r="I995" i="1"/>
  <c r="I994" i="1"/>
  <c r="I993" i="1"/>
  <c r="I992" i="1"/>
  <c r="I991" i="1"/>
  <c r="I990" i="1"/>
  <c r="I989" i="1"/>
  <c r="I988" i="1"/>
  <c r="I987" i="1"/>
  <c r="I986" i="1"/>
  <c r="I985" i="1"/>
  <c r="I984" i="1"/>
  <c r="I983" i="1"/>
  <c r="I982" i="1"/>
  <c r="I981" i="1"/>
  <c r="I980" i="1"/>
  <c r="I979" i="1"/>
  <c r="I978" i="1"/>
  <c r="I977" i="1"/>
  <c r="I976" i="1"/>
  <c r="I975" i="1"/>
  <c r="I974" i="1"/>
  <c r="I973" i="1"/>
  <c r="I972" i="1"/>
  <c r="I971" i="1"/>
  <c r="I970" i="1"/>
  <c r="I969" i="1"/>
  <c r="I968" i="1"/>
  <c r="I967" i="1"/>
  <c r="I966" i="1"/>
  <c r="I965" i="1"/>
  <c r="I964" i="1"/>
  <c r="I963" i="1"/>
  <c r="I962" i="1"/>
  <c r="I961" i="1"/>
  <c r="I960" i="1"/>
  <c r="I959" i="1"/>
  <c r="I958" i="1"/>
  <c r="I957" i="1"/>
  <c r="I956" i="1"/>
  <c r="I955" i="1"/>
  <c r="I954" i="1"/>
  <c r="I953" i="1"/>
  <c r="I952" i="1"/>
  <c r="I951" i="1"/>
  <c r="I950" i="1"/>
  <c r="I949" i="1"/>
  <c r="I948" i="1"/>
  <c r="I947" i="1"/>
  <c r="I946" i="1"/>
  <c r="I945" i="1"/>
  <c r="I944" i="1"/>
  <c r="I943" i="1"/>
  <c r="I942" i="1"/>
  <c r="I941" i="1"/>
  <c r="I940" i="1"/>
  <c r="I939" i="1"/>
  <c r="I938" i="1"/>
  <c r="I937" i="1"/>
  <c r="I936" i="1"/>
  <c r="I935" i="1"/>
  <c r="I934" i="1"/>
  <c r="I933" i="1"/>
  <c r="I932" i="1"/>
  <c r="I931" i="1"/>
  <c r="I930" i="1"/>
  <c r="I929" i="1"/>
  <c r="I928" i="1"/>
  <c r="I927" i="1"/>
  <c r="I926" i="1"/>
  <c r="I925" i="1"/>
  <c r="I924" i="1"/>
  <c r="I923" i="1"/>
  <c r="I922" i="1"/>
  <c r="I921" i="1"/>
  <c r="I920" i="1"/>
  <c r="I919" i="1"/>
  <c r="I918" i="1"/>
  <c r="I917" i="1"/>
  <c r="I916" i="1"/>
  <c r="I915" i="1"/>
  <c r="I914" i="1"/>
  <c r="I913" i="1"/>
  <c r="I912" i="1"/>
  <c r="I911" i="1"/>
  <c r="I910" i="1"/>
  <c r="I909" i="1"/>
  <c r="I908" i="1"/>
  <c r="I907" i="1"/>
  <c r="I906" i="1"/>
  <c r="I905" i="1"/>
  <c r="I904" i="1"/>
  <c r="I903" i="1"/>
  <c r="I902" i="1"/>
  <c r="I901" i="1"/>
  <c r="I900" i="1"/>
  <c r="I899" i="1"/>
  <c r="I898" i="1"/>
  <c r="I897" i="1"/>
  <c r="I896" i="1"/>
  <c r="I895" i="1"/>
  <c r="I894" i="1"/>
  <c r="I893" i="1"/>
  <c r="I892" i="1"/>
  <c r="I891" i="1"/>
  <c r="I890" i="1"/>
  <c r="I889" i="1"/>
  <c r="I888" i="1"/>
  <c r="I887" i="1"/>
  <c r="I886" i="1"/>
  <c r="I885" i="1"/>
  <c r="I884" i="1"/>
  <c r="I883" i="1"/>
  <c r="I882" i="1"/>
  <c r="I881" i="1"/>
  <c r="I880" i="1"/>
  <c r="I879" i="1"/>
  <c r="I878" i="1"/>
  <c r="I877" i="1"/>
  <c r="I876" i="1"/>
  <c r="I875" i="1"/>
  <c r="I874" i="1"/>
  <c r="I873" i="1"/>
  <c r="I872" i="1"/>
  <c r="I871" i="1"/>
  <c r="I870" i="1"/>
  <c r="I869" i="1"/>
  <c r="I868" i="1"/>
  <c r="I867" i="1"/>
  <c r="I866" i="1"/>
  <c r="I865" i="1"/>
  <c r="I864" i="1"/>
  <c r="I863" i="1"/>
  <c r="I862" i="1"/>
  <c r="I861" i="1"/>
  <c r="I860" i="1"/>
  <c r="I859" i="1"/>
  <c r="I858" i="1"/>
  <c r="I857" i="1"/>
  <c r="I856" i="1"/>
  <c r="I855" i="1"/>
  <c r="I854" i="1"/>
  <c r="I853" i="1"/>
  <c r="I852" i="1"/>
  <c r="I851" i="1"/>
  <c r="I850" i="1"/>
  <c r="I849" i="1"/>
  <c r="I848" i="1"/>
  <c r="I847" i="1"/>
  <c r="I846" i="1"/>
  <c r="I845" i="1"/>
  <c r="I844" i="1"/>
  <c r="I843" i="1"/>
  <c r="I842" i="1"/>
  <c r="I841" i="1"/>
  <c r="I840" i="1"/>
  <c r="I839" i="1"/>
  <c r="I838" i="1"/>
  <c r="I837" i="1"/>
  <c r="I836" i="1"/>
  <c r="I835" i="1"/>
  <c r="I834" i="1"/>
  <c r="I833" i="1"/>
  <c r="I832" i="1"/>
  <c r="I831" i="1"/>
  <c r="I830" i="1"/>
  <c r="I829" i="1"/>
  <c r="I828" i="1"/>
  <c r="I827" i="1"/>
  <c r="I826" i="1"/>
  <c r="I825" i="1"/>
  <c r="I824" i="1"/>
  <c r="I823" i="1"/>
  <c r="I822" i="1"/>
  <c r="I821" i="1"/>
  <c r="I820" i="1"/>
  <c r="I819" i="1"/>
  <c r="I818" i="1"/>
  <c r="I817" i="1"/>
  <c r="I816" i="1"/>
  <c r="I815" i="1"/>
  <c r="I814" i="1"/>
  <c r="I813" i="1"/>
  <c r="I812" i="1"/>
  <c r="I811" i="1"/>
  <c r="I810" i="1"/>
  <c r="I809" i="1"/>
  <c r="I808" i="1"/>
  <c r="I807" i="1"/>
  <c r="I806" i="1"/>
  <c r="I805" i="1"/>
  <c r="I804" i="1"/>
  <c r="I803" i="1"/>
  <c r="I802" i="1"/>
  <c r="I801" i="1"/>
  <c r="I800" i="1"/>
  <c r="I799" i="1"/>
  <c r="I798" i="1"/>
  <c r="I797" i="1"/>
  <c r="I796" i="1"/>
  <c r="I795" i="1"/>
  <c r="I794" i="1"/>
  <c r="I793" i="1"/>
  <c r="I792" i="1"/>
  <c r="I791" i="1"/>
  <c r="I790" i="1"/>
  <c r="I789" i="1"/>
  <c r="I788" i="1"/>
  <c r="I787" i="1"/>
  <c r="I786" i="1"/>
  <c r="I785" i="1"/>
  <c r="I784" i="1"/>
  <c r="I783" i="1"/>
  <c r="I782" i="1"/>
  <c r="I781" i="1"/>
  <c r="I780" i="1"/>
  <c r="I779" i="1"/>
  <c r="I778" i="1"/>
  <c r="I777" i="1"/>
  <c r="I776" i="1"/>
  <c r="I775" i="1"/>
  <c r="I774" i="1"/>
  <c r="I773" i="1"/>
  <c r="I772" i="1"/>
  <c r="I771" i="1"/>
  <c r="I770" i="1"/>
  <c r="I769" i="1"/>
  <c r="I768" i="1"/>
  <c r="I767" i="1"/>
  <c r="I766" i="1"/>
  <c r="I765" i="1"/>
  <c r="I764" i="1"/>
  <c r="I763" i="1"/>
  <c r="I762" i="1"/>
  <c r="I761" i="1"/>
  <c r="I760" i="1"/>
  <c r="I759" i="1"/>
  <c r="I758" i="1"/>
  <c r="I757" i="1"/>
  <c r="I756" i="1"/>
  <c r="I755" i="1"/>
  <c r="I754" i="1"/>
  <c r="I753" i="1"/>
  <c r="I752" i="1"/>
  <c r="I751" i="1"/>
  <c r="I750" i="1"/>
  <c r="I749" i="1"/>
  <c r="I748" i="1"/>
  <c r="I747" i="1"/>
  <c r="I746" i="1"/>
  <c r="I745" i="1"/>
  <c r="I744" i="1"/>
  <c r="I743" i="1"/>
  <c r="I742" i="1"/>
  <c r="I741" i="1"/>
  <c r="I740" i="1"/>
  <c r="I739" i="1"/>
  <c r="I738" i="1"/>
  <c r="I737" i="1"/>
  <c r="I736" i="1"/>
  <c r="I735" i="1"/>
  <c r="I734" i="1"/>
  <c r="I733" i="1"/>
  <c r="I732" i="1"/>
  <c r="I731" i="1"/>
  <c r="I730" i="1"/>
  <c r="I729" i="1"/>
  <c r="I728" i="1"/>
  <c r="I727" i="1"/>
  <c r="I726" i="1"/>
  <c r="I725" i="1"/>
  <c r="I724" i="1"/>
  <c r="I723" i="1"/>
  <c r="I722" i="1"/>
  <c r="I721" i="1"/>
  <c r="I720" i="1"/>
  <c r="I719" i="1"/>
  <c r="I718" i="1"/>
  <c r="I717" i="1"/>
  <c r="I716" i="1"/>
  <c r="I715" i="1"/>
  <c r="I714" i="1"/>
  <c r="I713" i="1"/>
  <c r="I712" i="1"/>
  <c r="I711" i="1"/>
  <c r="I710" i="1"/>
  <c r="I709" i="1"/>
  <c r="I708" i="1"/>
  <c r="I707" i="1"/>
  <c r="I706" i="1"/>
  <c r="I705" i="1"/>
  <c r="I704" i="1"/>
  <c r="I703" i="1"/>
  <c r="I702" i="1"/>
  <c r="I701" i="1"/>
  <c r="I700" i="1"/>
  <c r="I699" i="1"/>
  <c r="I698" i="1"/>
  <c r="I697" i="1"/>
  <c r="I696" i="1"/>
  <c r="I695" i="1"/>
  <c r="I694" i="1"/>
  <c r="I693" i="1"/>
  <c r="I692" i="1"/>
  <c r="I691" i="1"/>
  <c r="I690" i="1"/>
  <c r="I689" i="1"/>
  <c r="I688" i="1"/>
  <c r="I687" i="1"/>
  <c r="I686" i="1"/>
  <c r="I685" i="1"/>
  <c r="I684" i="1"/>
  <c r="I683" i="1"/>
  <c r="I682" i="1"/>
  <c r="I681" i="1"/>
  <c r="I680" i="1"/>
  <c r="I679" i="1"/>
  <c r="I678" i="1"/>
  <c r="I677" i="1"/>
  <c r="I676" i="1"/>
  <c r="I675" i="1"/>
  <c r="I674" i="1"/>
  <c r="I673" i="1"/>
  <c r="I672" i="1"/>
  <c r="I671" i="1"/>
  <c r="I670" i="1"/>
  <c r="I669" i="1"/>
  <c r="I668" i="1"/>
  <c r="I667" i="1"/>
  <c r="I666" i="1"/>
  <c r="I665" i="1"/>
  <c r="I664" i="1"/>
  <c r="I663" i="1"/>
  <c r="I662" i="1"/>
  <c r="I661" i="1"/>
  <c r="I660" i="1"/>
  <c r="I659" i="1"/>
  <c r="I658" i="1"/>
  <c r="I657" i="1"/>
  <c r="I656" i="1"/>
  <c r="I655" i="1"/>
  <c r="I654" i="1"/>
  <c r="I653" i="1"/>
  <c r="I652" i="1"/>
  <c r="I651" i="1"/>
  <c r="I650" i="1"/>
  <c r="I649" i="1"/>
  <c r="I648" i="1"/>
  <c r="I647" i="1"/>
  <c r="I646" i="1"/>
  <c r="I645" i="1"/>
  <c r="I644" i="1"/>
  <c r="I643" i="1"/>
  <c r="I642" i="1"/>
  <c r="I641" i="1"/>
  <c r="I640" i="1"/>
  <c r="I639" i="1"/>
  <c r="I638" i="1"/>
  <c r="I637" i="1"/>
  <c r="I636" i="1"/>
  <c r="I635" i="1"/>
  <c r="I634" i="1"/>
  <c r="I633" i="1"/>
  <c r="I632" i="1"/>
  <c r="I631" i="1"/>
  <c r="I630" i="1"/>
  <c r="I629" i="1"/>
  <c r="I628" i="1"/>
  <c r="I627" i="1"/>
  <c r="I626" i="1"/>
  <c r="I625" i="1"/>
  <c r="I624" i="1"/>
  <c r="I623" i="1"/>
  <c r="I622" i="1"/>
  <c r="I621" i="1"/>
  <c r="I620" i="1"/>
  <c r="I619" i="1"/>
  <c r="I618" i="1"/>
  <c r="I617" i="1"/>
  <c r="I616" i="1"/>
  <c r="I615" i="1"/>
  <c r="I614" i="1"/>
  <c r="I613" i="1"/>
  <c r="I612" i="1"/>
  <c r="I611" i="1"/>
  <c r="I610" i="1"/>
  <c r="I609" i="1"/>
  <c r="I608" i="1"/>
  <c r="I607" i="1"/>
  <c r="I606" i="1"/>
  <c r="I605" i="1"/>
  <c r="I604" i="1"/>
  <c r="I603" i="1"/>
  <c r="I602" i="1"/>
  <c r="I601" i="1"/>
  <c r="I600" i="1"/>
  <c r="I599" i="1"/>
  <c r="I598" i="1"/>
  <c r="I597" i="1"/>
  <c r="I596" i="1"/>
  <c r="I595" i="1"/>
  <c r="I594" i="1"/>
  <c r="I593" i="1"/>
  <c r="I592" i="1"/>
  <c r="I591" i="1"/>
  <c r="I590" i="1"/>
  <c r="I589" i="1"/>
  <c r="I588" i="1"/>
  <c r="I587" i="1"/>
  <c r="I586" i="1"/>
  <c r="I585" i="1"/>
  <c r="I584" i="1"/>
  <c r="I583" i="1"/>
  <c r="I582" i="1"/>
  <c r="I581" i="1"/>
  <c r="I580" i="1"/>
  <c r="I579" i="1"/>
  <c r="I578" i="1"/>
  <c r="I577" i="1"/>
  <c r="I576" i="1"/>
  <c r="I575" i="1"/>
  <c r="I574" i="1"/>
  <c r="I573" i="1"/>
  <c r="I572" i="1"/>
  <c r="I571" i="1"/>
  <c r="I570" i="1"/>
  <c r="I569" i="1"/>
  <c r="I568" i="1"/>
  <c r="I567" i="1"/>
  <c r="I566" i="1"/>
  <c r="I565" i="1"/>
  <c r="I564" i="1"/>
  <c r="I563" i="1"/>
  <c r="I562" i="1"/>
  <c r="I561" i="1"/>
  <c r="I560" i="1"/>
  <c r="I559" i="1"/>
  <c r="I558" i="1"/>
  <c r="I557" i="1"/>
  <c r="I556" i="1"/>
  <c r="I555" i="1"/>
  <c r="I554" i="1"/>
  <c r="I553" i="1"/>
  <c r="I552" i="1"/>
  <c r="I551" i="1"/>
  <c r="I550" i="1"/>
  <c r="I549" i="1"/>
  <c r="I548" i="1"/>
  <c r="I547" i="1"/>
  <c r="I546" i="1"/>
  <c r="I545" i="1"/>
  <c r="I544" i="1"/>
  <c r="I543" i="1"/>
  <c r="I542" i="1"/>
  <c r="I541" i="1"/>
  <c r="I540" i="1"/>
  <c r="I539" i="1"/>
  <c r="I538" i="1"/>
  <c r="I537" i="1"/>
  <c r="I536" i="1"/>
  <c r="I535" i="1"/>
  <c r="I534" i="1"/>
  <c r="I533" i="1"/>
  <c r="I532" i="1"/>
  <c r="I531" i="1"/>
  <c r="I530" i="1"/>
  <c r="I529" i="1"/>
  <c r="I528" i="1"/>
  <c r="I527" i="1"/>
  <c r="I526" i="1"/>
  <c r="I525" i="1"/>
  <c r="I524" i="1"/>
  <c r="I523" i="1"/>
  <c r="I522" i="1"/>
  <c r="I521" i="1"/>
  <c r="I520" i="1"/>
  <c r="I519" i="1"/>
  <c r="I518" i="1"/>
  <c r="I517" i="1"/>
  <c r="I516" i="1"/>
  <c r="I515" i="1"/>
  <c r="I514" i="1"/>
  <c r="I513" i="1"/>
  <c r="I512" i="1"/>
  <c r="I511" i="1"/>
  <c r="I510" i="1"/>
  <c r="I509" i="1"/>
  <c r="I508" i="1"/>
  <c r="I507" i="1"/>
  <c r="I506" i="1"/>
  <c r="I505" i="1"/>
  <c r="I504" i="1"/>
  <c r="I503" i="1"/>
  <c r="I502" i="1"/>
  <c r="I501" i="1"/>
  <c r="I500" i="1"/>
  <c r="I499" i="1"/>
  <c r="I498" i="1"/>
  <c r="I497" i="1"/>
  <c r="I496" i="1"/>
  <c r="I495" i="1"/>
  <c r="I494" i="1"/>
  <c r="I493" i="1"/>
  <c r="I492" i="1"/>
  <c r="I491" i="1"/>
  <c r="I490" i="1"/>
  <c r="I489" i="1"/>
  <c r="I488" i="1"/>
  <c r="I487" i="1"/>
  <c r="I486" i="1"/>
  <c r="I485" i="1"/>
  <c r="I484" i="1"/>
  <c r="I483" i="1"/>
  <c r="I482" i="1"/>
  <c r="I481" i="1"/>
  <c r="I480" i="1"/>
  <c r="I479" i="1"/>
  <c r="I478" i="1"/>
  <c r="I477" i="1"/>
  <c r="I476" i="1"/>
  <c r="I475" i="1"/>
  <c r="I474" i="1"/>
  <c r="I473" i="1"/>
  <c r="I472" i="1"/>
  <c r="I471" i="1"/>
  <c r="I470" i="1"/>
  <c r="I469" i="1"/>
  <c r="I468" i="1"/>
  <c r="I467" i="1"/>
  <c r="I466" i="1"/>
  <c r="I465" i="1"/>
  <c r="I464" i="1"/>
  <c r="I463" i="1"/>
  <c r="I462" i="1"/>
  <c r="I461" i="1"/>
  <c r="I460" i="1"/>
  <c r="I459" i="1"/>
  <c r="I458" i="1"/>
  <c r="I457" i="1"/>
  <c r="I456" i="1"/>
  <c r="I455" i="1"/>
  <c r="I454" i="1"/>
  <c r="I453" i="1"/>
  <c r="I452" i="1"/>
  <c r="I451" i="1"/>
  <c r="I450" i="1"/>
  <c r="I449" i="1"/>
  <c r="I448" i="1"/>
  <c r="I447" i="1"/>
  <c r="I446" i="1"/>
  <c r="I445" i="1"/>
  <c r="I444" i="1"/>
  <c r="I443" i="1"/>
  <c r="I442" i="1"/>
  <c r="I441" i="1"/>
  <c r="I440" i="1"/>
  <c r="I439" i="1"/>
  <c r="I438" i="1"/>
  <c r="I437" i="1"/>
  <c r="I436" i="1"/>
  <c r="I435" i="1"/>
  <c r="I434" i="1"/>
  <c r="I433" i="1"/>
  <c r="I432" i="1"/>
  <c r="I431" i="1"/>
  <c r="I430" i="1"/>
  <c r="I429" i="1"/>
  <c r="I428" i="1"/>
  <c r="I427" i="1"/>
  <c r="I426" i="1"/>
  <c r="I425" i="1"/>
  <c r="I424" i="1"/>
  <c r="I423" i="1"/>
  <c r="I422" i="1"/>
  <c r="I421" i="1"/>
  <c r="I420" i="1"/>
  <c r="I419" i="1"/>
  <c r="I418" i="1"/>
  <c r="I417" i="1"/>
  <c r="I416" i="1"/>
  <c r="I415" i="1"/>
  <c r="I414" i="1"/>
  <c r="I413" i="1"/>
  <c r="I412" i="1"/>
  <c r="I411" i="1"/>
  <c r="I410" i="1"/>
  <c r="I409" i="1"/>
  <c r="I408" i="1"/>
  <c r="I407" i="1"/>
  <c r="I406" i="1"/>
  <c r="I405" i="1"/>
  <c r="I404" i="1"/>
  <c r="I403" i="1"/>
  <c r="I402" i="1"/>
  <c r="I401" i="1"/>
  <c r="I400" i="1"/>
  <c r="I399" i="1"/>
  <c r="I398" i="1"/>
  <c r="I397" i="1"/>
  <c r="I396" i="1"/>
  <c r="I395" i="1"/>
  <c r="I394" i="1"/>
  <c r="I393" i="1"/>
  <c r="I392" i="1"/>
  <c r="I391" i="1"/>
  <c r="I390" i="1"/>
  <c r="I389" i="1"/>
  <c r="I388" i="1"/>
  <c r="I387" i="1"/>
  <c r="I386" i="1"/>
  <c r="I385" i="1"/>
  <c r="I384" i="1"/>
  <c r="I383" i="1"/>
  <c r="I382" i="1"/>
  <c r="I381" i="1"/>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336" i="1"/>
  <c r="I335" i="1"/>
  <c r="I334" i="1"/>
  <c r="I333" i="1"/>
  <c r="I332" i="1"/>
  <c r="I331" i="1"/>
  <c r="I330" i="1"/>
  <c r="I329" i="1"/>
  <c r="I328" i="1"/>
  <c r="I327" i="1"/>
  <c r="I326" i="1"/>
  <c r="I325" i="1"/>
  <c r="I324" i="1"/>
  <c r="I323" i="1"/>
  <c r="I322" i="1"/>
  <c r="I321" i="1"/>
  <c r="I320" i="1"/>
  <c r="I319" i="1"/>
  <c r="I318" i="1"/>
  <c r="I317" i="1"/>
  <c r="I316" i="1"/>
  <c r="I315" i="1"/>
  <c r="I314" i="1"/>
  <c r="I313" i="1"/>
  <c r="I312" i="1"/>
  <c r="I311" i="1"/>
  <c r="I310" i="1"/>
  <c r="I309" i="1"/>
  <c r="I308" i="1"/>
  <c r="I307" i="1"/>
  <c r="I306" i="1"/>
  <c r="I305" i="1"/>
  <c r="I304" i="1"/>
  <c r="I303" i="1"/>
  <c r="I302" i="1"/>
  <c r="I301" i="1"/>
  <c r="I300" i="1"/>
  <c r="I299" i="1"/>
  <c r="I298" i="1"/>
  <c r="I297" i="1"/>
  <c r="I296" i="1"/>
  <c r="I295" i="1"/>
  <c r="I294" i="1"/>
  <c r="I293" i="1"/>
  <c r="I292" i="1"/>
  <c r="I291" i="1"/>
  <c r="I290" i="1"/>
  <c r="I289" i="1"/>
  <c r="I288" i="1"/>
  <c r="I287" i="1"/>
  <c r="I286" i="1"/>
  <c r="I285" i="1"/>
  <c r="I284" i="1"/>
  <c r="I283" i="1"/>
  <c r="I282" i="1"/>
  <c r="I281" i="1"/>
  <c r="I280" i="1"/>
  <c r="I279" i="1"/>
  <c r="I278" i="1"/>
  <c r="I277" i="1"/>
  <c r="I276" i="1"/>
  <c r="I275" i="1"/>
  <c r="I274" i="1"/>
  <c r="I273" i="1"/>
  <c r="I272" i="1"/>
  <c r="I271" i="1"/>
  <c r="I270" i="1"/>
  <c r="I269" i="1"/>
  <c r="I268" i="1"/>
  <c r="I267" i="1"/>
  <c r="I266" i="1"/>
  <c r="I265" i="1"/>
  <c r="I264" i="1"/>
  <c r="I263" i="1"/>
  <c r="I262" i="1"/>
  <c r="I261" i="1"/>
  <c r="I260" i="1"/>
  <c r="I259" i="1"/>
  <c r="I258" i="1"/>
  <c r="I257" i="1"/>
  <c r="I256" i="1"/>
  <c r="I255" i="1"/>
  <c r="I254" i="1"/>
  <c r="I253" i="1"/>
  <c r="I252" i="1"/>
  <c r="I251" i="1"/>
  <c r="I250" i="1"/>
  <c r="I249" i="1"/>
  <c r="I248" i="1"/>
  <c r="I247" i="1"/>
  <c r="I246" i="1"/>
  <c r="I245" i="1"/>
  <c r="I244" i="1"/>
  <c r="I243" i="1"/>
  <c r="I242" i="1"/>
  <c r="I241" i="1"/>
  <c r="I240" i="1"/>
  <c r="I239"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I168" i="1"/>
  <c r="I167" i="1"/>
  <c r="I166" i="1"/>
  <c r="I165" i="1"/>
  <c r="I164" i="1"/>
  <c r="I163" i="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E42" i="15"/>
  <c r="E41" i="15"/>
  <c r="E40" i="15"/>
  <c r="E39" i="15"/>
  <c r="E38" i="15"/>
  <c r="E37" i="15"/>
  <c r="E36" i="15"/>
  <c r="E35" i="15"/>
  <c r="E34" i="15"/>
  <c r="E33" i="15"/>
  <c r="E32" i="15"/>
  <c r="E31" i="15"/>
  <c r="E30" i="15"/>
  <c r="E29" i="15"/>
  <c r="E28" i="15"/>
  <c r="E27" i="15"/>
  <c r="E26" i="15"/>
  <c r="E25" i="15"/>
  <c r="E24" i="15"/>
  <c r="E23" i="15"/>
  <c r="E22" i="15"/>
  <c r="E21" i="15"/>
  <c r="E20" i="15"/>
  <c r="E19" i="15"/>
  <c r="E18" i="15"/>
  <c r="E17" i="15"/>
  <c r="E16" i="15"/>
  <c r="E15" i="15"/>
  <c r="E14" i="15"/>
  <c r="E13" i="15"/>
  <c r="E12" i="15"/>
  <c r="E11" i="15"/>
  <c r="E10" i="15"/>
  <c r="E9" i="15"/>
  <c r="E8" i="15"/>
  <c r="E7" i="15"/>
  <c r="E45" i="14"/>
  <c r="E44" i="14"/>
  <c r="E43" i="14"/>
  <c r="E42" i="14"/>
  <c r="E41" i="14"/>
  <c r="E40" i="14"/>
  <c r="E39" i="14"/>
  <c r="E38" i="14"/>
  <c r="E37" i="14"/>
  <c r="E36" i="14"/>
  <c r="E35" i="14"/>
  <c r="E34" i="14"/>
  <c r="E33" i="14"/>
  <c r="E32" i="14"/>
  <c r="E31" i="14"/>
  <c r="E30" i="14"/>
  <c r="E29" i="14"/>
  <c r="E28" i="14"/>
  <c r="E27" i="14"/>
  <c r="E26" i="14"/>
  <c r="E25" i="14"/>
  <c r="E24" i="14"/>
  <c r="E23" i="14"/>
  <c r="E22" i="14"/>
  <c r="E21" i="14"/>
  <c r="E20" i="14"/>
  <c r="E19" i="14"/>
  <c r="E18" i="14"/>
  <c r="E17" i="14"/>
  <c r="E16" i="14"/>
  <c r="E15" i="14"/>
  <c r="E14" i="14"/>
  <c r="E13" i="14"/>
  <c r="E12" i="14"/>
  <c r="E11" i="14"/>
  <c r="E10" i="14"/>
  <c r="B6" i="18" l="1"/>
  <c r="B7" i="18" s="1"/>
  <c r="B8" i="18" s="1"/>
  <c r="B9" i="18" s="1"/>
  <c r="B10" i="18" s="1"/>
  <c r="B11" i="18" s="1"/>
  <c r="B12" i="18" s="1"/>
  <c r="B13" i="18" s="1"/>
  <c r="B14" i="18" s="1"/>
  <c r="B15" i="18" s="1"/>
  <c r="B16" i="18" s="1"/>
  <c r="B17" i="18" s="1"/>
  <c r="B18" i="18" s="1"/>
  <c r="B19" i="18" s="1"/>
  <c r="B20" i="18" s="1"/>
  <c r="B21" i="18" s="1"/>
  <c r="B22" i="18" s="1"/>
  <c r="B23" i="18" s="1"/>
  <c r="B24" i="18" s="1"/>
  <c r="B25" i="18" s="1"/>
  <c r="B26" i="18" s="1"/>
  <c r="B27" i="18" s="1"/>
  <c r="B28" i="18" s="1"/>
  <c r="B29" i="18" s="1"/>
  <c r="B30" i="18" s="1"/>
  <c r="B31" i="18" s="1"/>
  <c r="B32" i="18" s="1"/>
  <c r="B33" i="18" s="1"/>
  <c r="B34" i="18" s="1"/>
  <c r="B35" i="18" s="1"/>
  <c r="B36" i="18" s="1"/>
  <c r="B37" i="18" s="1"/>
  <c r="B38" i="18" s="1"/>
  <c r="B39" i="18" s="1"/>
  <c r="B40" i="18" s="1"/>
  <c r="B41" i="18" s="1"/>
  <c r="G54" i="15" l="1"/>
  <c r="H54" i="15" s="1"/>
  <c r="I54" i="15" s="1"/>
  <c r="J54" i="15" s="1"/>
  <c r="K54" i="15" s="1"/>
  <c r="L54" i="15" s="1"/>
  <c r="M54" i="15" s="1"/>
  <c r="N54" i="15" s="1"/>
  <c r="O54" i="15" s="1"/>
  <c r="P54" i="15" s="1"/>
  <c r="Q54" i="15" s="1"/>
  <c r="R54" i="15" s="1"/>
  <c r="S54" i="15" s="1"/>
  <c r="T54" i="15" s="1"/>
  <c r="U54" i="15" s="1"/>
  <c r="V54" i="15" s="1"/>
  <c r="W54" i="15" s="1"/>
  <c r="X54" i="15" s="1"/>
  <c r="Y54" i="15" s="1"/>
  <c r="Z54" i="15" s="1"/>
  <c r="AA54" i="15" s="1"/>
  <c r="AB54" i="15" s="1"/>
  <c r="AC54" i="15" s="1"/>
  <c r="AD54" i="15" s="1"/>
  <c r="AE54" i="15" s="1"/>
  <c r="AF54" i="15" s="1"/>
  <c r="AG54" i="15" s="1"/>
  <c r="AH54" i="15" s="1"/>
  <c r="AI54" i="15" s="1"/>
  <c r="AJ54" i="15" s="1"/>
  <c r="AK54" i="15" s="1"/>
  <c r="AL54" i="15" s="1"/>
  <c r="AM54" i="15" s="1"/>
  <c r="AN54" i="15" s="1"/>
  <c r="C138" i="15"/>
  <c r="C137" i="15"/>
  <c r="C136" i="15"/>
  <c r="C135" i="15"/>
  <c r="C134" i="15"/>
  <c r="C133" i="15"/>
  <c r="C132" i="15"/>
  <c r="C131" i="15"/>
  <c r="C130" i="15"/>
  <c r="C129" i="15"/>
  <c r="C128" i="15"/>
  <c r="C127" i="15"/>
  <c r="C126" i="15"/>
  <c r="C125" i="15"/>
  <c r="C124" i="15"/>
  <c r="C123" i="15"/>
  <c r="C122" i="15"/>
  <c r="C121" i="15"/>
  <c r="C120" i="15"/>
  <c r="C119" i="15"/>
  <c r="C118" i="15"/>
  <c r="C117" i="15"/>
  <c r="C116" i="15"/>
  <c r="C115" i="15"/>
  <c r="C114" i="15"/>
  <c r="C113" i="15"/>
  <c r="C112" i="15"/>
  <c r="C111" i="15"/>
  <c r="C110" i="15"/>
  <c r="C109" i="15"/>
  <c r="C108" i="15"/>
  <c r="C107" i="15"/>
  <c r="C106" i="15"/>
  <c r="C105" i="15"/>
  <c r="C104" i="15"/>
  <c r="C103" i="15"/>
  <c r="C97" i="15"/>
  <c r="C96" i="15"/>
  <c r="C95" i="15"/>
  <c r="C94" i="15"/>
  <c r="C93" i="15"/>
  <c r="C92" i="15"/>
  <c r="C91" i="15"/>
  <c r="C90" i="15"/>
  <c r="C89" i="15"/>
  <c r="C88" i="15"/>
  <c r="C87" i="15"/>
  <c r="C86" i="15"/>
  <c r="C85" i="15"/>
  <c r="C84" i="15"/>
  <c r="C83" i="15"/>
  <c r="C82" i="15"/>
  <c r="C81" i="15"/>
  <c r="C80" i="15"/>
  <c r="C79" i="15"/>
  <c r="C78" i="15"/>
  <c r="C77" i="15"/>
  <c r="C76" i="15"/>
  <c r="C75" i="15"/>
  <c r="C74" i="15"/>
  <c r="C73" i="15"/>
  <c r="C72" i="15"/>
  <c r="C71" i="15"/>
  <c r="C70" i="15"/>
  <c r="C69" i="15"/>
  <c r="C68" i="15"/>
  <c r="C67" i="15"/>
  <c r="C66" i="15"/>
  <c r="C65" i="15"/>
  <c r="C64" i="15"/>
  <c r="C63" i="15"/>
  <c r="C62" i="15"/>
  <c r="AO42" i="15"/>
  <c r="AN42" i="15"/>
  <c r="AM42" i="15"/>
  <c r="AL42" i="15"/>
  <c r="AK42" i="15"/>
  <c r="AJ42" i="15"/>
  <c r="AI42" i="15"/>
  <c r="AH42" i="15"/>
  <c r="AG42" i="15"/>
  <c r="AF42" i="15"/>
  <c r="AE42" i="15"/>
  <c r="AD42" i="15"/>
  <c r="AC42" i="15"/>
  <c r="AB42" i="15"/>
  <c r="AA42" i="15"/>
  <c r="Z42" i="15"/>
  <c r="Y42" i="15"/>
  <c r="X42" i="15"/>
  <c r="W42" i="15"/>
  <c r="V42" i="15"/>
  <c r="U42" i="15"/>
  <c r="T42" i="15"/>
  <c r="S42" i="15"/>
  <c r="R42" i="15"/>
  <c r="Q42" i="15"/>
  <c r="P42" i="15"/>
  <c r="O42" i="15"/>
  <c r="N42" i="15"/>
  <c r="M42" i="15"/>
  <c r="L42" i="15"/>
  <c r="K42" i="15"/>
  <c r="J42" i="15"/>
  <c r="I42" i="15"/>
  <c r="H42" i="15"/>
  <c r="G42" i="15"/>
  <c r="AO41" i="15"/>
  <c r="AN41" i="15"/>
  <c r="AM41" i="15"/>
  <c r="AL41" i="15"/>
  <c r="AK41" i="15"/>
  <c r="AJ41" i="15"/>
  <c r="AI41" i="15"/>
  <c r="AH41" i="15"/>
  <c r="AG41" i="15"/>
  <c r="AF41" i="15"/>
  <c r="AE41" i="15"/>
  <c r="AD41" i="15"/>
  <c r="AC41" i="15"/>
  <c r="AB41" i="15"/>
  <c r="AA41" i="15"/>
  <c r="Z41" i="15"/>
  <c r="Y41" i="15"/>
  <c r="X41" i="15"/>
  <c r="W41" i="15"/>
  <c r="V41" i="15"/>
  <c r="U41" i="15"/>
  <c r="T41" i="15"/>
  <c r="S41" i="15"/>
  <c r="R41" i="15"/>
  <c r="Q41" i="15"/>
  <c r="P41" i="15"/>
  <c r="O41" i="15"/>
  <c r="N41" i="15"/>
  <c r="M41" i="15"/>
  <c r="L41" i="15"/>
  <c r="K41" i="15"/>
  <c r="J41" i="15"/>
  <c r="I41" i="15"/>
  <c r="H41" i="15"/>
  <c r="AO40" i="15"/>
  <c r="AN40" i="15"/>
  <c r="AM40" i="15"/>
  <c r="AL40" i="15"/>
  <c r="AK40" i="15"/>
  <c r="AJ40" i="15"/>
  <c r="AI40" i="15"/>
  <c r="AH40" i="15"/>
  <c r="AG40" i="15"/>
  <c r="AF40" i="15"/>
  <c r="AE40" i="15"/>
  <c r="AD40" i="15"/>
  <c r="AC40" i="15"/>
  <c r="AB40" i="15"/>
  <c r="AA40" i="15"/>
  <c r="Z40" i="15"/>
  <c r="Y40" i="15"/>
  <c r="X40" i="15"/>
  <c r="W40" i="15"/>
  <c r="V40" i="15"/>
  <c r="U40" i="15"/>
  <c r="T40" i="15"/>
  <c r="S40" i="15"/>
  <c r="R40" i="15"/>
  <c r="Q40" i="15"/>
  <c r="P40" i="15"/>
  <c r="O40" i="15"/>
  <c r="N40" i="15"/>
  <c r="M40" i="15"/>
  <c r="L40" i="15"/>
  <c r="K40" i="15"/>
  <c r="J40" i="15"/>
  <c r="I40" i="15"/>
  <c r="AO39" i="15"/>
  <c r="AN39" i="15"/>
  <c r="AM39" i="15"/>
  <c r="AL39" i="15"/>
  <c r="AK39" i="15"/>
  <c r="AJ39" i="15"/>
  <c r="AI39" i="15"/>
  <c r="AH39" i="15"/>
  <c r="AG39" i="15"/>
  <c r="AF39" i="15"/>
  <c r="AE39" i="15"/>
  <c r="AD39" i="15"/>
  <c r="AC39" i="15"/>
  <c r="AB39" i="15"/>
  <c r="AA39" i="15"/>
  <c r="Z39" i="15"/>
  <c r="Y39" i="15"/>
  <c r="X39" i="15"/>
  <c r="W39" i="15"/>
  <c r="V39" i="15"/>
  <c r="U39" i="15"/>
  <c r="T39" i="15"/>
  <c r="S39" i="15"/>
  <c r="R39" i="15"/>
  <c r="Q39" i="15"/>
  <c r="P39" i="15"/>
  <c r="O39" i="15"/>
  <c r="N39" i="15"/>
  <c r="M39" i="15"/>
  <c r="L39" i="15"/>
  <c r="K39" i="15"/>
  <c r="J39" i="15"/>
  <c r="AO38" i="15"/>
  <c r="AN38" i="15"/>
  <c r="AM38" i="15"/>
  <c r="AL38" i="15"/>
  <c r="AK38" i="15"/>
  <c r="AJ38" i="15"/>
  <c r="AI38" i="15"/>
  <c r="AH38" i="15"/>
  <c r="AG38" i="15"/>
  <c r="AF38" i="15"/>
  <c r="AE38" i="15"/>
  <c r="AD38" i="15"/>
  <c r="AC38" i="15"/>
  <c r="AB38" i="15"/>
  <c r="AA38" i="15"/>
  <c r="Z38" i="15"/>
  <c r="Y38" i="15"/>
  <c r="X38" i="15"/>
  <c r="W38" i="15"/>
  <c r="V38" i="15"/>
  <c r="U38" i="15"/>
  <c r="T38" i="15"/>
  <c r="S38" i="15"/>
  <c r="R38" i="15"/>
  <c r="Q38" i="15"/>
  <c r="P38" i="15"/>
  <c r="O38" i="15"/>
  <c r="N38" i="15"/>
  <c r="M38" i="15"/>
  <c r="L38" i="15"/>
  <c r="K38" i="15"/>
  <c r="AO37" i="15"/>
  <c r="AN37" i="15"/>
  <c r="AM37" i="15"/>
  <c r="AL37" i="15"/>
  <c r="AK37" i="15"/>
  <c r="AJ37" i="15"/>
  <c r="AI37" i="15"/>
  <c r="AH37" i="15"/>
  <c r="AG37" i="15"/>
  <c r="AF37" i="15"/>
  <c r="AE37" i="15"/>
  <c r="AD37" i="15"/>
  <c r="AC37" i="15"/>
  <c r="AB37" i="15"/>
  <c r="AA37" i="15"/>
  <c r="Z37" i="15"/>
  <c r="Y37" i="15"/>
  <c r="X37" i="15"/>
  <c r="W37" i="15"/>
  <c r="V37" i="15"/>
  <c r="U37" i="15"/>
  <c r="T37" i="15"/>
  <c r="S37" i="15"/>
  <c r="R37" i="15"/>
  <c r="Q37" i="15"/>
  <c r="P37" i="15"/>
  <c r="O37" i="15"/>
  <c r="N37" i="15"/>
  <c r="M37" i="15"/>
  <c r="L37" i="15"/>
  <c r="AO36" i="15"/>
  <c r="AN36" i="15"/>
  <c r="AM36" i="15"/>
  <c r="AL36" i="15"/>
  <c r="AK36" i="15"/>
  <c r="AJ36" i="15"/>
  <c r="AI36" i="15"/>
  <c r="AH36" i="15"/>
  <c r="AG36" i="15"/>
  <c r="AF36" i="15"/>
  <c r="AE36" i="15"/>
  <c r="AD36" i="15"/>
  <c r="AC36" i="15"/>
  <c r="AB36" i="15"/>
  <c r="AA36" i="15"/>
  <c r="Z36" i="15"/>
  <c r="Y36" i="15"/>
  <c r="X36" i="15"/>
  <c r="W36" i="15"/>
  <c r="V36" i="15"/>
  <c r="U36" i="15"/>
  <c r="T36" i="15"/>
  <c r="S36" i="15"/>
  <c r="R36" i="15"/>
  <c r="Q36" i="15"/>
  <c r="P36" i="15"/>
  <c r="O36" i="15"/>
  <c r="N36" i="15"/>
  <c r="M36" i="15"/>
  <c r="AO35" i="15"/>
  <c r="AN35" i="15"/>
  <c r="AM35" i="15"/>
  <c r="AL35" i="15"/>
  <c r="AK35" i="15"/>
  <c r="AJ35" i="15"/>
  <c r="AI35" i="15"/>
  <c r="AH35" i="15"/>
  <c r="AG35" i="15"/>
  <c r="AF35" i="15"/>
  <c r="AE35" i="15"/>
  <c r="AD35" i="15"/>
  <c r="AC35" i="15"/>
  <c r="AB35" i="15"/>
  <c r="AA35" i="15"/>
  <c r="Z35" i="15"/>
  <c r="Y35" i="15"/>
  <c r="X35" i="15"/>
  <c r="W35" i="15"/>
  <c r="V35" i="15"/>
  <c r="U35" i="15"/>
  <c r="T35" i="15"/>
  <c r="S35" i="15"/>
  <c r="R35" i="15"/>
  <c r="Q35" i="15"/>
  <c r="P35" i="15"/>
  <c r="O35" i="15"/>
  <c r="N35" i="15"/>
  <c r="AO34" i="15"/>
  <c r="AN34" i="15"/>
  <c r="AM34" i="15"/>
  <c r="AL34" i="15"/>
  <c r="AK34" i="15"/>
  <c r="AJ34" i="15"/>
  <c r="AI34" i="15"/>
  <c r="AH34" i="15"/>
  <c r="AG34" i="15"/>
  <c r="AF34" i="15"/>
  <c r="AE34" i="15"/>
  <c r="AD34" i="15"/>
  <c r="AC34" i="15"/>
  <c r="AB34" i="15"/>
  <c r="AA34" i="15"/>
  <c r="Z34" i="15"/>
  <c r="Y34" i="15"/>
  <c r="X34" i="15"/>
  <c r="W34" i="15"/>
  <c r="V34" i="15"/>
  <c r="U34" i="15"/>
  <c r="T34" i="15"/>
  <c r="S34" i="15"/>
  <c r="R34" i="15"/>
  <c r="Q34" i="15"/>
  <c r="P34" i="15"/>
  <c r="O34" i="15"/>
  <c r="AO33" i="15"/>
  <c r="AN33" i="15"/>
  <c r="AM33" i="15"/>
  <c r="AL33" i="15"/>
  <c r="AK33" i="15"/>
  <c r="AJ33" i="15"/>
  <c r="AI33" i="15"/>
  <c r="AH33" i="15"/>
  <c r="AG33" i="15"/>
  <c r="AF33" i="15"/>
  <c r="AE33" i="15"/>
  <c r="AD33" i="15"/>
  <c r="AC33" i="15"/>
  <c r="AB33" i="15"/>
  <c r="AA33" i="15"/>
  <c r="Z33" i="15"/>
  <c r="Y33" i="15"/>
  <c r="X33" i="15"/>
  <c r="W33" i="15"/>
  <c r="V33" i="15"/>
  <c r="U33" i="15"/>
  <c r="T33" i="15"/>
  <c r="S33" i="15"/>
  <c r="R33" i="15"/>
  <c r="Q33" i="15"/>
  <c r="P33" i="15"/>
  <c r="AO32" i="15"/>
  <c r="AN32" i="15"/>
  <c r="AM32" i="15"/>
  <c r="AL32" i="15"/>
  <c r="AK32" i="15"/>
  <c r="AJ32" i="15"/>
  <c r="AI32" i="15"/>
  <c r="AH32" i="15"/>
  <c r="AG32" i="15"/>
  <c r="AF32" i="15"/>
  <c r="AE32" i="15"/>
  <c r="AD32" i="15"/>
  <c r="AC32" i="15"/>
  <c r="AB32" i="15"/>
  <c r="AA32" i="15"/>
  <c r="Z32" i="15"/>
  <c r="Y32" i="15"/>
  <c r="X32" i="15"/>
  <c r="W32" i="15"/>
  <c r="V32" i="15"/>
  <c r="U32" i="15"/>
  <c r="T32" i="15"/>
  <c r="S32" i="15"/>
  <c r="R32" i="15"/>
  <c r="Q32" i="15"/>
  <c r="AO31" i="15"/>
  <c r="AN31" i="15"/>
  <c r="AM31" i="15"/>
  <c r="AL31" i="15"/>
  <c r="AK31" i="15"/>
  <c r="AJ31" i="15"/>
  <c r="AI31" i="15"/>
  <c r="AH31" i="15"/>
  <c r="AG31" i="15"/>
  <c r="AF31" i="15"/>
  <c r="AE31" i="15"/>
  <c r="AD31" i="15"/>
  <c r="AC31" i="15"/>
  <c r="AB31" i="15"/>
  <c r="AA31" i="15"/>
  <c r="Z31" i="15"/>
  <c r="Y31" i="15"/>
  <c r="X31" i="15"/>
  <c r="W31" i="15"/>
  <c r="V31" i="15"/>
  <c r="U31" i="15"/>
  <c r="T31" i="15"/>
  <c r="S31" i="15"/>
  <c r="R31" i="15"/>
  <c r="AO30" i="15"/>
  <c r="AN30" i="15"/>
  <c r="AM30" i="15"/>
  <c r="AL30" i="15"/>
  <c r="AK30" i="15"/>
  <c r="AJ30" i="15"/>
  <c r="AI30" i="15"/>
  <c r="AH30" i="15"/>
  <c r="AG30" i="15"/>
  <c r="AF30" i="15"/>
  <c r="AE30" i="15"/>
  <c r="AD30" i="15"/>
  <c r="AC30" i="15"/>
  <c r="AB30" i="15"/>
  <c r="AA30" i="15"/>
  <c r="Z30" i="15"/>
  <c r="Y30" i="15"/>
  <c r="X30" i="15"/>
  <c r="W30" i="15"/>
  <c r="V30" i="15"/>
  <c r="U30" i="15"/>
  <c r="T30" i="15"/>
  <c r="S30" i="15"/>
  <c r="AO29" i="15"/>
  <c r="AN29" i="15"/>
  <c r="AM29" i="15"/>
  <c r="AL29" i="15"/>
  <c r="AK29" i="15"/>
  <c r="AJ29" i="15"/>
  <c r="AI29" i="15"/>
  <c r="AH29" i="15"/>
  <c r="AG29" i="15"/>
  <c r="AF29" i="15"/>
  <c r="AE29" i="15"/>
  <c r="AD29" i="15"/>
  <c r="AC29" i="15"/>
  <c r="AB29" i="15"/>
  <c r="AA29" i="15"/>
  <c r="Z29" i="15"/>
  <c r="Y29" i="15"/>
  <c r="X29" i="15"/>
  <c r="W29" i="15"/>
  <c r="V29" i="15"/>
  <c r="U29" i="15"/>
  <c r="T29" i="15"/>
  <c r="AO28" i="15"/>
  <c r="AN28" i="15"/>
  <c r="AM28" i="15"/>
  <c r="AL28" i="15"/>
  <c r="AK28" i="15"/>
  <c r="AJ28" i="15"/>
  <c r="AI28" i="15"/>
  <c r="AH28" i="15"/>
  <c r="AG28" i="15"/>
  <c r="AF28" i="15"/>
  <c r="AE28" i="15"/>
  <c r="AD28" i="15"/>
  <c r="AC28" i="15"/>
  <c r="AB28" i="15"/>
  <c r="AA28" i="15"/>
  <c r="Z28" i="15"/>
  <c r="Y28" i="15"/>
  <c r="X28" i="15"/>
  <c r="W28" i="15"/>
  <c r="V28" i="15"/>
  <c r="U28" i="15"/>
  <c r="AO27" i="15"/>
  <c r="AN27" i="15"/>
  <c r="AM27" i="15"/>
  <c r="AL27" i="15"/>
  <c r="AK27" i="15"/>
  <c r="AJ27" i="15"/>
  <c r="AI27" i="15"/>
  <c r="AH27" i="15"/>
  <c r="AG27" i="15"/>
  <c r="AF27" i="15"/>
  <c r="AE27" i="15"/>
  <c r="AD27" i="15"/>
  <c r="AC27" i="15"/>
  <c r="AB27" i="15"/>
  <c r="AA27" i="15"/>
  <c r="Z27" i="15"/>
  <c r="Y27" i="15"/>
  <c r="X27" i="15"/>
  <c r="W27" i="15"/>
  <c r="V27" i="15"/>
  <c r="AO26" i="15"/>
  <c r="AN26" i="15"/>
  <c r="AM26" i="15"/>
  <c r="AL26" i="15"/>
  <c r="AK26" i="15"/>
  <c r="AJ26" i="15"/>
  <c r="AI26" i="15"/>
  <c r="AH26" i="15"/>
  <c r="AG26" i="15"/>
  <c r="AF26" i="15"/>
  <c r="AE26" i="15"/>
  <c r="AD26" i="15"/>
  <c r="AC26" i="15"/>
  <c r="AB26" i="15"/>
  <c r="AA26" i="15"/>
  <c r="Z26" i="15"/>
  <c r="Y26" i="15"/>
  <c r="X26" i="15"/>
  <c r="W26" i="15"/>
  <c r="AO25" i="15"/>
  <c r="AN25" i="15"/>
  <c r="AM25" i="15"/>
  <c r="AL25" i="15"/>
  <c r="AK25" i="15"/>
  <c r="AJ25" i="15"/>
  <c r="AI25" i="15"/>
  <c r="AH25" i="15"/>
  <c r="AG25" i="15"/>
  <c r="AF25" i="15"/>
  <c r="AE25" i="15"/>
  <c r="AD25" i="15"/>
  <c r="AC25" i="15"/>
  <c r="AB25" i="15"/>
  <c r="AA25" i="15"/>
  <c r="Z25" i="15"/>
  <c r="Y25" i="15"/>
  <c r="X25" i="15"/>
  <c r="AO24" i="15"/>
  <c r="AN24" i="15"/>
  <c r="AM24" i="15"/>
  <c r="AL24" i="15"/>
  <c r="AK24" i="15"/>
  <c r="AJ24" i="15"/>
  <c r="AI24" i="15"/>
  <c r="AH24" i="15"/>
  <c r="AG24" i="15"/>
  <c r="AF24" i="15"/>
  <c r="AE24" i="15"/>
  <c r="AD24" i="15"/>
  <c r="AC24" i="15"/>
  <c r="AB24" i="15"/>
  <c r="AA24" i="15"/>
  <c r="Z24" i="15"/>
  <c r="Y24" i="15"/>
  <c r="AO23" i="15"/>
  <c r="AN23" i="15"/>
  <c r="AM23" i="15"/>
  <c r="AL23" i="15"/>
  <c r="AK23" i="15"/>
  <c r="AJ23" i="15"/>
  <c r="AI23" i="15"/>
  <c r="AH23" i="15"/>
  <c r="AG23" i="15"/>
  <c r="AF23" i="15"/>
  <c r="AE23" i="15"/>
  <c r="AD23" i="15"/>
  <c r="AC23" i="15"/>
  <c r="AB23" i="15"/>
  <c r="AA23" i="15"/>
  <c r="Z23" i="15"/>
  <c r="AO22" i="15"/>
  <c r="AN22" i="15"/>
  <c r="AM22" i="15"/>
  <c r="AL22" i="15"/>
  <c r="AK22" i="15"/>
  <c r="AJ22" i="15"/>
  <c r="AI22" i="15"/>
  <c r="AH22" i="15"/>
  <c r="AG22" i="15"/>
  <c r="AF22" i="15"/>
  <c r="AE22" i="15"/>
  <c r="AD22" i="15"/>
  <c r="AC22" i="15"/>
  <c r="AB22" i="15"/>
  <c r="AA22" i="15"/>
  <c r="AO21" i="15"/>
  <c r="AN21" i="15"/>
  <c r="AM21" i="15"/>
  <c r="AL21" i="15"/>
  <c r="AK21" i="15"/>
  <c r="AJ21" i="15"/>
  <c r="AI21" i="15"/>
  <c r="AH21" i="15"/>
  <c r="AG21" i="15"/>
  <c r="AF21" i="15"/>
  <c r="AE21" i="15"/>
  <c r="AD21" i="15"/>
  <c r="AC21" i="15"/>
  <c r="AB21" i="15"/>
  <c r="AO20" i="15"/>
  <c r="AN20" i="15"/>
  <c r="AM20" i="15"/>
  <c r="AL20" i="15"/>
  <c r="AK20" i="15"/>
  <c r="AJ20" i="15"/>
  <c r="AI20" i="15"/>
  <c r="AH20" i="15"/>
  <c r="AG20" i="15"/>
  <c r="AF20" i="15"/>
  <c r="AE20" i="15"/>
  <c r="AD20" i="15"/>
  <c r="AC20" i="15"/>
  <c r="AO19" i="15"/>
  <c r="AN19" i="15"/>
  <c r="AM19" i="15"/>
  <c r="AL19" i="15"/>
  <c r="AK19" i="15"/>
  <c r="AJ19" i="15"/>
  <c r="AI19" i="15"/>
  <c r="AH19" i="15"/>
  <c r="AG19" i="15"/>
  <c r="AF19" i="15"/>
  <c r="AE19" i="15"/>
  <c r="AD19" i="15"/>
  <c r="AO18" i="15"/>
  <c r="AN18" i="15"/>
  <c r="AM18" i="15"/>
  <c r="AL18" i="15"/>
  <c r="AK18" i="15"/>
  <c r="AJ18" i="15"/>
  <c r="AI18" i="15"/>
  <c r="AH18" i="15"/>
  <c r="AG18" i="15"/>
  <c r="AF18" i="15"/>
  <c r="AE18" i="15"/>
  <c r="AO17" i="15"/>
  <c r="AN17" i="15"/>
  <c r="AM17" i="15"/>
  <c r="AL17" i="15"/>
  <c r="AK17" i="15"/>
  <c r="AJ17" i="15"/>
  <c r="AI17" i="15"/>
  <c r="AH17" i="15"/>
  <c r="AG17" i="15"/>
  <c r="AF17" i="15"/>
  <c r="AO16" i="15"/>
  <c r="AN16" i="15"/>
  <c r="AM16" i="15"/>
  <c r="AL16" i="15"/>
  <c r="AK16" i="15"/>
  <c r="AJ16" i="15"/>
  <c r="AI16" i="15"/>
  <c r="AH16" i="15"/>
  <c r="AG16" i="15"/>
  <c r="AO15" i="15"/>
  <c r="AN15" i="15"/>
  <c r="AM15" i="15"/>
  <c r="AL15" i="15"/>
  <c r="AK15" i="15"/>
  <c r="AJ15" i="15"/>
  <c r="AI15" i="15"/>
  <c r="AH15" i="15"/>
  <c r="AO14" i="15"/>
  <c r="AN14" i="15"/>
  <c r="AM14" i="15"/>
  <c r="AL14" i="15"/>
  <c r="AK14" i="15"/>
  <c r="AJ14" i="15"/>
  <c r="AI14" i="15"/>
  <c r="AO13" i="15"/>
  <c r="AN13" i="15"/>
  <c r="AM13" i="15"/>
  <c r="AL13" i="15"/>
  <c r="AK13" i="15"/>
  <c r="AJ13" i="15"/>
  <c r="AO12" i="15"/>
  <c r="AN12" i="15"/>
  <c r="AM12" i="15"/>
  <c r="AL12" i="15"/>
  <c r="AK12" i="15"/>
  <c r="AO11" i="15"/>
  <c r="AN11" i="15"/>
  <c r="AM11" i="15"/>
  <c r="AL11" i="15"/>
  <c r="AO10" i="15"/>
  <c r="AN10" i="15"/>
  <c r="AM10" i="15"/>
  <c r="AO9" i="15"/>
  <c r="AN9" i="15"/>
  <c r="AO8" i="15"/>
  <c r="C42" i="15"/>
  <c r="C41" i="15"/>
  <c r="C40" i="15"/>
  <c r="C39" i="15"/>
  <c r="C38" i="15"/>
  <c r="C37" i="15"/>
  <c r="C36" i="15"/>
  <c r="C35" i="15"/>
  <c r="C34" i="15"/>
  <c r="C33" i="15"/>
  <c r="C32" i="15"/>
  <c r="C31" i="15"/>
  <c r="C30" i="15"/>
  <c r="C29" i="15"/>
  <c r="C28" i="15"/>
  <c r="C27" i="15"/>
  <c r="C26" i="15"/>
  <c r="C25" i="15"/>
  <c r="C24" i="15"/>
  <c r="C23" i="15"/>
  <c r="C22" i="15"/>
  <c r="C21" i="15"/>
  <c r="C20" i="15"/>
  <c r="C19" i="15"/>
  <c r="C18" i="15"/>
  <c r="C17" i="15"/>
  <c r="C16" i="15"/>
  <c r="C15" i="15"/>
  <c r="C14" i="15"/>
  <c r="C13" i="15"/>
  <c r="C12" i="15"/>
  <c r="C11" i="15"/>
  <c r="C10" i="15"/>
  <c r="C9" i="15"/>
  <c r="C8" i="15"/>
  <c r="C7" i="15"/>
  <c r="AO74" i="15" l="1"/>
  <c r="AO77" i="15"/>
  <c r="AO72" i="15"/>
  <c r="AO83" i="15"/>
  <c r="AO79" i="15"/>
  <c r="AO109" i="15"/>
  <c r="AO86" i="15"/>
  <c r="AO68" i="15"/>
  <c r="AO115" i="15"/>
  <c r="AO122" i="15"/>
  <c r="AO67" i="15"/>
  <c r="AO108" i="15"/>
  <c r="AO125" i="15"/>
  <c r="AO84" i="15"/>
  <c r="AO70" i="15"/>
  <c r="AO104" i="15"/>
  <c r="AO63" i="15"/>
  <c r="AO129" i="15"/>
  <c r="AO88" i="15"/>
  <c r="AO114" i="15"/>
  <c r="AO73" i="15"/>
  <c r="AO119" i="15"/>
  <c r="AO78" i="15"/>
  <c r="AO85" i="15"/>
  <c r="AO126" i="15"/>
  <c r="AO110" i="15"/>
  <c r="AO69" i="15"/>
  <c r="AO123" i="15"/>
  <c r="AO82" i="15"/>
  <c r="AO89" i="15"/>
  <c r="AO90" i="15"/>
  <c r="AO95" i="15"/>
  <c r="AO136" i="15"/>
  <c r="AO105" i="15"/>
  <c r="AO64" i="15"/>
  <c r="AO91" i="15"/>
  <c r="AO132" i="15"/>
  <c r="AO112" i="15"/>
  <c r="AO71" i="15"/>
  <c r="AO87" i="15"/>
  <c r="AO121" i="15"/>
  <c r="AO80" i="15"/>
  <c r="AO106" i="15"/>
  <c r="AO65" i="15"/>
  <c r="AO127" i="15"/>
  <c r="AO134" i="15"/>
  <c r="AO116" i="15"/>
  <c r="AO75" i="15"/>
  <c r="AO117" i="15"/>
  <c r="AO124" i="15"/>
  <c r="AO137" i="15"/>
  <c r="AO96" i="15"/>
  <c r="AO93" i="15"/>
  <c r="AO111" i="15"/>
  <c r="AO118" i="15"/>
  <c r="AO76" i="15"/>
  <c r="AO97" i="15"/>
  <c r="AO107" i="15"/>
  <c r="AO66" i="15"/>
  <c r="AO113" i="15"/>
  <c r="AO120" i="15"/>
  <c r="AO81" i="15"/>
  <c r="AO135" i="15"/>
  <c r="AO94" i="15"/>
  <c r="AO130" i="15"/>
  <c r="AO131" i="15"/>
  <c r="AO138" i="15"/>
  <c r="AO128" i="15"/>
  <c r="AO92" i="15"/>
  <c r="AO133" i="15"/>
  <c r="B45" i="14" l="1"/>
  <c r="B44" i="14"/>
  <c r="B43" i="14"/>
  <c r="B37" i="14"/>
  <c r="B36" i="14"/>
  <c r="B34" i="14"/>
  <c r="B32" i="14"/>
  <c r="B31" i="14"/>
  <c r="B30" i="14"/>
  <c r="B29" i="14"/>
  <c r="B28" i="14"/>
  <c r="B25" i="14"/>
  <c r="B23" i="14"/>
  <c r="B21" i="14"/>
  <c r="B20" i="14"/>
  <c r="B18" i="14"/>
  <c r="B17" i="14"/>
  <c r="B16" i="14"/>
  <c r="B15" i="14"/>
  <c r="B14" i="14"/>
  <c r="C9" i="16"/>
  <c r="C10" i="16"/>
  <c r="C11" i="16"/>
  <c r="C12" i="16"/>
  <c r="C13" i="16"/>
  <c r="C14" i="16"/>
  <c r="C15" i="16"/>
  <c r="C16" i="16"/>
  <c r="C17" i="16"/>
  <c r="C18" i="16"/>
  <c r="C19" i="16"/>
  <c r="C20" i="16"/>
  <c r="C21" i="16"/>
  <c r="C22" i="16"/>
  <c r="C23" i="16"/>
  <c r="C24" i="16"/>
  <c r="C25" i="16"/>
  <c r="C26" i="16"/>
  <c r="C27" i="16"/>
  <c r="C28" i="16"/>
  <c r="C29" i="16"/>
  <c r="C30" i="16"/>
  <c r="C31" i="16"/>
  <c r="C32" i="16"/>
  <c r="C33" i="16"/>
  <c r="C34" i="16"/>
  <c r="C35" i="16"/>
  <c r="C36" i="16"/>
  <c r="C37" i="16"/>
  <c r="C38" i="16"/>
  <c r="C39" i="16"/>
  <c r="C40" i="16"/>
  <c r="C41" i="16"/>
  <c r="C42" i="16"/>
  <c r="C43" i="16"/>
  <c r="C44" i="16"/>
  <c r="C49" i="16"/>
  <c r="C50" i="16"/>
  <c r="C51" i="16"/>
  <c r="C52" i="16"/>
  <c r="C53" i="16"/>
  <c r="C54" i="16"/>
  <c r="C55" i="16"/>
  <c r="C56" i="16"/>
  <c r="C57" i="16"/>
  <c r="C58" i="16"/>
  <c r="C59" i="16"/>
  <c r="C60" i="16"/>
  <c r="C61" i="16"/>
  <c r="C62" i="16"/>
  <c r="C63" i="16"/>
  <c r="C64" i="16"/>
  <c r="C65" i="16"/>
  <c r="C66" i="16"/>
  <c r="C67" i="16"/>
  <c r="C68" i="16"/>
  <c r="C69" i="16"/>
  <c r="C70" i="16"/>
  <c r="C71" i="16"/>
  <c r="C72" i="16"/>
  <c r="C73" i="16"/>
  <c r="C74" i="16"/>
  <c r="C75" i="16"/>
  <c r="C76" i="16"/>
  <c r="C77" i="16"/>
  <c r="C78" i="16"/>
  <c r="C79" i="16"/>
  <c r="C80" i="16"/>
  <c r="C81" i="16"/>
  <c r="C82" i="16"/>
  <c r="C83" i="16"/>
  <c r="C84" i="16"/>
  <c r="C89" i="16"/>
  <c r="C90" i="16"/>
  <c r="C91" i="16"/>
  <c r="C92" i="16"/>
  <c r="C93" i="16"/>
  <c r="C94" i="16"/>
  <c r="C95" i="16"/>
  <c r="C96" i="16"/>
  <c r="C97" i="16"/>
  <c r="C98" i="16"/>
  <c r="C99" i="16"/>
  <c r="C100" i="16"/>
  <c r="C101" i="16"/>
  <c r="C102" i="16"/>
  <c r="C103" i="16"/>
  <c r="C104" i="16"/>
  <c r="C105" i="16"/>
  <c r="C106" i="16"/>
  <c r="C107" i="16"/>
  <c r="C108" i="16"/>
  <c r="C109" i="16"/>
  <c r="C110" i="16"/>
  <c r="C111" i="16"/>
  <c r="C112" i="16"/>
  <c r="C113" i="16"/>
  <c r="C114" i="16"/>
  <c r="C115" i="16"/>
  <c r="C116" i="16"/>
  <c r="C117" i="16"/>
  <c r="C118" i="16"/>
  <c r="C119" i="16"/>
  <c r="C120" i="16"/>
  <c r="C121" i="16"/>
  <c r="C122" i="16"/>
  <c r="C123" i="16"/>
  <c r="C124" i="16"/>
  <c r="C132" i="16"/>
  <c r="C133" i="16"/>
  <c r="C134" i="16"/>
  <c r="C135" i="16"/>
  <c r="C136" i="16"/>
  <c r="C137" i="16"/>
  <c r="C138" i="16"/>
  <c r="C139" i="16"/>
  <c r="C140" i="16"/>
  <c r="C141" i="16"/>
  <c r="C142" i="16"/>
  <c r="C143" i="16"/>
  <c r="C144" i="16"/>
  <c r="C145" i="16"/>
  <c r="C146" i="16"/>
  <c r="C147" i="16"/>
  <c r="C148" i="16"/>
  <c r="C149" i="16"/>
  <c r="C150" i="16"/>
  <c r="C151" i="16"/>
  <c r="C152" i="16"/>
  <c r="C153" i="16"/>
  <c r="C154" i="16"/>
  <c r="C155" i="16"/>
  <c r="C156" i="16"/>
  <c r="C157" i="16"/>
  <c r="C158" i="16"/>
  <c r="C159" i="16"/>
  <c r="C160" i="16"/>
  <c r="C161" i="16"/>
  <c r="C162" i="16"/>
  <c r="C163" i="16"/>
  <c r="C164" i="16"/>
  <c r="C165" i="16"/>
  <c r="C166" i="16"/>
  <c r="C167" i="16"/>
  <c r="C179" i="16"/>
  <c r="C180" i="16"/>
  <c r="C181" i="16"/>
  <c r="C182" i="16"/>
  <c r="C183" i="16"/>
  <c r="C184" i="16"/>
  <c r="C185" i="16"/>
  <c r="C186" i="16"/>
  <c r="C187" i="16"/>
  <c r="C188" i="16"/>
  <c r="C189" i="16"/>
  <c r="C190" i="16"/>
  <c r="C191" i="16"/>
  <c r="C192" i="16"/>
  <c r="C193" i="16"/>
  <c r="C194" i="16"/>
  <c r="C195" i="16"/>
  <c r="C196" i="16"/>
  <c r="C197" i="16"/>
  <c r="C198" i="16"/>
  <c r="C199" i="16"/>
  <c r="C200" i="16"/>
  <c r="C201" i="16"/>
  <c r="C202" i="16"/>
  <c r="C203" i="16"/>
  <c r="C204" i="16"/>
  <c r="C205" i="16"/>
  <c r="C206" i="16"/>
  <c r="C207" i="16"/>
  <c r="C208" i="16"/>
  <c r="C209" i="16"/>
  <c r="C210" i="16"/>
  <c r="C211" i="16"/>
  <c r="C212" i="16"/>
  <c r="C213" i="16"/>
  <c r="C214" i="16"/>
  <c r="AN127" i="16"/>
  <c r="AN126" i="16"/>
  <c r="F178" i="16"/>
  <c r="G178" i="16" s="1"/>
  <c r="H178" i="16" s="1"/>
  <c r="I178" i="16" s="1"/>
  <c r="J178" i="16" s="1"/>
  <c r="K178" i="16" s="1"/>
  <c r="L178" i="16" s="1"/>
  <c r="M178" i="16" s="1"/>
  <c r="N178" i="16" s="1"/>
  <c r="O178" i="16" s="1"/>
  <c r="P178" i="16" s="1"/>
  <c r="Q178" i="16" s="1"/>
  <c r="R178" i="16" s="1"/>
  <c r="S178" i="16" s="1"/>
  <c r="T178" i="16" s="1"/>
  <c r="U178" i="16" s="1"/>
  <c r="V178" i="16" s="1"/>
  <c r="W178" i="16" s="1"/>
  <c r="X178" i="16" s="1"/>
  <c r="Y178" i="16" s="1"/>
  <c r="Z178" i="16" s="1"/>
  <c r="AA178" i="16" s="1"/>
  <c r="AB178" i="16" s="1"/>
  <c r="AC178" i="16" s="1"/>
  <c r="AD178" i="16" s="1"/>
  <c r="AE178" i="16" s="1"/>
  <c r="AF178" i="16" s="1"/>
  <c r="AG178" i="16" s="1"/>
  <c r="AH178" i="16" s="1"/>
  <c r="AI178" i="16" s="1"/>
  <c r="AJ178" i="16" s="1"/>
  <c r="AK178" i="16" s="1"/>
  <c r="AL178" i="16" s="1"/>
  <c r="AM178" i="16" s="1"/>
  <c r="AN178" i="16" s="1"/>
  <c r="F131" i="16"/>
  <c r="G131" i="16" s="1"/>
  <c r="H131" i="16" s="1"/>
  <c r="I131" i="16" s="1"/>
  <c r="J131" i="16" s="1"/>
  <c r="K131" i="16" s="1"/>
  <c r="L131" i="16" s="1"/>
  <c r="M131" i="16" s="1"/>
  <c r="N131" i="16" s="1"/>
  <c r="O131" i="16" s="1"/>
  <c r="P131" i="16" s="1"/>
  <c r="Q131" i="16" s="1"/>
  <c r="R131" i="16" s="1"/>
  <c r="S131" i="16" s="1"/>
  <c r="T131" i="16" s="1"/>
  <c r="U131" i="16" s="1"/>
  <c r="V131" i="16" s="1"/>
  <c r="W131" i="16" s="1"/>
  <c r="X131" i="16" s="1"/>
  <c r="Y131" i="16" s="1"/>
  <c r="Z131" i="16" s="1"/>
  <c r="AA131" i="16" s="1"/>
  <c r="AB131" i="16" s="1"/>
  <c r="AC131" i="16" s="1"/>
  <c r="AD131" i="16" s="1"/>
  <c r="AE131" i="16" s="1"/>
  <c r="AF131" i="16" s="1"/>
  <c r="AG131" i="16" s="1"/>
  <c r="AH131" i="16" s="1"/>
  <c r="AI131" i="16" s="1"/>
  <c r="AJ131" i="16" s="1"/>
  <c r="AK131" i="16" s="1"/>
  <c r="AL131" i="16" s="1"/>
  <c r="AM131" i="16" s="1"/>
  <c r="AN131" i="16" s="1"/>
  <c r="F48" i="16"/>
  <c r="F8" i="16"/>
  <c r="G102" i="15"/>
  <c r="H102" i="15" s="1"/>
  <c r="I102" i="15" s="1"/>
  <c r="J102" i="15" s="1"/>
  <c r="K102" i="15" s="1"/>
  <c r="L102" i="15" s="1"/>
  <c r="M102" i="15" s="1"/>
  <c r="N102" i="15" s="1"/>
  <c r="O102" i="15" s="1"/>
  <c r="P102" i="15" s="1"/>
  <c r="Q102" i="15" s="1"/>
  <c r="R102" i="15" s="1"/>
  <c r="S102" i="15" s="1"/>
  <c r="T102" i="15" s="1"/>
  <c r="U102" i="15" s="1"/>
  <c r="V102" i="15" s="1"/>
  <c r="W102" i="15" s="1"/>
  <c r="X102" i="15" s="1"/>
  <c r="Y102" i="15" s="1"/>
  <c r="Z102" i="15" s="1"/>
  <c r="AA102" i="15" s="1"/>
  <c r="AB102" i="15" s="1"/>
  <c r="AC102" i="15" s="1"/>
  <c r="AD102" i="15" s="1"/>
  <c r="AE102" i="15" s="1"/>
  <c r="AF102" i="15" s="1"/>
  <c r="AG102" i="15" s="1"/>
  <c r="AH102" i="15" s="1"/>
  <c r="AI102" i="15" s="1"/>
  <c r="AJ102" i="15" s="1"/>
  <c r="AK102" i="15" s="1"/>
  <c r="AL102" i="15" s="1"/>
  <c r="AM102" i="15" s="1"/>
  <c r="AN102" i="15" s="1"/>
  <c r="G49" i="15"/>
  <c r="G61" i="15"/>
  <c r="H61" i="15" s="1"/>
  <c r="I61" i="15" s="1"/>
  <c r="J61" i="15" s="1"/>
  <c r="K61" i="15" s="1"/>
  <c r="L61" i="15" s="1"/>
  <c r="M61" i="15" s="1"/>
  <c r="G6" i="15"/>
  <c r="H6" i="15" s="1"/>
  <c r="I6" i="15" s="1"/>
  <c r="J6" i="15" s="1"/>
  <c r="K6" i="15" s="1"/>
  <c r="L6" i="15" s="1"/>
  <c r="M6" i="15" s="1"/>
  <c r="N6" i="15" s="1"/>
  <c r="O6" i="15" s="1"/>
  <c r="P6" i="15" s="1"/>
  <c r="Q6" i="15" s="1"/>
  <c r="R6" i="15" s="1"/>
  <c r="S6" i="15" s="1"/>
  <c r="T6" i="15" s="1"/>
  <c r="U6" i="15" s="1"/>
  <c r="V6" i="15" s="1"/>
  <c r="W6" i="15" s="1"/>
  <c r="X6" i="15" s="1"/>
  <c r="Y6" i="15" s="1"/>
  <c r="Z6" i="15" s="1"/>
  <c r="AA6" i="15" s="1"/>
  <c r="AB6" i="15" s="1"/>
  <c r="AC6" i="15" s="1"/>
  <c r="AD6" i="15" s="1"/>
  <c r="AE6" i="15" s="1"/>
  <c r="AF6" i="15" s="1"/>
  <c r="AG6" i="15" s="1"/>
  <c r="AH6" i="15" s="1"/>
  <c r="AI6" i="15" s="1"/>
  <c r="AJ6" i="15" s="1"/>
  <c r="AK6" i="15" s="1"/>
  <c r="AL6" i="15" s="1"/>
  <c r="AM6" i="15" s="1"/>
  <c r="AN6" i="15" s="1"/>
  <c r="AO6" i="15" s="1"/>
  <c r="D44" i="14"/>
  <c r="F43" i="14"/>
  <c r="B42" i="14"/>
  <c r="B41" i="14"/>
  <c r="F40" i="14"/>
  <c r="B40" i="14"/>
  <c r="B39" i="14"/>
  <c r="B38" i="14"/>
  <c r="B35" i="14"/>
  <c r="F34" i="14"/>
  <c r="B33" i="14"/>
  <c r="F32" i="14"/>
  <c r="F30" i="14"/>
  <c r="F28" i="14"/>
  <c r="B27" i="14"/>
  <c r="F26" i="14"/>
  <c r="B26" i="14"/>
  <c r="B24" i="14"/>
  <c r="B22" i="14"/>
  <c r="F20" i="14"/>
  <c r="B19" i="14"/>
  <c r="F16" i="14"/>
  <c r="F14" i="14"/>
  <c r="B13" i="14"/>
  <c r="F12" i="14"/>
  <c r="B12" i="14"/>
  <c r="B11" i="14"/>
  <c r="B10" i="14"/>
  <c r="H49" i="15" l="1"/>
  <c r="AO102" i="15"/>
  <c r="F19" i="14"/>
  <c r="F10" i="14"/>
  <c r="F21" i="14"/>
  <c r="F17" i="14"/>
  <c r="F11" i="14"/>
  <c r="F29" i="14"/>
  <c r="F35" i="14"/>
  <c r="F44" i="14"/>
  <c r="F42" i="14"/>
  <c r="F39" i="14"/>
  <c r="F23" i="14"/>
  <c r="F13" i="14"/>
  <c r="F45" i="14"/>
  <c r="G8" i="16"/>
  <c r="H8" i="16" s="1"/>
  <c r="G48" i="16"/>
  <c r="N61" i="15"/>
  <c r="O61" i="15" s="1"/>
  <c r="P61" i="15" s="1"/>
  <c r="Q61" i="15" s="1"/>
  <c r="R61" i="15" s="1"/>
  <c r="S61" i="15" s="1"/>
  <c r="T61" i="15" s="1"/>
  <c r="U61" i="15" s="1"/>
  <c r="V61" i="15" s="1"/>
  <c r="W61" i="15" s="1"/>
  <c r="X61" i="15" s="1"/>
  <c r="Y61" i="15" s="1"/>
  <c r="Z61" i="15" s="1"/>
  <c r="AA61" i="15" s="1"/>
  <c r="AB61" i="15" s="1"/>
  <c r="AC61" i="15" s="1"/>
  <c r="AD61" i="15" s="1"/>
  <c r="AE61" i="15" s="1"/>
  <c r="AF61" i="15" s="1"/>
  <c r="AG61" i="15" s="1"/>
  <c r="AH61" i="15" s="1"/>
  <c r="AI61" i="15" s="1"/>
  <c r="AJ61" i="15" s="1"/>
  <c r="AK61" i="15" s="1"/>
  <c r="AL61" i="15" s="1"/>
  <c r="AM61" i="15" s="1"/>
  <c r="AN61" i="15" s="1"/>
  <c r="AO61" i="15" s="1"/>
  <c r="F25" i="14"/>
  <c r="F37" i="14"/>
  <c r="F15" i="14"/>
  <c r="F31" i="14"/>
  <c r="F36" i="14"/>
  <c r="D43" i="14"/>
  <c r="F38" i="14"/>
  <c r="F27" i="14"/>
  <c r="F33" i="14"/>
  <c r="F22" i="14"/>
  <c r="F24" i="14"/>
  <c r="F18" i="14"/>
  <c r="F41" i="14"/>
  <c r="E46" i="14"/>
  <c r="I49" i="15" l="1"/>
  <c r="J10" i="14"/>
  <c r="H48" i="16"/>
  <c r="I8" i="16"/>
  <c r="F46" i="14"/>
  <c r="D42" i="14"/>
  <c r="J49" i="15" l="1"/>
  <c r="I48" i="16"/>
  <c r="J8" i="16"/>
  <c r="D41" i="14"/>
  <c r="K49" i="15" l="1"/>
  <c r="J48" i="16"/>
  <c r="K8" i="16"/>
  <c r="D40" i="14"/>
  <c r="L49" i="15" l="1"/>
  <c r="K48" i="16"/>
  <c r="L8" i="16"/>
  <c r="D39" i="14"/>
  <c r="M49" i="15" l="1"/>
  <c r="L48" i="16"/>
  <c r="M8" i="16"/>
  <c r="D38" i="14"/>
  <c r="N49" i="15" l="1"/>
  <c r="M48" i="16"/>
  <c r="N8" i="16"/>
  <c r="D37" i="14"/>
  <c r="O49" i="15" l="1"/>
  <c r="N48" i="16"/>
  <c r="O8" i="16"/>
  <c r="D36" i="14"/>
  <c r="P49" i="15" l="1"/>
  <c r="O48" i="16"/>
  <c r="P8" i="16"/>
  <c r="D35" i="14"/>
  <c r="Q49" i="15" l="1"/>
  <c r="P48" i="16"/>
  <c r="Q8" i="16"/>
  <c r="D34" i="14"/>
  <c r="R49" i="15" l="1"/>
  <c r="Q48" i="16"/>
  <c r="R8" i="16"/>
  <c r="D33" i="14"/>
  <c r="S49" i="15" l="1"/>
  <c r="R48" i="16"/>
  <c r="S8" i="16"/>
  <c r="D32" i="14"/>
  <c r="T49" i="15" l="1"/>
  <c r="S48" i="16"/>
  <c r="T8" i="16"/>
  <c r="D31" i="14"/>
  <c r="U49" i="15" l="1"/>
  <c r="T48" i="16"/>
  <c r="U8" i="16"/>
  <c r="D30" i="14"/>
  <c r="V49" i="15" l="1"/>
  <c r="U48" i="16"/>
  <c r="V8" i="16"/>
  <c r="D29" i="14"/>
  <c r="W49" i="15" l="1"/>
  <c r="V48" i="16"/>
  <c r="W8" i="16"/>
  <c r="D28" i="14"/>
  <c r="X49" i="15" l="1"/>
  <c r="W48" i="16"/>
  <c r="X8" i="16"/>
  <c r="D27" i="14"/>
  <c r="Y49" i="15" l="1"/>
  <c r="X48" i="16"/>
  <c r="Y8" i="16"/>
  <c r="D26" i="14"/>
  <c r="Z49" i="15" l="1"/>
  <c r="Y48" i="16"/>
  <c r="Z8" i="16"/>
  <c r="D25" i="14"/>
  <c r="AA49" i="15" l="1"/>
  <c r="Z48" i="16"/>
  <c r="AA8" i="16"/>
  <c r="D24" i="14"/>
  <c r="AB49" i="15" l="1"/>
  <c r="AA48" i="16"/>
  <c r="AB8" i="16"/>
  <c r="D23" i="14"/>
  <c r="AC49" i="15" l="1"/>
  <c r="AB48" i="16"/>
  <c r="AC8" i="16"/>
  <c r="D22" i="14"/>
  <c r="AD49" i="15" l="1"/>
  <c r="AC48" i="16"/>
  <c r="AD8" i="16"/>
  <c r="D21" i="14"/>
  <c r="AE49" i="15" l="1"/>
  <c r="AD48" i="16"/>
  <c r="AE8" i="16"/>
  <c r="D20" i="14"/>
  <c r="AF49" i="15" l="1"/>
  <c r="AE48" i="16"/>
  <c r="AF8" i="16"/>
  <c r="D19" i="14"/>
  <c r="AG49" i="15" l="1"/>
  <c r="AF48" i="16"/>
  <c r="AG8" i="16"/>
  <c r="D18" i="14"/>
  <c r="AH49" i="15" l="1"/>
  <c r="AG48" i="16"/>
  <c r="AH8" i="16"/>
  <c r="D17" i="14"/>
  <c r="AI49" i="15" l="1"/>
  <c r="AH48" i="16"/>
  <c r="AI8" i="16"/>
  <c r="D16" i="14"/>
  <c r="AJ49" i="15" l="1"/>
  <c r="AI48" i="16"/>
  <c r="AJ8" i="16"/>
  <c r="D15" i="14"/>
  <c r="AK49" i="15" l="1"/>
  <c r="AJ48" i="16"/>
  <c r="AK8" i="16"/>
  <c r="D14" i="14"/>
  <c r="AL49" i="15" l="1"/>
  <c r="AK48" i="16"/>
  <c r="AL8" i="16"/>
  <c r="D13" i="14"/>
  <c r="AM49" i="15" l="1"/>
  <c r="AL48" i="16"/>
  <c r="AM8" i="16"/>
  <c r="D12" i="14"/>
  <c r="AN49" i="15" l="1"/>
  <c r="AM48" i="16"/>
  <c r="AN8" i="16"/>
  <c r="D11" i="14"/>
  <c r="AN48" i="16" l="1"/>
  <c r="D10" i="14"/>
  <c r="C214" i="3"/>
  <c r="C213" i="3"/>
  <c r="C212" i="3"/>
  <c r="C211" i="3"/>
  <c r="C210" i="3"/>
  <c r="C209" i="3"/>
  <c r="C208" i="3"/>
  <c r="C207" i="3"/>
  <c r="C206" i="3"/>
  <c r="C205" i="3"/>
  <c r="C204" i="3"/>
  <c r="C203" i="3"/>
  <c r="C202" i="3"/>
  <c r="C201" i="3"/>
  <c r="C200" i="3"/>
  <c r="C199" i="3"/>
  <c r="C198" i="3"/>
  <c r="C197" i="3"/>
  <c r="C196" i="3"/>
  <c r="C195" i="3"/>
  <c r="C194" i="3"/>
  <c r="C193" i="3"/>
  <c r="C192" i="3"/>
  <c r="C191" i="3"/>
  <c r="C190" i="3"/>
  <c r="C189" i="3"/>
  <c r="C188" i="3"/>
  <c r="C187" i="3"/>
  <c r="C186" i="3"/>
  <c r="C185" i="3"/>
  <c r="C184" i="3"/>
  <c r="C183" i="3"/>
  <c r="C182" i="3"/>
  <c r="C181" i="3"/>
  <c r="C180" i="3"/>
  <c r="C179" i="3"/>
  <c r="C167" i="3"/>
  <c r="C166" i="3"/>
  <c r="C165" i="3"/>
  <c r="C164" i="3"/>
  <c r="C163" i="3"/>
  <c r="C162" i="3"/>
  <c r="C161" i="3"/>
  <c r="C160" i="3"/>
  <c r="C159" i="3"/>
  <c r="C158" i="3"/>
  <c r="C157" i="3"/>
  <c r="C156" i="3"/>
  <c r="C155" i="3"/>
  <c r="C154" i="3"/>
  <c r="C153" i="3"/>
  <c r="C152" i="3"/>
  <c r="C151" i="3"/>
  <c r="C150" i="3"/>
  <c r="C149" i="3"/>
  <c r="C148" i="3"/>
  <c r="C147" i="3"/>
  <c r="C146" i="3"/>
  <c r="C145" i="3"/>
  <c r="C144" i="3"/>
  <c r="C143" i="3"/>
  <c r="C142" i="3"/>
  <c r="C141" i="3"/>
  <c r="C140" i="3"/>
  <c r="C139" i="3"/>
  <c r="C138" i="3"/>
  <c r="C137" i="3"/>
  <c r="C136" i="3"/>
  <c r="C135" i="3"/>
  <c r="C134" i="3"/>
  <c r="C133" i="3"/>
  <c r="C132" i="3"/>
  <c r="C124" i="3"/>
  <c r="C123" i="3"/>
  <c r="C122" i="3"/>
  <c r="C121" i="3"/>
  <c r="C120" i="3"/>
  <c r="C119" i="3"/>
  <c r="C118" i="3"/>
  <c r="C117" i="3"/>
  <c r="C116" i="3"/>
  <c r="C115" i="3"/>
  <c r="C114" i="3"/>
  <c r="C113" i="3"/>
  <c r="C112" i="3"/>
  <c r="C111" i="3"/>
  <c r="C110" i="3"/>
  <c r="C109" i="3"/>
  <c r="C108" i="3"/>
  <c r="C107" i="3"/>
  <c r="C106" i="3"/>
  <c r="C105" i="3"/>
  <c r="C104" i="3"/>
  <c r="C103" i="3"/>
  <c r="C102" i="3"/>
  <c r="C101" i="3"/>
  <c r="C100" i="3"/>
  <c r="C99" i="3"/>
  <c r="C98" i="3"/>
  <c r="C97" i="3"/>
  <c r="C96" i="3"/>
  <c r="C95" i="3"/>
  <c r="C94" i="3"/>
  <c r="C93" i="3"/>
  <c r="C92" i="3"/>
  <c r="C91" i="3"/>
  <c r="C90" i="3"/>
  <c r="C89" i="3"/>
  <c r="C84" i="3"/>
  <c r="C83" i="3"/>
  <c r="C82" i="3"/>
  <c r="C81" i="3"/>
  <c r="C80" i="3"/>
  <c r="C79" i="3"/>
  <c r="C78" i="3"/>
  <c r="C77" i="3"/>
  <c r="C76" i="3"/>
  <c r="C75" i="3"/>
  <c r="C74" i="3"/>
  <c r="C73" i="3"/>
  <c r="C72" i="3"/>
  <c r="C71" i="3"/>
  <c r="C70" i="3"/>
  <c r="C69" i="3"/>
  <c r="C68" i="3"/>
  <c r="C67" i="3"/>
  <c r="C66" i="3"/>
  <c r="C65" i="3"/>
  <c r="C64" i="3"/>
  <c r="C63" i="3"/>
  <c r="C62" i="3"/>
  <c r="C61" i="3"/>
  <c r="C60" i="3"/>
  <c r="C59" i="3"/>
  <c r="C58" i="3"/>
  <c r="C57" i="3"/>
  <c r="C56" i="3"/>
  <c r="C55" i="3"/>
  <c r="C54" i="3"/>
  <c r="C53" i="3"/>
  <c r="C52" i="3"/>
  <c r="C51" i="3"/>
  <c r="C50" i="3"/>
  <c r="C49" i="3"/>
  <c r="C44" i="3"/>
  <c r="C43" i="3"/>
  <c r="C42" i="3"/>
  <c r="C41" i="3"/>
  <c r="C40" i="3"/>
  <c r="C39" i="3"/>
  <c r="C38" i="3"/>
  <c r="C37" i="3"/>
  <c r="C36" i="3"/>
  <c r="C35" i="3"/>
  <c r="C34" i="3"/>
  <c r="C33" i="3"/>
  <c r="C32" i="3"/>
  <c r="C31" i="3"/>
  <c r="C30" i="3"/>
  <c r="C29" i="3"/>
  <c r="C28" i="3"/>
  <c r="C27" i="3"/>
  <c r="C26" i="3"/>
  <c r="C25" i="3"/>
  <c r="C24" i="3"/>
  <c r="C23" i="3"/>
  <c r="C22" i="3"/>
  <c r="C21" i="3"/>
  <c r="C20" i="3"/>
  <c r="C19" i="3"/>
  <c r="C18" i="3"/>
  <c r="C17" i="3"/>
  <c r="C16" i="3"/>
  <c r="C15" i="3"/>
  <c r="C14" i="3"/>
  <c r="C13" i="3"/>
  <c r="C12" i="3"/>
  <c r="C11" i="3"/>
  <c r="C10" i="3"/>
  <c r="C9" i="3"/>
  <c r="B16" i="8"/>
  <c r="AN126" i="3"/>
  <c r="B17" i="8" l="1"/>
  <c r="B18" i="8" l="1"/>
  <c r="I11" i="1"/>
  <c r="I12" i="1"/>
  <c r="I13" i="1"/>
  <c r="I10" i="1"/>
  <c r="B19" i="8" l="1"/>
  <c r="F48" i="3"/>
  <c r="F8" i="3"/>
  <c r="F178" i="3"/>
  <c r="G178" i="3" s="1"/>
  <c r="H178" i="3" s="1"/>
  <c r="I178" i="3" s="1"/>
  <c r="J178" i="3" s="1"/>
  <c r="K178" i="3" s="1"/>
  <c r="L178" i="3" s="1"/>
  <c r="M178" i="3" s="1"/>
  <c r="N178" i="3" s="1"/>
  <c r="O178" i="3" s="1"/>
  <c r="P178" i="3" s="1"/>
  <c r="Q178" i="3" s="1"/>
  <c r="R178" i="3" s="1"/>
  <c r="S178" i="3" s="1"/>
  <c r="T178" i="3" s="1"/>
  <c r="U178" i="3" s="1"/>
  <c r="V178" i="3" s="1"/>
  <c r="W178" i="3" s="1"/>
  <c r="X178" i="3" s="1"/>
  <c r="Y178" i="3" s="1"/>
  <c r="Z178" i="3" s="1"/>
  <c r="AA178" i="3" s="1"/>
  <c r="AB178" i="3" s="1"/>
  <c r="AC178" i="3" s="1"/>
  <c r="AD178" i="3" s="1"/>
  <c r="AE178" i="3" s="1"/>
  <c r="AF178" i="3" s="1"/>
  <c r="AG178" i="3" s="1"/>
  <c r="AH178" i="3" s="1"/>
  <c r="AI178" i="3" s="1"/>
  <c r="AJ178" i="3" s="1"/>
  <c r="AK178" i="3" s="1"/>
  <c r="AL178" i="3" s="1"/>
  <c r="AM178" i="3" s="1"/>
  <c r="AN178" i="3" s="1"/>
  <c r="F131" i="3"/>
  <c r="G131" i="3" s="1"/>
  <c r="H131" i="3" s="1"/>
  <c r="I131" i="3" s="1"/>
  <c r="J131" i="3" s="1"/>
  <c r="K131" i="3" s="1"/>
  <c r="L131" i="3" s="1"/>
  <c r="M131" i="3" s="1"/>
  <c r="N131" i="3" s="1"/>
  <c r="O131" i="3" s="1"/>
  <c r="P131" i="3" s="1"/>
  <c r="Q131" i="3" s="1"/>
  <c r="R131" i="3" s="1"/>
  <c r="S131" i="3" s="1"/>
  <c r="T131" i="3" s="1"/>
  <c r="U131" i="3" s="1"/>
  <c r="V131" i="3" s="1"/>
  <c r="W131" i="3" s="1"/>
  <c r="X131" i="3" s="1"/>
  <c r="Y131" i="3" s="1"/>
  <c r="Z131" i="3" s="1"/>
  <c r="AA131" i="3" s="1"/>
  <c r="AB131" i="3" s="1"/>
  <c r="AC131" i="3" s="1"/>
  <c r="AD131" i="3" s="1"/>
  <c r="AE131" i="3" s="1"/>
  <c r="AF131" i="3" s="1"/>
  <c r="AG131" i="3" s="1"/>
  <c r="AH131" i="3" s="1"/>
  <c r="AI131" i="3" s="1"/>
  <c r="AJ131" i="3" s="1"/>
  <c r="AK131" i="3" s="1"/>
  <c r="AL131" i="3" s="1"/>
  <c r="AM131" i="3" s="1"/>
  <c r="AN131" i="3" s="1"/>
  <c r="E22" i="3" a="1"/>
  <c r="E22" i="3" s="1"/>
  <c r="F20" i="15" s="1"/>
  <c r="E44" i="3" l="1" a="1"/>
  <c r="E44" i="3" s="1"/>
  <c r="F42" i="15" s="1"/>
  <c r="F28" i="3" a="1"/>
  <c r="F28" i="3" s="1"/>
  <c r="G26" i="15" s="1"/>
  <c r="E50" i="3" a="1"/>
  <c r="E50" i="3" s="1"/>
  <c r="F71" i="3" a="1"/>
  <c r="F71" i="3" s="1"/>
  <c r="E83" i="16" a="1"/>
  <c r="E83" i="16" s="1"/>
  <c r="E66" i="16" a="1"/>
  <c r="E66" i="16" s="1"/>
  <c r="Q57" i="16" a="1"/>
  <c r="Q57" i="16" s="1"/>
  <c r="I51" i="16" a="1"/>
  <c r="I51" i="16" s="1"/>
  <c r="M27" i="16" a="1"/>
  <c r="M27" i="16" s="1"/>
  <c r="M70" i="16" a="1"/>
  <c r="M70" i="16" s="1"/>
  <c r="Q60" i="16" a="1"/>
  <c r="Q60" i="16" s="1"/>
  <c r="AH53" i="16" a="1"/>
  <c r="AH53" i="16" s="1"/>
  <c r="F39" i="16" a="1"/>
  <c r="F39" i="16" s="1"/>
  <c r="L74" i="16" a="1"/>
  <c r="L74" i="16" s="1"/>
  <c r="L63" i="16" a="1"/>
  <c r="L63" i="16" s="1"/>
  <c r="U55" i="16" a="1"/>
  <c r="U55" i="16" s="1"/>
  <c r="G41" i="16" a="1"/>
  <c r="G41" i="16" s="1"/>
  <c r="W24" i="16" a="1"/>
  <c r="W24" i="16" s="1"/>
  <c r="V65" i="16" a="1"/>
  <c r="V65" i="16" s="1"/>
  <c r="AB57" i="16" a="1"/>
  <c r="AB57" i="16" s="1"/>
  <c r="AF51" i="16" a="1"/>
  <c r="AF51" i="16" s="1"/>
  <c r="H33" i="16" a="1"/>
  <c r="H33" i="16" s="1"/>
  <c r="H73" i="16" a="1"/>
  <c r="H73" i="16" s="1"/>
  <c r="S62" i="16" a="1"/>
  <c r="S62" i="16" s="1"/>
  <c r="S55" i="16" a="1"/>
  <c r="S55" i="16" s="1"/>
  <c r="H67" i="16" a="1"/>
  <c r="H67" i="16" s="1"/>
  <c r="Y58" i="16" a="1"/>
  <c r="Y58" i="16" s="1"/>
  <c r="I52" i="16" a="1"/>
  <c r="I52" i="16" s="1"/>
  <c r="K31" i="16" a="1"/>
  <c r="K31" i="16" s="1"/>
  <c r="G71" i="16" a="1"/>
  <c r="G71" i="16" s="1"/>
  <c r="N61" i="16" a="1"/>
  <c r="N61" i="16" s="1"/>
  <c r="W54" i="16" a="1"/>
  <c r="W54" i="16" s="1"/>
  <c r="E72" i="16" a="1"/>
  <c r="E72" i="16" s="1"/>
  <c r="M61" i="16" a="1"/>
  <c r="M61" i="16" s="1"/>
  <c r="AB53" i="16" a="1"/>
  <c r="AB53" i="16" s="1"/>
  <c r="F37" i="16" a="1"/>
  <c r="F37" i="16" s="1"/>
  <c r="Q22" i="16" a="1"/>
  <c r="Q22" i="16" s="1"/>
  <c r="I75" i="16" a="1"/>
  <c r="I75" i="16" s="1"/>
  <c r="F63" i="16" a="1"/>
  <c r="F63" i="16" s="1"/>
  <c r="AC55" i="16" a="1"/>
  <c r="AC55" i="16" s="1"/>
  <c r="S70" i="16" a="1"/>
  <c r="S70" i="16" s="1"/>
  <c r="K61" i="16" a="1"/>
  <c r="K61" i="16" s="1"/>
  <c r="T54" i="16" a="1"/>
  <c r="T54" i="16" s="1"/>
  <c r="F40" i="16" a="1"/>
  <c r="F40" i="16" s="1"/>
  <c r="P71" i="16" a="1"/>
  <c r="P71" i="16" s="1"/>
  <c r="X61" i="16" a="1"/>
  <c r="X61" i="16" s="1"/>
  <c r="O73" i="16" a="1"/>
  <c r="O73" i="16" s="1"/>
  <c r="L62" i="16" a="1"/>
  <c r="L62" i="16" s="1"/>
  <c r="H76" i="16" a="1"/>
  <c r="H76" i="16" s="1"/>
  <c r="H64" i="16" a="1"/>
  <c r="H64" i="16" s="1"/>
  <c r="L77" i="16" a="1"/>
  <c r="L77" i="16" s="1"/>
  <c r="O63" i="16" a="1"/>
  <c r="O63" i="16" s="1"/>
  <c r="X55" i="16" a="1"/>
  <c r="X55" i="16" s="1"/>
  <c r="I50" i="16" a="1"/>
  <c r="I50" i="16" s="1"/>
  <c r="K34" i="16" a="1"/>
  <c r="K34" i="16" s="1"/>
  <c r="AA19" i="16" a="1"/>
  <c r="AA19" i="16" s="1"/>
  <c r="AI12" i="16" a="1"/>
  <c r="AI12" i="16" s="1"/>
  <c r="F74" i="3" a="1"/>
  <c r="F74" i="3" s="1"/>
  <c r="M49" i="16" a="1"/>
  <c r="M49" i="16" s="1"/>
  <c r="M20" i="16" a="1"/>
  <c r="M20" i="16" s="1"/>
  <c r="J12" i="16" a="1"/>
  <c r="J12" i="16" s="1"/>
  <c r="AD52" i="16" a="1"/>
  <c r="AD52" i="16" s="1"/>
  <c r="P23" i="16" a="1"/>
  <c r="P23" i="16" s="1"/>
  <c r="J16" i="16" a="1"/>
  <c r="J16" i="16" s="1"/>
  <c r="Y51" i="16" a="1"/>
  <c r="Y51" i="16" s="1"/>
  <c r="L21" i="16" a="1"/>
  <c r="L21" i="16" s="1"/>
  <c r="AH13" i="16" a="1"/>
  <c r="AH13" i="16" s="1"/>
  <c r="AI49" i="16" a="1"/>
  <c r="AI49" i="16" s="1"/>
  <c r="Z22" i="16" a="1"/>
  <c r="Z22" i="16" s="1"/>
  <c r="AH14" i="16" a="1"/>
  <c r="AH14" i="16" s="1"/>
  <c r="AB9" i="16" a="1"/>
  <c r="AB9" i="16" s="1"/>
  <c r="F32" i="16" a="1"/>
  <c r="F32" i="16" s="1"/>
  <c r="K19" i="16" a="1"/>
  <c r="K19" i="16" s="1"/>
  <c r="I13" i="16" a="1"/>
  <c r="I13" i="16" s="1"/>
  <c r="M33" i="16" a="1"/>
  <c r="M33" i="16" s="1"/>
  <c r="U20" i="16" a="1"/>
  <c r="U20" i="16" s="1"/>
  <c r="AD12" i="16" a="1"/>
  <c r="AD12" i="16" s="1"/>
  <c r="AA49" i="16" a="1"/>
  <c r="AA49" i="16" s="1"/>
  <c r="I79" i="16" a="1"/>
  <c r="I79" i="16" s="1"/>
  <c r="K65" i="16" a="1"/>
  <c r="K65" i="16" s="1"/>
  <c r="AG56" i="16" a="1"/>
  <c r="AG56" i="16" s="1"/>
  <c r="AF50" i="16" a="1"/>
  <c r="AF50" i="16" s="1"/>
  <c r="U26" i="16" a="1"/>
  <c r="U26" i="16" s="1"/>
  <c r="U68" i="16" a="1"/>
  <c r="U68" i="16" s="1"/>
  <c r="AD59" i="16" a="1"/>
  <c r="AD59" i="16" s="1"/>
  <c r="T53" i="16" a="1"/>
  <c r="T53" i="16" s="1"/>
  <c r="K37" i="16" a="1"/>
  <c r="K37" i="16" s="1"/>
  <c r="J73" i="16" a="1"/>
  <c r="J73" i="16" s="1"/>
  <c r="U62" i="16" a="1"/>
  <c r="U62" i="16" s="1"/>
  <c r="H55" i="16" a="1"/>
  <c r="H55" i="16" s="1"/>
  <c r="J37" i="16" a="1"/>
  <c r="J37" i="16" s="1"/>
  <c r="M24" i="16" a="1"/>
  <c r="M24" i="16" s="1"/>
  <c r="H65" i="16" a="1"/>
  <c r="H65" i="16" s="1"/>
  <c r="N57" i="16" a="1"/>
  <c r="N57" i="16" s="1"/>
  <c r="T51" i="16" a="1"/>
  <c r="T51" i="16" s="1"/>
  <c r="J32" i="16" a="1"/>
  <c r="J32" i="16" s="1"/>
  <c r="H72" i="16" a="1"/>
  <c r="H72" i="16" s="1"/>
  <c r="F62" i="16" a="1"/>
  <c r="F62" i="16" s="1"/>
  <c r="F55" i="16" a="1"/>
  <c r="F55" i="16" s="1"/>
  <c r="N66" i="16" a="1"/>
  <c r="N66" i="16" s="1"/>
  <c r="K58" i="16" a="1"/>
  <c r="K58" i="16" s="1"/>
  <c r="AD51" i="16" a="1"/>
  <c r="AD51" i="16" s="1"/>
  <c r="N30" i="16" a="1"/>
  <c r="N30" i="16" s="1"/>
  <c r="H70" i="16" a="1"/>
  <c r="H70" i="16" s="1"/>
  <c r="Z60" i="16" a="1"/>
  <c r="Z60" i="16" s="1"/>
  <c r="I54" i="16" a="1"/>
  <c r="I54" i="16" s="1"/>
  <c r="F71" i="16" a="1"/>
  <c r="F71" i="16" s="1"/>
  <c r="Y60" i="16" a="1"/>
  <c r="Y60" i="16" s="1"/>
  <c r="O53" i="16" a="1"/>
  <c r="O53" i="16" s="1"/>
  <c r="E36" i="16" a="1"/>
  <c r="E36" i="16" s="1"/>
  <c r="F22" i="16" a="1"/>
  <c r="F22" i="16" s="1"/>
  <c r="F74" i="16" a="1"/>
  <c r="F74" i="16" s="1"/>
  <c r="O62" i="16" a="1"/>
  <c r="O62" i="16" s="1"/>
  <c r="P55" i="16" a="1"/>
  <c r="P55" i="16" s="1"/>
  <c r="F70" i="16" a="1"/>
  <c r="F70" i="16" s="1"/>
  <c r="W60" i="16" a="1"/>
  <c r="W60" i="16" s="1"/>
  <c r="F54" i="16" a="1"/>
  <c r="F54" i="16" s="1"/>
  <c r="K77" i="16" a="1"/>
  <c r="K77" i="16" s="1"/>
  <c r="S64" i="16" a="1"/>
  <c r="S64" i="16" s="1"/>
  <c r="T56" i="16" a="1"/>
  <c r="T56" i="16" s="1"/>
  <c r="T50" i="16" a="1"/>
  <c r="T50" i="16" s="1"/>
  <c r="I26" i="16" a="1"/>
  <c r="I26" i="16" s="1"/>
  <c r="G68" i="16" a="1"/>
  <c r="G68" i="16" s="1"/>
  <c r="P59" i="16" a="1"/>
  <c r="P59" i="16" s="1"/>
  <c r="G53" i="16" a="1"/>
  <c r="G53" i="16" s="1"/>
  <c r="I36" i="16" a="1"/>
  <c r="I36" i="16" s="1"/>
  <c r="J72" i="16" a="1"/>
  <c r="J72" i="16" s="1"/>
  <c r="H62" i="16" a="1"/>
  <c r="H62" i="16" s="1"/>
  <c r="M54" i="16" a="1"/>
  <c r="M54" i="16" s="1"/>
  <c r="H35" i="16" a="1"/>
  <c r="H35" i="16" s="1"/>
  <c r="E82" i="16" a="1"/>
  <c r="E82" i="16" s="1"/>
  <c r="P64" i="16" a="1"/>
  <c r="P64" i="16" s="1"/>
  <c r="AD56" i="16" a="1"/>
  <c r="AD56" i="16" s="1"/>
  <c r="F51" i="16" a="1"/>
  <c r="F51" i="16" s="1"/>
  <c r="L31" i="16" a="1"/>
  <c r="L31" i="16" s="1"/>
  <c r="I71" i="16" a="1"/>
  <c r="I71" i="16" s="1"/>
  <c r="P61" i="16" a="1"/>
  <c r="P61" i="16" s="1"/>
  <c r="G81" i="16" a="1"/>
  <c r="G81" i="16" s="1"/>
  <c r="T65" i="16" a="1"/>
  <c r="T65" i="16" s="1"/>
  <c r="Z57" i="16" a="1"/>
  <c r="Z57" i="16" s="1"/>
  <c r="R51" i="16" a="1"/>
  <c r="R51" i="16" s="1"/>
  <c r="T29" i="16" a="1"/>
  <c r="T29" i="16" s="1"/>
  <c r="M69" i="16" a="1"/>
  <c r="M69" i="16" s="1"/>
  <c r="L60" i="16" a="1"/>
  <c r="L60" i="16" s="1"/>
  <c r="AC53" i="16" a="1"/>
  <c r="AC53" i="16" s="1"/>
  <c r="G70" i="16" a="1"/>
  <c r="G70" i="16" s="1"/>
  <c r="K60" i="16" a="1"/>
  <c r="K60" i="16" s="1"/>
  <c r="AH52" i="16" a="1"/>
  <c r="AH52" i="16" s="1"/>
  <c r="G32" i="16" a="1"/>
  <c r="G32" i="16" s="1"/>
  <c r="E21" i="16" a="1"/>
  <c r="E21" i="16" s="1"/>
  <c r="E73" i="16" a="1"/>
  <c r="E73" i="16" s="1"/>
  <c r="Z61" i="16" a="1"/>
  <c r="Z61" i="16" s="1"/>
  <c r="U54" i="16" a="1"/>
  <c r="U54" i="16" s="1"/>
  <c r="J69" i="16" a="1"/>
  <c r="J69" i="16" s="1"/>
  <c r="I60" i="16" a="1"/>
  <c r="I60" i="16" s="1"/>
  <c r="Z53" i="16" a="1"/>
  <c r="Z53" i="16" s="1"/>
  <c r="E37" i="16" a="1"/>
  <c r="E37" i="16" s="1"/>
  <c r="E70" i="16" a="1"/>
  <c r="E70" i="16" s="1"/>
  <c r="V60" i="16" a="1"/>
  <c r="V60" i="16" s="1"/>
  <c r="O71" i="16" a="1"/>
  <c r="O71" i="16" s="1"/>
  <c r="I61" i="16" a="1"/>
  <c r="I61" i="16" s="1"/>
  <c r="N73" i="16" a="1"/>
  <c r="N73" i="16" s="1"/>
  <c r="Y62" i="16" a="1"/>
  <c r="Y62" i="16" s="1"/>
  <c r="O74" i="16" a="1"/>
  <c r="O74" i="16" s="1"/>
  <c r="J62" i="16" a="1"/>
  <c r="J62" i="16" s="1"/>
  <c r="AC54" i="16" a="1"/>
  <c r="AC54" i="16" s="1"/>
  <c r="V49" i="16" a="1"/>
  <c r="V49" i="16" s="1"/>
  <c r="F31" i="16" a="1"/>
  <c r="F31" i="16" s="1"/>
  <c r="AB18" i="16" a="1"/>
  <c r="AB18" i="16" s="1"/>
  <c r="AE11" i="16" a="1"/>
  <c r="AE11" i="16" s="1"/>
  <c r="E72" i="3" a="1"/>
  <c r="E72" i="3" s="1"/>
  <c r="L36" i="16" a="1"/>
  <c r="L36" i="16" s="1"/>
  <c r="N18" i="16" a="1"/>
  <c r="N18" i="16" s="1"/>
  <c r="P11" i="16" a="1"/>
  <c r="P11" i="16" s="1"/>
  <c r="AC50" i="16" a="1"/>
  <c r="AC50" i="16" s="1"/>
  <c r="M22" i="16" a="1"/>
  <c r="M22" i="16" s="1"/>
  <c r="P15" i="16" a="1"/>
  <c r="P15" i="16" s="1"/>
  <c r="AJ49" i="16" a="1"/>
  <c r="AJ49" i="16" s="1"/>
  <c r="L20" i="16" a="1"/>
  <c r="L20" i="16" s="1"/>
  <c r="K13" i="16" a="1"/>
  <c r="K13" i="16" s="1"/>
  <c r="E75" i="3" a="1"/>
  <c r="E75" i="3" s="1"/>
  <c r="J38" i="16" a="1"/>
  <c r="J38" i="16" s="1"/>
  <c r="X21" i="16" a="1"/>
  <c r="X21" i="16" s="1"/>
  <c r="L14" i="16" a="1"/>
  <c r="L14" i="16" s="1"/>
  <c r="F82" i="3" a="1"/>
  <c r="F82" i="3" s="1"/>
  <c r="N29" i="16" a="1"/>
  <c r="N29" i="16" s="1"/>
  <c r="J18" i="16" a="1"/>
  <c r="J18" i="16" s="1"/>
  <c r="F12" i="16" a="1"/>
  <c r="F12" i="16" s="1"/>
  <c r="L30" i="16" a="1"/>
  <c r="L30" i="16" s="1"/>
  <c r="W19" i="16" a="1"/>
  <c r="W19" i="16" s="1"/>
  <c r="E12" i="16" a="1"/>
  <c r="E12" i="16" s="1"/>
  <c r="F76" i="16" a="1"/>
  <c r="F76" i="16" s="1"/>
  <c r="F64" i="16" a="1"/>
  <c r="F64" i="16" s="1"/>
  <c r="F56" i="16" a="1"/>
  <c r="F56" i="16" s="1"/>
  <c r="H50" i="16" a="1"/>
  <c r="H50" i="16" s="1"/>
  <c r="P25" i="16" a="1"/>
  <c r="P25" i="16" s="1"/>
  <c r="K67" i="16" a="1"/>
  <c r="K67" i="16" s="1"/>
  <c r="AC58" i="16" a="1"/>
  <c r="AC58" i="16" s="1"/>
  <c r="Z52" i="16" a="1"/>
  <c r="Z52" i="16" s="1"/>
  <c r="H34" i="16" a="1"/>
  <c r="H34" i="16" s="1"/>
  <c r="K71" i="16" a="1"/>
  <c r="K71" i="16" s="1"/>
  <c r="R61" i="16" a="1"/>
  <c r="R61" i="16" s="1"/>
  <c r="AG53" i="16" a="1"/>
  <c r="AG53" i="16" s="1"/>
  <c r="I33" i="16" a="1"/>
  <c r="I33" i="16" s="1"/>
  <c r="F79" i="16" a="1"/>
  <c r="F79" i="16" s="1"/>
  <c r="Y63" i="16" a="1"/>
  <c r="Y63" i="16" s="1"/>
  <c r="Q56" i="16" a="1"/>
  <c r="Q56" i="16" s="1"/>
  <c r="AD50" i="16" a="1"/>
  <c r="AD50" i="16" s="1"/>
  <c r="P30" i="16" a="1"/>
  <c r="P30" i="16" s="1"/>
  <c r="J70" i="16" a="1"/>
  <c r="J70" i="16" s="1"/>
  <c r="AB60" i="16" a="1"/>
  <c r="AB60" i="16" s="1"/>
  <c r="K78" i="16" a="1"/>
  <c r="K78" i="16" s="1"/>
  <c r="F65" i="16" a="1"/>
  <c r="F65" i="16" s="1"/>
  <c r="AB56" i="16" a="1"/>
  <c r="AB56" i="16" s="1"/>
  <c r="AB50" i="16" a="1"/>
  <c r="AB50" i="16" s="1"/>
  <c r="I29" i="16" a="1"/>
  <c r="I29" i="16" s="1"/>
  <c r="P68" i="16" a="1"/>
  <c r="P68" i="16" s="1"/>
  <c r="Y59" i="16" a="1"/>
  <c r="Y59" i="16" s="1"/>
  <c r="AI52" i="16" a="1"/>
  <c r="AI52" i="16" s="1"/>
  <c r="L69" i="16" a="1"/>
  <c r="L69" i="16" s="1"/>
  <c r="X59" i="16" a="1"/>
  <c r="X59" i="16" s="1"/>
  <c r="T52" i="16" a="1"/>
  <c r="T52" i="16" s="1"/>
  <c r="I31" i="16" a="1"/>
  <c r="I31" i="16" s="1"/>
  <c r="R20" i="16" a="1"/>
  <c r="R20" i="16" s="1"/>
  <c r="R71" i="16" a="1"/>
  <c r="R71" i="16" s="1"/>
  <c r="L61" i="16" a="1"/>
  <c r="L61" i="16" s="1"/>
  <c r="G54" i="16" a="1"/>
  <c r="G54" i="16" s="1"/>
  <c r="M68" i="16" a="1"/>
  <c r="M68" i="16" s="1"/>
  <c r="V59" i="16" a="1"/>
  <c r="V59" i="16" s="1"/>
  <c r="M53" i="16" a="1"/>
  <c r="M53" i="16" s="1"/>
  <c r="N35" i="16" a="1"/>
  <c r="N35" i="16" s="1"/>
  <c r="I69" i="16" a="1"/>
  <c r="I69" i="16" s="1"/>
  <c r="U59" i="16" a="1"/>
  <c r="U59" i="16" s="1"/>
  <c r="Q70" i="16" a="1"/>
  <c r="Q70" i="16" s="1"/>
  <c r="U60" i="16" a="1"/>
  <c r="U60" i="16" s="1"/>
  <c r="N72" i="16" a="1"/>
  <c r="N72" i="16" s="1"/>
  <c r="K62" i="16" a="1"/>
  <c r="K62" i="16" s="1"/>
  <c r="M73" i="16" a="1"/>
  <c r="M73" i="16" s="1"/>
  <c r="U61" i="16" a="1"/>
  <c r="U61" i="16" s="1"/>
  <c r="P54" i="16" a="1"/>
  <c r="P54" i="16" s="1"/>
  <c r="J49" i="16" a="1"/>
  <c r="J49" i="16" s="1"/>
  <c r="N28" i="16" a="1"/>
  <c r="N28" i="16" s="1"/>
  <c r="O18" i="16" a="1"/>
  <c r="O18" i="16" s="1"/>
  <c r="Q11" i="16" a="1"/>
  <c r="Q11" i="16" s="1"/>
  <c r="E31" i="16" a="1"/>
  <c r="E31" i="16" s="1"/>
  <c r="AD17" i="16" a="1"/>
  <c r="AD17" i="16" s="1"/>
  <c r="AK10" i="16" a="1"/>
  <c r="AK10" i="16" s="1"/>
  <c r="N74" i="16" a="1"/>
  <c r="N74" i="16" s="1"/>
  <c r="N63" i="16" a="1"/>
  <c r="N63" i="16" s="1"/>
  <c r="W55" i="16" a="1"/>
  <c r="W55" i="16" s="1"/>
  <c r="AF49" i="16" a="1"/>
  <c r="AF49" i="16" s="1"/>
  <c r="Y24" i="16" a="1"/>
  <c r="Y24" i="16" s="1"/>
  <c r="R66" i="16" a="1"/>
  <c r="R66" i="16" s="1"/>
  <c r="O58" i="16" a="1"/>
  <c r="O58" i="16" s="1"/>
  <c r="M52" i="16" a="1"/>
  <c r="M52" i="16" s="1"/>
  <c r="J33" i="16" a="1"/>
  <c r="J33" i="16" s="1"/>
  <c r="L70" i="16" a="1"/>
  <c r="L70" i="16" s="1"/>
  <c r="P60" i="16" a="1"/>
  <c r="P60" i="16" s="1"/>
  <c r="S53" i="16" a="1"/>
  <c r="S53" i="16" s="1"/>
  <c r="K32" i="16" a="1"/>
  <c r="K32" i="16" s="1"/>
  <c r="H77" i="16" a="1"/>
  <c r="H77" i="16" s="1"/>
  <c r="K63" i="16" a="1"/>
  <c r="K63" i="16" s="1"/>
  <c r="AG55" i="16" a="1"/>
  <c r="AG55" i="16" s="1"/>
  <c r="R50" i="16" a="1"/>
  <c r="R50" i="16" s="1"/>
  <c r="E30" i="16" a="1"/>
  <c r="E30" i="16" s="1"/>
  <c r="O69" i="16" a="1"/>
  <c r="O69" i="16" s="1"/>
  <c r="N60" i="16" a="1"/>
  <c r="N60" i="16" s="1"/>
  <c r="F77" i="16" a="1"/>
  <c r="F77" i="16" s="1"/>
  <c r="N64" i="16" a="1"/>
  <c r="N64" i="16" s="1"/>
  <c r="O56" i="16" a="1"/>
  <c r="O56" i="16" s="1"/>
  <c r="AN49" i="16" a="1"/>
  <c r="AN49" i="16" s="1"/>
  <c r="M28" i="16" a="1"/>
  <c r="M28" i="16" s="1"/>
  <c r="T67" i="16" a="1"/>
  <c r="T67" i="16" s="1"/>
  <c r="K59" i="16" a="1"/>
  <c r="K59" i="16" s="1"/>
  <c r="U52" i="16" a="1"/>
  <c r="U52" i="16" s="1"/>
  <c r="O68" i="16" a="1"/>
  <c r="O68" i="16" s="1"/>
  <c r="J59" i="16" a="1"/>
  <c r="J59" i="16" s="1"/>
  <c r="AB51" i="16" a="1"/>
  <c r="AB51" i="16" s="1"/>
  <c r="R29" i="16" a="1"/>
  <c r="R29" i="16" s="1"/>
  <c r="H20" i="16" a="1"/>
  <c r="H20" i="16" s="1"/>
  <c r="E71" i="16" a="1"/>
  <c r="E71" i="16" s="1"/>
  <c r="X60" i="16" a="1"/>
  <c r="X60" i="16" s="1"/>
  <c r="AA53" i="16" a="1"/>
  <c r="AA53" i="16" s="1"/>
  <c r="Q67" i="16" a="1"/>
  <c r="Q67" i="16" s="1"/>
  <c r="H59" i="16" a="1"/>
  <c r="H59" i="16" s="1"/>
  <c r="AF52" i="16" a="1"/>
  <c r="AF52" i="16" s="1"/>
  <c r="M34" i="16" a="1"/>
  <c r="M34" i="16" s="1"/>
  <c r="L68" i="16" a="1"/>
  <c r="L68" i="16" s="1"/>
  <c r="G59" i="16" a="1"/>
  <c r="G59" i="16" s="1"/>
  <c r="T69" i="16" a="1"/>
  <c r="T69" i="16" s="1"/>
  <c r="H60" i="16" a="1"/>
  <c r="H60" i="16" s="1"/>
  <c r="N71" i="16" a="1"/>
  <c r="N71" i="16" s="1"/>
  <c r="V61" i="16" a="1"/>
  <c r="V61" i="16" s="1"/>
  <c r="M72" i="16" a="1"/>
  <c r="M72" i="16" s="1"/>
  <c r="G61" i="16" a="1"/>
  <c r="G61" i="16" s="1"/>
  <c r="AJ53" i="16" a="1"/>
  <c r="AJ53" i="16" s="1"/>
  <c r="F42" i="16" a="1"/>
  <c r="F42" i="16" s="1"/>
  <c r="O27" i="16" a="1"/>
  <c r="O27" i="16" s="1"/>
  <c r="AE17" i="16" a="1"/>
  <c r="AE17" i="16" s="1"/>
  <c r="AL10" i="16" a="1"/>
  <c r="AL10" i="16" s="1"/>
  <c r="L73" i="16" a="1"/>
  <c r="L73" i="16" s="1"/>
  <c r="W62" i="16" a="1"/>
  <c r="W62" i="16" s="1"/>
  <c r="J55" i="16" a="1"/>
  <c r="J55" i="16" s="1"/>
  <c r="E42" i="16" a="1"/>
  <c r="E42" i="16" s="1"/>
  <c r="Y23" i="16" a="1"/>
  <c r="Y23" i="16" s="1"/>
  <c r="X65" i="16" a="1"/>
  <c r="X65" i="16" s="1"/>
  <c r="AD57" i="16" a="1"/>
  <c r="AD57" i="16" s="1"/>
  <c r="AH51" i="16" a="1"/>
  <c r="AH51" i="16" s="1"/>
  <c r="L32" i="16" a="1"/>
  <c r="L32" i="16" s="1"/>
  <c r="P69" i="16" a="1"/>
  <c r="P69" i="16" s="1"/>
  <c r="AC59" i="16" a="1"/>
  <c r="AC59" i="16" s="1"/>
  <c r="F53" i="16" a="1"/>
  <c r="F53" i="16" s="1"/>
  <c r="M31" i="16" a="1"/>
  <c r="M31" i="16" s="1"/>
  <c r="M75" i="16" a="1"/>
  <c r="M75" i="16" s="1"/>
  <c r="T62" i="16" a="1"/>
  <c r="T62" i="16" s="1"/>
  <c r="T55" i="16" a="1"/>
  <c r="T55" i="16" s="1"/>
  <c r="F50" i="16" a="1"/>
  <c r="F50" i="16" s="1"/>
  <c r="K29" i="16" a="1"/>
  <c r="K29" i="16" s="1"/>
  <c r="R68" i="16" a="1"/>
  <c r="R68" i="16" s="1"/>
  <c r="AA59" i="16" a="1"/>
  <c r="AA59" i="16" s="1"/>
  <c r="L75" i="16" a="1"/>
  <c r="L75" i="16" s="1"/>
  <c r="W63" i="16" a="1"/>
  <c r="W63" i="16" s="1"/>
  <c r="AE55" i="16" a="1"/>
  <c r="AE55" i="16" s="1"/>
  <c r="AB49" i="16" a="1"/>
  <c r="AB49" i="16" s="1"/>
  <c r="T27" i="16" a="1"/>
  <c r="T27" i="16" s="1"/>
  <c r="G67" i="16" a="1"/>
  <c r="G67" i="16" s="1"/>
  <c r="X58" i="16" a="1"/>
  <c r="X58" i="16" s="1"/>
  <c r="H52" i="16" a="1"/>
  <c r="H52" i="16" s="1"/>
  <c r="S67" i="16" a="1"/>
  <c r="S67" i="16" s="1"/>
  <c r="W58" i="16" a="1"/>
  <c r="W58" i="16" s="1"/>
  <c r="P51" i="16" a="1"/>
  <c r="P51" i="16" s="1"/>
  <c r="G29" i="16" a="1"/>
  <c r="G29" i="16" s="1"/>
  <c r="V19" i="16" a="1"/>
  <c r="V19" i="16" s="1"/>
  <c r="K69" i="16" a="1"/>
  <c r="K69" i="16" s="1"/>
  <c r="J60" i="16" a="1"/>
  <c r="J60" i="16" s="1"/>
  <c r="N53" i="16" a="1"/>
  <c r="N53" i="16" s="1"/>
  <c r="W66" i="16" a="1"/>
  <c r="W66" i="16" s="1"/>
  <c r="U58" i="16" a="1"/>
  <c r="U58" i="16" s="1"/>
  <c r="R52" i="16" a="1"/>
  <c r="R52" i="16" s="1"/>
  <c r="N33" i="16" a="1"/>
  <c r="N33" i="16" s="1"/>
  <c r="P67" i="16" a="1"/>
  <c r="P67" i="16" s="1"/>
  <c r="T58" i="16" a="1"/>
  <c r="T58" i="16" s="1"/>
  <c r="H69" i="16" a="1"/>
  <c r="H69" i="16" s="1"/>
  <c r="T59" i="16" a="1"/>
  <c r="T59" i="16" s="1"/>
  <c r="P70" i="16" a="1"/>
  <c r="P70" i="16" s="1"/>
  <c r="H61" i="16" a="1"/>
  <c r="H61" i="16" s="1"/>
  <c r="O70" i="16" a="1"/>
  <c r="O70" i="16" s="1"/>
  <c r="S60" i="16" a="1"/>
  <c r="S60" i="16" s="1"/>
  <c r="V53" i="16" a="1"/>
  <c r="V53" i="16" s="1"/>
  <c r="V56" i="16" a="1"/>
  <c r="V56" i="16" s="1"/>
  <c r="Q26" i="16" a="1"/>
  <c r="Q26" i="16" s="1"/>
  <c r="W16" i="16" a="1"/>
  <c r="W16" i="16" s="1"/>
  <c r="X10" i="16" a="1"/>
  <c r="X10" i="16" s="1"/>
  <c r="L28" i="16" a="1"/>
  <c r="L28" i="16" s="1"/>
  <c r="E17" i="16" a="1"/>
  <c r="E17" i="16" s="1"/>
  <c r="I10" i="16" a="1"/>
  <c r="I10" i="16" s="1"/>
  <c r="K36" i="16" a="1"/>
  <c r="K36" i="16" s="1"/>
  <c r="Y20" i="16" a="1"/>
  <c r="Y20" i="16" s="1"/>
  <c r="N14" i="16" a="1"/>
  <c r="N14" i="16" s="1"/>
  <c r="I32" i="16" a="1"/>
  <c r="I32" i="16" s="1"/>
  <c r="AA17" i="16" a="1"/>
  <c r="AA17" i="16" s="1"/>
  <c r="H12" i="16" a="1"/>
  <c r="H12" i="16" s="1"/>
  <c r="H32" i="16" a="1"/>
  <c r="H32" i="16" s="1"/>
  <c r="K20" i="16" a="1"/>
  <c r="K20" i="16" s="1"/>
  <c r="J13" i="16" a="1"/>
  <c r="J13" i="16" s="1"/>
  <c r="K26" i="16" a="1"/>
  <c r="K26" i="16" s="1"/>
  <c r="AE16" i="16" a="1"/>
  <c r="AE16" i="16" s="1"/>
  <c r="AG10" i="16" a="1"/>
  <c r="AG10" i="16" s="1"/>
  <c r="J26" i="16" a="1"/>
  <c r="J26" i="16" s="1"/>
  <c r="X17" i="16" a="1"/>
  <c r="X17" i="16" s="1"/>
  <c r="AF10" i="16" a="1"/>
  <c r="AF10" i="16" s="1"/>
  <c r="H29" i="16" a="1"/>
  <c r="H29" i="16" s="1"/>
  <c r="H19" i="16" a="1"/>
  <c r="H19" i="16" s="1"/>
  <c r="Q12" i="16" a="1"/>
  <c r="Q12" i="16" s="1"/>
  <c r="L72" i="16" a="1"/>
  <c r="L72" i="16" s="1"/>
  <c r="T61" i="16" a="1"/>
  <c r="T61" i="16" s="1"/>
  <c r="AB54" i="16" a="1"/>
  <c r="AB54" i="16" s="1"/>
  <c r="G39" i="16" a="1"/>
  <c r="G39" i="16" s="1"/>
  <c r="G82" i="16" a="1"/>
  <c r="G82" i="16" s="1"/>
  <c r="J65" i="16" a="1"/>
  <c r="J65" i="16" s="1"/>
  <c r="P57" i="16" a="1"/>
  <c r="P57" i="16" s="1"/>
  <c r="U51" i="16" a="1"/>
  <c r="U51" i="16" s="1"/>
  <c r="N31" i="16" a="1"/>
  <c r="N31" i="16" s="1"/>
  <c r="T68" i="16" a="1"/>
  <c r="T68" i="16" s="1"/>
  <c r="O59" i="16" a="1"/>
  <c r="O59" i="16" s="1"/>
  <c r="Y52" i="16" a="1"/>
  <c r="Y52" i="16" s="1"/>
  <c r="F30" i="16" a="1"/>
  <c r="F30" i="16" s="1"/>
  <c r="K74" i="16" a="1"/>
  <c r="K74" i="16" s="1"/>
  <c r="G62" i="16" a="1"/>
  <c r="G62" i="16" s="1"/>
  <c r="G55" i="16" a="1"/>
  <c r="G55" i="16" s="1"/>
  <c r="AC49" i="16" a="1"/>
  <c r="AC49" i="16" s="1"/>
  <c r="O28" i="16" a="1"/>
  <c r="O28" i="16" s="1"/>
  <c r="V67" i="16" a="1"/>
  <c r="V67" i="16" s="1"/>
  <c r="M59" i="16" a="1"/>
  <c r="M59" i="16" s="1"/>
  <c r="I74" i="16" a="1"/>
  <c r="I74" i="16" s="1"/>
  <c r="I63" i="16" a="1"/>
  <c r="I63" i="16" s="1"/>
  <c r="R55" i="16" a="1"/>
  <c r="R55" i="16" s="1"/>
  <c r="Q49" i="16" a="1"/>
  <c r="Q49" i="16" s="1"/>
  <c r="I27" i="16" a="1"/>
  <c r="I27" i="16" s="1"/>
  <c r="M66" i="16" a="1"/>
  <c r="M66" i="16" s="1"/>
  <c r="J58" i="16" a="1"/>
  <c r="J58" i="16" s="1"/>
  <c r="AC51" i="16" a="1"/>
  <c r="AC51" i="16" s="1"/>
  <c r="F67" i="16" a="1"/>
  <c r="F67" i="16" s="1"/>
  <c r="I58" i="16" a="1"/>
  <c r="I58" i="16" s="1"/>
  <c r="AL50" i="16" a="1"/>
  <c r="AL50" i="16" s="1"/>
  <c r="K28" i="16" a="1"/>
  <c r="K28" i="16" s="1"/>
  <c r="J19" i="16" a="1"/>
  <c r="J19" i="16" s="1"/>
  <c r="N68" i="16" a="1"/>
  <c r="N68" i="16" s="1"/>
  <c r="W59" i="16" a="1"/>
  <c r="W59" i="16" s="1"/>
  <c r="AG52" i="16" a="1"/>
  <c r="AG52" i="16" s="1"/>
  <c r="J66" i="16" a="1"/>
  <c r="J66" i="16" s="1"/>
  <c r="G58" i="16" a="1"/>
  <c r="G58" i="16" s="1"/>
  <c r="F52" i="16" a="1"/>
  <c r="F52" i="16" s="1"/>
  <c r="P32" i="16" a="1"/>
  <c r="P32" i="16" s="1"/>
  <c r="V66" i="16" a="1"/>
  <c r="V66" i="16" s="1"/>
  <c r="U57" i="16" a="1"/>
  <c r="U57" i="16" s="1"/>
  <c r="K68" i="16" a="1"/>
  <c r="K68" i="16" s="1"/>
  <c r="F59" i="16" a="1"/>
  <c r="F59" i="16" s="1"/>
  <c r="S69" i="16" a="1"/>
  <c r="S69" i="16" s="1"/>
  <c r="T60" i="16" a="1"/>
  <c r="T60" i="16" s="1"/>
  <c r="R69" i="16" a="1"/>
  <c r="R69" i="16" s="1"/>
  <c r="F60" i="16" a="1"/>
  <c r="F60" i="16" s="1"/>
  <c r="I53" i="16" a="1"/>
  <c r="I53" i="16" s="1"/>
  <c r="R54" i="16" a="1"/>
  <c r="R54" i="16" s="1"/>
  <c r="T25" i="16" a="1"/>
  <c r="T25" i="16" s="1"/>
  <c r="L16" i="16" a="1"/>
  <c r="L16" i="16" s="1"/>
  <c r="J10" i="16" a="1"/>
  <c r="J10" i="16" s="1"/>
  <c r="O26" i="16" a="1"/>
  <c r="O26" i="16" s="1"/>
  <c r="V16" i="16" a="1"/>
  <c r="V16" i="16" s="1"/>
  <c r="AE9" i="16" a="1"/>
  <c r="AE9" i="16" s="1"/>
  <c r="J34" i="16" a="1"/>
  <c r="J34" i="16" s="1"/>
  <c r="Z19" i="16" a="1"/>
  <c r="Z19" i="16" s="1"/>
  <c r="W13" i="16" a="1"/>
  <c r="W13" i="16" s="1"/>
  <c r="S30" i="16" a="1"/>
  <c r="S30" i="16" s="1"/>
  <c r="O17" i="16" a="1"/>
  <c r="O17" i="16" s="1"/>
  <c r="AB11" i="16" a="1"/>
  <c r="AB11" i="16" s="1"/>
  <c r="O30" i="16" a="1"/>
  <c r="O30" i="16" s="1"/>
  <c r="L19" i="16" a="1"/>
  <c r="L19" i="16" s="1"/>
  <c r="AE12" i="16" a="1"/>
  <c r="AE12" i="16" s="1"/>
  <c r="N25" i="16" a="1"/>
  <c r="N25" i="16" s="1"/>
  <c r="G16" i="16" a="1"/>
  <c r="G16" i="16" s="1"/>
  <c r="S10" i="16" a="1"/>
  <c r="S10" i="16" s="1"/>
  <c r="F69" i="3" a="1"/>
  <c r="F69" i="3" s="1"/>
  <c r="M25" i="16" a="1"/>
  <c r="M25" i="16" s="1"/>
  <c r="L17" i="16" a="1"/>
  <c r="L17" i="16" s="1"/>
  <c r="R10" i="16" a="1"/>
  <c r="R10" i="16" s="1"/>
  <c r="G28" i="16" a="1"/>
  <c r="G28" i="16" s="1"/>
  <c r="U18" i="16" a="1"/>
  <c r="U18" i="16" s="1"/>
  <c r="AL11" i="16" a="1"/>
  <c r="AL11" i="16" s="1"/>
  <c r="E27" i="16" a="1"/>
  <c r="E27" i="16" s="1"/>
  <c r="M71" i="16" a="1"/>
  <c r="M71" i="16" s="1"/>
  <c r="F61" i="16" a="1"/>
  <c r="F61" i="16" s="1"/>
  <c r="O54" i="16" a="1"/>
  <c r="O54" i="16" s="1"/>
  <c r="J36" i="16" a="1"/>
  <c r="J36" i="16" s="1"/>
  <c r="H79" i="16" a="1"/>
  <c r="H79" i="16" s="1"/>
  <c r="R64" i="16" a="1"/>
  <c r="R64" i="16" s="1"/>
  <c r="AF56" i="16" a="1"/>
  <c r="AF56" i="16" s="1"/>
  <c r="H51" i="16" a="1"/>
  <c r="H51" i="16" s="1"/>
  <c r="Q30" i="16" a="1"/>
  <c r="Q30" i="16" s="1"/>
  <c r="F68" i="16" a="1"/>
  <c r="F68" i="16" s="1"/>
  <c r="AB58" i="16" a="1"/>
  <c r="AB58" i="16" s="1"/>
  <c r="L52" i="16" a="1"/>
  <c r="L52" i="16" s="1"/>
  <c r="L29" i="16" a="1"/>
  <c r="L29" i="16" s="1"/>
  <c r="I73" i="16" a="1"/>
  <c r="I73" i="16" s="1"/>
  <c r="Q61" i="16" a="1"/>
  <c r="Q61" i="16" s="1"/>
  <c r="Z54" i="16" a="1"/>
  <c r="Z54" i="16" s="1"/>
  <c r="S49" i="16" a="1"/>
  <c r="S49" i="16" s="1"/>
  <c r="V27" i="16" a="1"/>
  <c r="V27" i="16" s="1"/>
  <c r="I67" i="16" a="1"/>
  <c r="I67" i="16" s="1"/>
  <c r="Z58" i="16" a="1"/>
  <c r="Z58" i="16" s="1"/>
  <c r="G73" i="16" a="1"/>
  <c r="G73" i="16" s="1"/>
  <c r="R62" i="16" a="1"/>
  <c r="R62" i="16" s="1"/>
  <c r="E55" i="16" a="1"/>
  <c r="E55" i="16" s="1"/>
  <c r="E49" i="16" a="1"/>
  <c r="E49" i="16" s="1"/>
  <c r="R26" i="16" a="1"/>
  <c r="R26" i="16" s="1"/>
  <c r="S65" i="16" a="1"/>
  <c r="S65" i="16" s="1"/>
  <c r="Y57" i="16" a="1"/>
  <c r="Y57" i="16" s="1"/>
  <c r="Q51" i="16" a="1"/>
  <c r="Q51" i="16" s="1"/>
  <c r="L66" i="16" a="1"/>
  <c r="L66" i="16" s="1"/>
  <c r="X57" i="16" a="1"/>
  <c r="X57" i="16" s="1"/>
  <c r="Z50" i="16" a="1"/>
  <c r="Z50" i="16" s="1"/>
  <c r="G27" i="16" a="1"/>
  <c r="G27" i="16" s="1"/>
  <c r="X18" i="16" a="1"/>
  <c r="X18" i="16" s="1"/>
  <c r="R67" i="16" a="1"/>
  <c r="R67" i="16" s="1"/>
  <c r="I59" i="16" a="1"/>
  <c r="I59" i="16" s="1"/>
  <c r="H80" i="16" a="1"/>
  <c r="H80" i="16" s="1"/>
  <c r="P65" i="16" a="1"/>
  <c r="P65" i="16" s="1"/>
  <c r="V57" i="16" a="1"/>
  <c r="V57" i="16" s="1"/>
  <c r="AA51" i="16" a="1"/>
  <c r="AA51" i="16" s="1"/>
  <c r="E32" i="16" a="1"/>
  <c r="E32" i="16" s="1"/>
  <c r="I66" i="16" a="1"/>
  <c r="I66" i="16" s="1"/>
  <c r="H57" i="16" a="1"/>
  <c r="H57" i="16" s="1"/>
  <c r="O67" i="16" a="1"/>
  <c r="O67" i="16" s="1"/>
  <c r="S58" i="16" a="1"/>
  <c r="S58" i="16" s="1"/>
  <c r="G69" i="16" a="1"/>
  <c r="G69" i="16" s="1"/>
  <c r="G60" i="16" a="1"/>
  <c r="G60" i="16" s="1"/>
  <c r="F69" i="16" a="1"/>
  <c r="F69" i="16" s="1"/>
  <c r="R59" i="16" a="1"/>
  <c r="R59" i="16" s="1"/>
  <c r="AB52" i="16" a="1"/>
  <c r="AB52" i="16" s="1"/>
  <c r="N70" i="16" a="1"/>
  <c r="N70" i="16" s="1"/>
  <c r="R60" i="16" a="1"/>
  <c r="R60" i="16" s="1"/>
  <c r="AI53" i="16" a="1"/>
  <c r="AI53" i="16" s="1"/>
  <c r="I35" i="16" a="1"/>
  <c r="I35" i="16" s="1"/>
  <c r="J77" i="16" a="1"/>
  <c r="J77" i="16" s="1"/>
  <c r="E64" i="16" a="1"/>
  <c r="E64" i="16" s="1"/>
  <c r="S56" i="16" a="1"/>
  <c r="S56" i="16" s="1"/>
  <c r="S50" i="16" a="1"/>
  <c r="S50" i="16" s="1"/>
  <c r="M29" i="16" a="1"/>
  <c r="M29" i="16" s="1"/>
  <c r="J67" i="16" a="1"/>
  <c r="J67" i="16" s="1"/>
  <c r="N58" i="16" a="1"/>
  <c r="N58" i="16" s="1"/>
  <c r="AG51" i="16" a="1"/>
  <c r="AG51" i="16" s="1"/>
  <c r="P28" i="16" a="1"/>
  <c r="P28" i="16" s="1"/>
  <c r="I72" i="16" a="1"/>
  <c r="I72" i="16" s="1"/>
  <c r="AC60" i="16" a="1"/>
  <c r="AC60" i="16" s="1"/>
  <c r="L54" i="16" a="1"/>
  <c r="L54" i="16" s="1"/>
  <c r="G49" i="16" a="1"/>
  <c r="G49" i="16" s="1"/>
  <c r="K27" i="16" a="1"/>
  <c r="K27" i="16" s="1"/>
  <c r="O66" i="16" a="1"/>
  <c r="O66" i="16" s="1"/>
  <c r="L58" i="16" a="1"/>
  <c r="L58" i="16" s="1"/>
  <c r="G72" i="16" a="1"/>
  <c r="G72" i="16" s="1"/>
  <c r="E62" i="16" a="1"/>
  <c r="E62" i="16" s="1"/>
  <c r="X54" i="16" a="1"/>
  <c r="X54" i="16" s="1"/>
  <c r="K38" i="16" a="1"/>
  <c r="K38" i="16" s="1"/>
  <c r="F81" i="16" a="1"/>
  <c r="F81" i="16" s="1"/>
  <c r="E65" i="16" a="1"/>
  <c r="E65" i="16" s="1"/>
  <c r="L57" i="16" a="1"/>
  <c r="L57" i="16" s="1"/>
  <c r="E81" i="16" a="1"/>
  <c r="E81" i="16" s="1"/>
  <c r="R65" i="16" a="1"/>
  <c r="R65" i="16" s="1"/>
  <c r="K57" i="16" a="1"/>
  <c r="K57" i="16" s="1"/>
  <c r="O50" i="16" a="1"/>
  <c r="O50" i="16" s="1"/>
  <c r="P26" i="16" a="1"/>
  <c r="P26" i="16" s="1"/>
  <c r="K18" i="16" a="1"/>
  <c r="K18" i="16" s="1"/>
  <c r="E67" i="16" a="1"/>
  <c r="E67" i="16" s="1"/>
  <c r="V58" i="16" a="1"/>
  <c r="V58" i="16" s="1"/>
  <c r="G78" i="16" a="1"/>
  <c r="G78" i="16" s="1"/>
  <c r="W64" i="16" a="1"/>
  <c r="W64" i="16" s="1"/>
  <c r="I57" i="16" a="1"/>
  <c r="I57" i="16" s="1"/>
  <c r="N51" i="16" a="1"/>
  <c r="N51" i="16" s="1"/>
  <c r="G80" i="16" a="1"/>
  <c r="G80" i="16" s="1"/>
  <c r="O65" i="16" a="1"/>
  <c r="O65" i="16" s="1"/>
  <c r="W56" i="16" a="1"/>
  <c r="W56" i="16" s="1"/>
  <c r="H66" i="16" a="1"/>
  <c r="H66" i="16" s="1"/>
  <c r="F58" i="16" a="1"/>
  <c r="F58" i="16" s="1"/>
  <c r="J68" i="16" a="1"/>
  <c r="J68" i="16" s="1"/>
  <c r="S59" i="16" a="1"/>
  <c r="S59" i="16" s="1"/>
  <c r="I68" i="16" a="1"/>
  <c r="I68" i="16" s="1"/>
  <c r="AE58" i="16" a="1"/>
  <c r="AE58" i="16" s="1"/>
  <c r="N52" i="16" a="1"/>
  <c r="N52" i="16" s="1"/>
  <c r="AE51" i="16" a="1"/>
  <c r="AE51" i="16" s="1"/>
  <c r="L24" i="16" a="1"/>
  <c r="L24" i="16" s="1"/>
  <c r="R15" i="16" a="1"/>
  <c r="R15" i="16" s="1"/>
  <c r="R9" i="16" a="1"/>
  <c r="R9" i="16" s="1"/>
  <c r="Q69" i="16" a="1"/>
  <c r="Q69" i="16" s="1"/>
  <c r="E60" i="16" a="1"/>
  <c r="E60" i="16" s="1"/>
  <c r="U53" i="16" a="1"/>
  <c r="U53" i="16" s="1"/>
  <c r="I34" i="16" a="1"/>
  <c r="I34" i="16" s="1"/>
  <c r="E76" i="16" a="1"/>
  <c r="E76" i="16" s="1"/>
  <c r="M63" i="16" a="1"/>
  <c r="M63" i="16" s="1"/>
  <c r="E56" i="16" a="1"/>
  <c r="E56" i="16" s="1"/>
  <c r="G50" i="16" a="1"/>
  <c r="G50" i="16" s="1"/>
  <c r="Q28" i="16" a="1"/>
  <c r="Q28" i="16" s="1"/>
  <c r="Q66" i="16" a="1"/>
  <c r="Q66" i="16" s="1"/>
  <c r="AC57" i="16" a="1"/>
  <c r="AC57" i="16" s="1"/>
  <c r="G51" i="16" a="1"/>
  <c r="G51" i="16" s="1"/>
  <c r="E28" i="16" a="1"/>
  <c r="E28" i="16" s="1"/>
  <c r="J71" i="16" a="1"/>
  <c r="J71" i="16" s="1"/>
  <c r="O60" i="16" a="1"/>
  <c r="O60" i="16" s="1"/>
  <c r="AF53" i="16" a="1"/>
  <c r="AF53" i="16" s="1"/>
  <c r="F41" i="16" a="1"/>
  <c r="F41" i="16" s="1"/>
  <c r="S26" i="16" a="1"/>
  <c r="S26" i="16" s="1"/>
  <c r="U65" i="16" a="1"/>
  <c r="U65" i="16" s="1"/>
  <c r="AA57" i="16" a="1"/>
  <c r="AA57" i="16" s="1"/>
  <c r="H71" i="16" a="1"/>
  <c r="H71" i="16" s="1"/>
  <c r="O61" i="16" a="1"/>
  <c r="O61" i="16" s="1"/>
  <c r="J54" i="16" a="1"/>
  <c r="J54" i="16" s="1"/>
  <c r="H37" i="16" a="1"/>
  <c r="H37" i="16" s="1"/>
  <c r="J78" i="16" a="1"/>
  <c r="J78" i="16" s="1"/>
  <c r="M64" i="16" a="1"/>
  <c r="M64" i="16" s="1"/>
  <c r="AA56" i="16" a="1"/>
  <c r="AA56" i="16" s="1"/>
  <c r="I78" i="16" a="1"/>
  <c r="I78" i="16" s="1"/>
  <c r="Y64" i="16" a="1"/>
  <c r="Y64" i="16" s="1"/>
  <c r="Z56" i="16" a="1"/>
  <c r="Z56" i="16" s="1"/>
  <c r="AL49" i="16" a="1"/>
  <c r="AL49" i="16" s="1"/>
  <c r="W25" i="16" a="1"/>
  <c r="W25" i="16" s="1"/>
  <c r="AB17" i="16" a="1"/>
  <c r="AB17" i="16" s="1"/>
  <c r="K66" i="16" a="1"/>
  <c r="K66" i="16" s="1"/>
  <c r="H58" i="16" a="1"/>
  <c r="H58" i="16" s="1"/>
  <c r="K76" i="16" a="1"/>
  <c r="K76" i="16" s="1"/>
  <c r="K64" i="16" a="1"/>
  <c r="K64" i="16" s="1"/>
  <c r="X56" i="16" a="1"/>
  <c r="X56" i="16" s="1"/>
  <c r="AJ50" i="16" a="1"/>
  <c r="AJ50" i="16" s="1"/>
  <c r="F78" i="16" a="1"/>
  <c r="F78" i="16" s="1"/>
  <c r="V64" i="16" a="1"/>
  <c r="V64" i="16" s="1"/>
  <c r="J56" i="16" a="1"/>
  <c r="J56" i="16" s="1"/>
  <c r="N65" i="16" a="1"/>
  <c r="N65" i="16" s="1"/>
  <c r="N195" i="16" s="1"/>
  <c r="T57" i="16" a="1"/>
  <c r="T57" i="16" s="1"/>
  <c r="N67" i="16" a="1"/>
  <c r="N67" i="16" s="1"/>
  <c r="E59" i="16" a="1"/>
  <c r="E59" i="16" s="1"/>
  <c r="E69" i="16" a="1"/>
  <c r="E69" i="16" s="1"/>
  <c r="Q59" i="16" a="1"/>
  <c r="Q59" i="16" s="1"/>
  <c r="H53" i="16" a="1"/>
  <c r="H53" i="16" s="1"/>
  <c r="M32" i="16" a="1"/>
  <c r="M32" i="16" s="1"/>
  <c r="M74" i="16" a="1"/>
  <c r="M74" i="16" s="1"/>
  <c r="V62" i="16" a="1"/>
  <c r="V62" i="16" s="1"/>
  <c r="V55" i="16" a="1"/>
  <c r="V55" i="16" s="1"/>
  <c r="AE49" i="16" a="1"/>
  <c r="AE49" i="16" s="1"/>
  <c r="F82" i="16" a="1"/>
  <c r="F82" i="16" s="1"/>
  <c r="W65" i="16" a="1"/>
  <c r="W65" i="16" s="1"/>
  <c r="O57" i="16" a="1"/>
  <c r="O57" i="16" s="1"/>
  <c r="O187" i="16" s="1"/>
  <c r="AE50" i="16" a="1"/>
  <c r="AE50" i="16" s="1"/>
  <c r="L27" i="16" a="1"/>
  <c r="L27" i="16" s="1"/>
  <c r="K70" i="16" a="1"/>
  <c r="K70" i="16" s="1"/>
  <c r="AB59" i="16" a="1"/>
  <c r="AB59" i="16" s="1"/>
  <c r="R53" i="16" a="1"/>
  <c r="R53" i="16" s="1"/>
  <c r="E39" i="16" a="1"/>
  <c r="E39" i="16" s="1"/>
  <c r="H81" i="16" a="1"/>
  <c r="H81" i="16" s="1"/>
  <c r="G65" i="16" a="1"/>
  <c r="G65" i="16" s="1"/>
  <c r="M57" i="16" a="1"/>
  <c r="M57" i="16" s="1"/>
  <c r="I70" i="16" a="1"/>
  <c r="I70" i="16" s="1"/>
  <c r="AA60" i="16" a="1"/>
  <c r="AA60" i="16" s="1"/>
  <c r="AD53" i="16" a="1"/>
  <c r="AD53" i="16" s="1"/>
  <c r="G36" i="16" a="1"/>
  <c r="G36" i="16" s="1"/>
  <c r="E77" i="16" a="1"/>
  <c r="E77" i="16" s="1"/>
  <c r="V63" i="16" a="1"/>
  <c r="V63" i="16" s="1"/>
  <c r="N56" i="16" a="1"/>
  <c r="N56" i="16" s="1"/>
  <c r="M76" i="16" a="1"/>
  <c r="M76" i="16" s="1"/>
  <c r="U63" i="16" a="1"/>
  <c r="U63" i="16" s="1"/>
  <c r="M56" i="16" a="1"/>
  <c r="M56" i="16" s="1"/>
  <c r="Z49" i="16" a="1"/>
  <c r="Z49" i="16" s="1"/>
  <c r="J25" i="16" a="1"/>
  <c r="J25" i="16" s="1"/>
  <c r="Q17" i="16" a="1"/>
  <c r="Q17" i="16" s="1"/>
  <c r="Q65" i="16" a="1"/>
  <c r="Q65" i="16" s="1"/>
  <c r="W57" i="16" a="1"/>
  <c r="W57" i="16" s="1"/>
  <c r="H75" i="16" a="1"/>
  <c r="H75" i="16" s="1"/>
  <c r="S63" i="16" a="1"/>
  <c r="S63" i="16" s="1"/>
  <c r="K56" i="16" a="1"/>
  <c r="K56" i="16" s="1"/>
  <c r="M50" i="16" a="1"/>
  <c r="M50" i="16" s="1"/>
  <c r="J76" i="16" a="1"/>
  <c r="J76" i="16" s="1"/>
  <c r="J64" i="16" a="1"/>
  <c r="J64" i="16" s="1"/>
  <c r="AA55" i="16" a="1"/>
  <c r="AA55" i="16" s="1"/>
  <c r="U64" i="16" a="1"/>
  <c r="U64" i="16" s="1"/>
  <c r="G57" i="16" a="1"/>
  <c r="G57" i="16" s="1"/>
  <c r="U66" i="16" a="1"/>
  <c r="U66" i="16" s="1"/>
  <c r="H68" i="16" a="1"/>
  <c r="H68" i="16" s="1"/>
  <c r="AD58" i="16" a="1"/>
  <c r="AD58" i="16" s="1"/>
  <c r="AA52" i="16" a="1"/>
  <c r="AA52" i="16" s="1"/>
  <c r="O31" i="16" a="1"/>
  <c r="O31" i="16" s="1"/>
  <c r="K73" i="16" a="1"/>
  <c r="K73" i="16" s="1"/>
  <c r="I62" i="16" a="1"/>
  <c r="I62" i="16" s="1"/>
  <c r="I55" i="16" a="1"/>
  <c r="I55" i="16" s="1"/>
  <c r="U49" i="16" a="1"/>
  <c r="U49" i="16" s="1"/>
  <c r="G79" i="16" a="1"/>
  <c r="G79" i="16" s="1"/>
  <c r="I65" i="16" a="1"/>
  <c r="I65" i="16" s="1"/>
  <c r="AE56" i="16" a="1"/>
  <c r="AE56" i="16" s="1"/>
  <c r="AD49" i="16" a="1"/>
  <c r="AD49" i="16" s="1"/>
  <c r="T26" i="16" a="1"/>
  <c r="T26" i="16" s="1"/>
  <c r="S68" i="16" a="1"/>
  <c r="S68" i="16" s="1"/>
  <c r="N59" i="16" a="1"/>
  <c r="N59" i="16" s="1"/>
  <c r="E53" i="16" a="1"/>
  <c r="E53" i="16" s="1"/>
  <c r="H36" i="16" a="1"/>
  <c r="H36" i="16" s="1"/>
  <c r="E79" i="16" a="1"/>
  <c r="E79" i="16" s="1"/>
  <c r="O64" i="16" a="1"/>
  <c r="O64" i="16" s="1"/>
  <c r="AC56" i="16" a="1"/>
  <c r="AC56" i="16" s="1"/>
  <c r="N69" i="16" a="1"/>
  <c r="N69" i="16" s="1"/>
  <c r="M60" i="16" a="1"/>
  <c r="M60" i="16" s="1"/>
  <c r="M143" i="16" s="1"/>
  <c r="P53" i="16" a="1"/>
  <c r="P53" i="16" s="1"/>
  <c r="E35" i="16" a="1"/>
  <c r="E35" i="16" s="1"/>
  <c r="K75" i="16" a="1"/>
  <c r="K75" i="16" s="1"/>
  <c r="H63" i="16" a="1"/>
  <c r="H63" i="16" s="1"/>
  <c r="AD55" i="16" a="1"/>
  <c r="AD55" i="16" s="1"/>
  <c r="J75" i="16" a="1"/>
  <c r="J75" i="16" s="1"/>
  <c r="G63" i="16" a="1"/>
  <c r="G63" i="16" s="1"/>
  <c r="AH54" i="16" a="1"/>
  <c r="AH54" i="16" s="1"/>
  <c r="E44" i="16" a="1"/>
  <c r="E44" i="16" s="1"/>
  <c r="J24" i="16" a="1"/>
  <c r="J24" i="16" s="1"/>
  <c r="I80" i="16" a="1"/>
  <c r="I80" i="16" s="1"/>
  <c r="X64" i="16" a="1"/>
  <c r="X64" i="16" s="1"/>
  <c r="J57" i="16" a="1"/>
  <c r="J57" i="16" s="1"/>
  <c r="E74" i="16" a="1"/>
  <c r="E74" i="16" s="1"/>
  <c r="E114" i="16" s="1"/>
  <c r="E63" i="16" a="1"/>
  <c r="E63" i="16" s="1"/>
  <c r="AB55" i="16" a="1"/>
  <c r="AB55" i="16" s="1"/>
  <c r="AK49" i="16" a="1"/>
  <c r="AK49" i="16" s="1"/>
  <c r="G75" i="16" a="1"/>
  <c r="G75" i="16" s="1"/>
  <c r="R63" i="16" a="1"/>
  <c r="R63" i="16" s="1"/>
  <c r="F80" i="16" a="1"/>
  <c r="F80" i="16" s="1"/>
  <c r="I64" i="16" a="1"/>
  <c r="I64" i="16" s="1"/>
  <c r="E84" i="16" a="1"/>
  <c r="E84" i="16" s="1"/>
  <c r="L67" i="16" a="1"/>
  <c r="L67" i="16" s="1"/>
  <c r="P58" i="16" a="1"/>
  <c r="P58" i="16" s="1"/>
  <c r="AI51" i="16" a="1"/>
  <c r="AI51" i="16" s="1"/>
  <c r="R30" i="16" a="1"/>
  <c r="R30" i="16" s="1"/>
  <c r="K72" i="16" a="1"/>
  <c r="K72" i="16" s="1"/>
  <c r="S61" i="16" a="1"/>
  <c r="S61" i="16" s="1"/>
  <c r="AA54" i="16" a="1"/>
  <c r="AA54" i="16" s="1"/>
  <c r="I49" i="16" a="1"/>
  <c r="I49" i="16" s="1"/>
  <c r="I77" i="16" a="1"/>
  <c r="I77" i="16" s="1"/>
  <c r="Q64" i="16" a="1"/>
  <c r="Q64" i="16" s="1"/>
  <c r="R56" i="16" a="1"/>
  <c r="R56" i="16" s="1"/>
  <c r="T49" i="16" a="1"/>
  <c r="T49" i="16" s="1"/>
  <c r="G26" i="16" a="1"/>
  <c r="G26" i="16" s="1"/>
  <c r="E68" i="16" a="1"/>
  <c r="E68" i="16" s="1"/>
  <c r="E108" i="16" s="1"/>
  <c r="AA58" i="16" a="1"/>
  <c r="AA58" i="16" s="1"/>
  <c r="X52" i="16" a="1"/>
  <c r="X52" i="16" s="1"/>
  <c r="G35" i="16" a="1"/>
  <c r="G35" i="16" s="1"/>
  <c r="G77" i="16" a="1"/>
  <c r="G77" i="16" s="1"/>
  <c r="X63" i="16" a="1"/>
  <c r="X63" i="16" s="1"/>
  <c r="P56" i="16" a="1"/>
  <c r="P56" i="16" s="1"/>
  <c r="O96" i="16" s="1"/>
  <c r="Q68" i="16" a="1"/>
  <c r="Q68" i="16" s="1"/>
  <c r="Z59" i="16" a="1"/>
  <c r="Z59" i="16" s="1"/>
  <c r="AJ52" i="16" a="1"/>
  <c r="AJ52" i="16" s="1"/>
  <c r="E34" i="16" a="1"/>
  <c r="E34" i="16" s="1"/>
  <c r="H74" i="16" a="1"/>
  <c r="H74" i="16" s="1"/>
  <c r="Q62" i="16" a="1"/>
  <c r="Q62" i="16" s="1"/>
  <c r="Q55" i="16" a="1"/>
  <c r="Q55" i="16" s="1"/>
  <c r="G74" i="16" a="1"/>
  <c r="G74" i="16" s="1"/>
  <c r="F114" i="16" s="1"/>
  <c r="P62" i="16" a="1"/>
  <c r="P62" i="16" s="1"/>
  <c r="V54" i="16" a="1"/>
  <c r="V54" i="16" s="1"/>
  <c r="H40" i="16" a="1"/>
  <c r="H40" i="16" s="1"/>
  <c r="R23" i="16" a="1"/>
  <c r="R23" i="16" s="1"/>
  <c r="H78" i="16" a="1"/>
  <c r="H78" i="16" s="1"/>
  <c r="L64" i="16" a="1"/>
  <c r="L64" i="16" s="1"/>
  <c r="L147" i="16" s="1"/>
  <c r="Y56" i="16" a="1"/>
  <c r="Y56" i="16" s="1"/>
  <c r="Q72" i="16" a="1"/>
  <c r="Q72" i="16" s="1"/>
  <c r="N62" i="16" a="1"/>
  <c r="N62" i="16" s="1"/>
  <c r="O55" i="16" a="1"/>
  <c r="O55" i="16" s="1"/>
  <c r="N49" i="16" a="1"/>
  <c r="N49" i="16" s="1"/>
  <c r="P73" i="16" a="1"/>
  <c r="P73" i="16" s="1"/>
  <c r="AA62" i="16" a="1"/>
  <c r="AA62" i="16" s="1"/>
  <c r="I76" i="16" a="1"/>
  <c r="I76" i="16" s="1"/>
  <c r="I206" i="16" s="1"/>
  <c r="Q63" i="16" a="1"/>
  <c r="Q63" i="16" s="1"/>
  <c r="E80" i="16" a="1"/>
  <c r="E80" i="16" s="1"/>
  <c r="S66" i="16" a="1"/>
  <c r="S66" i="16" s="1"/>
  <c r="AE57" i="16" a="1"/>
  <c r="AE57" i="16" s="1"/>
  <c r="V51" i="16" a="1"/>
  <c r="V51" i="16" s="1"/>
  <c r="G30" i="16" a="1"/>
  <c r="G30" i="16" s="1"/>
  <c r="L71" i="16" a="1"/>
  <c r="L71" i="16" s="1"/>
  <c r="E61" i="16" a="1"/>
  <c r="E61" i="16" s="1"/>
  <c r="N54" i="16" a="1"/>
  <c r="N54" i="16" s="1"/>
  <c r="H41" i="16" a="1"/>
  <c r="H41" i="16" s="1"/>
  <c r="N75" i="16" a="1"/>
  <c r="N75" i="16" s="1"/>
  <c r="Z63" i="16" a="1"/>
  <c r="Z63" i="16" s="1"/>
  <c r="AH55" i="16" a="1"/>
  <c r="AH55" i="16" s="1"/>
  <c r="H49" i="16" a="1"/>
  <c r="H49" i="16" s="1"/>
  <c r="H179" i="16" s="1"/>
  <c r="O25" i="16" a="1"/>
  <c r="O25" i="16" s="1"/>
  <c r="P66" i="16" a="1"/>
  <c r="P66" i="16" s="1"/>
  <c r="M58" i="16" a="1"/>
  <c r="M58" i="16" s="1"/>
  <c r="K52" i="16" a="1"/>
  <c r="K52" i="16" s="1"/>
  <c r="G34" i="16" a="1"/>
  <c r="G34" i="16" s="1"/>
  <c r="J74" i="16" a="1"/>
  <c r="J74" i="16" s="1"/>
  <c r="J63" i="16" a="1"/>
  <c r="J63" i="16" s="1"/>
  <c r="AF55" i="16" a="1"/>
  <c r="AF55" i="16" s="1"/>
  <c r="U67" i="16" a="1"/>
  <c r="U67" i="16" s="1"/>
  <c r="L59" i="16" a="1"/>
  <c r="L59" i="16" s="1"/>
  <c r="V52" i="16" a="1"/>
  <c r="V52" i="16" s="1"/>
  <c r="F33" i="16" a="1"/>
  <c r="F33" i="16" s="1"/>
  <c r="F72" i="16" a="1"/>
  <c r="F72" i="16" s="1"/>
  <c r="AB61" i="16" a="1"/>
  <c r="AB61" i="16" s="1"/>
  <c r="AI54" i="16" a="1"/>
  <c r="AI54" i="16" s="1"/>
  <c r="F73" i="16" a="1"/>
  <c r="F73" i="16" s="1"/>
  <c r="AA61" i="16" a="1"/>
  <c r="AA61" i="16" s="1"/>
  <c r="H54" i="16" a="1"/>
  <c r="H54" i="16" s="1"/>
  <c r="I38" i="16" a="1"/>
  <c r="I38" i="16" s="1"/>
  <c r="G23" i="16" a="1"/>
  <c r="G23" i="16" s="1"/>
  <c r="L76" i="16" a="1"/>
  <c r="L76" i="16" s="1"/>
  <c r="T63" i="16" a="1"/>
  <c r="T63" i="16" s="1"/>
  <c r="L56" i="16" a="1"/>
  <c r="L56" i="16" s="1"/>
  <c r="L96" i="16" s="1"/>
  <c r="Q71" i="16" a="1"/>
  <c r="Q71" i="16" s="1"/>
  <c r="Y61" i="16" a="1"/>
  <c r="Y61" i="16" s="1"/>
  <c r="AG54" i="16" a="1"/>
  <c r="AG54" i="16" s="1"/>
  <c r="F43" i="16" a="1"/>
  <c r="F43" i="16" s="1"/>
  <c r="P72" i="16" a="1"/>
  <c r="P72" i="16" s="1"/>
  <c r="M62" i="16" a="1"/>
  <c r="M62" i="16" s="1"/>
  <c r="F75" i="16" a="1"/>
  <c r="F75" i="16" s="1"/>
  <c r="Z62" i="16" a="1"/>
  <c r="Z62" i="16" s="1"/>
  <c r="E78" i="16" a="1"/>
  <c r="E78" i="16" s="1"/>
  <c r="T64" i="16" a="1"/>
  <c r="T64" i="16" s="1"/>
  <c r="J79" i="16" a="1"/>
  <c r="J79" i="16" s="1"/>
  <c r="J209" i="16" s="1"/>
  <c r="G64" i="16" a="1"/>
  <c r="G64" i="16" s="1"/>
  <c r="G56" i="16" a="1"/>
  <c r="G56" i="16" s="1"/>
  <c r="G139" i="16" s="1"/>
  <c r="U50" i="16" a="1"/>
  <c r="U50" i="16" s="1"/>
  <c r="M36" i="16" a="1"/>
  <c r="M36" i="16" s="1"/>
  <c r="Z20" i="16" a="1"/>
  <c r="Z20" i="16" s="1"/>
  <c r="M13" i="16" a="1"/>
  <c r="M13" i="16" s="1"/>
  <c r="AM49" i="16" a="1"/>
  <c r="AM49" i="16" s="1"/>
  <c r="N21" i="16" a="1"/>
  <c r="N21" i="16" s="1"/>
  <c r="W12" i="16" a="1"/>
  <c r="W12" i="16" s="1"/>
  <c r="K54" i="16" a="1"/>
  <c r="K54" i="16" s="1"/>
  <c r="V24" i="16" a="1"/>
  <c r="V24" i="16" s="1"/>
  <c r="U16" i="16" a="1"/>
  <c r="U16" i="16" s="1"/>
  <c r="AC52" i="16" a="1"/>
  <c r="AC52" i="16" s="1"/>
  <c r="Y21" i="16" a="1"/>
  <c r="Y21" i="16" s="1"/>
  <c r="M14" i="16" a="1"/>
  <c r="M14" i="16" s="1"/>
  <c r="Y50" i="16" a="1"/>
  <c r="Y50" i="16" s="1"/>
  <c r="N23" i="16" a="1"/>
  <c r="N23" i="16" s="1"/>
  <c r="Z15" i="16" a="1"/>
  <c r="Z15" i="16" s="1"/>
  <c r="F10" i="16" a="1"/>
  <c r="F10" i="16" s="1"/>
  <c r="O33" i="16" a="1"/>
  <c r="O33" i="16" s="1"/>
  <c r="X19" i="16" a="1"/>
  <c r="X19" i="16" s="1"/>
  <c r="T13" i="16" a="1"/>
  <c r="T13" i="16" s="1"/>
  <c r="F76" i="3" a="1"/>
  <c r="F76" i="3" s="1"/>
  <c r="M35" i="16" a="1"/>
  <c r="M35" i="16" s="1"/>
  <c r="I21" i="16" a="1"/>
  <c r="I21" i="16" s="1"/>
  <c r="S13" i="16" a="1"/>
  <c r="S13" i="16" s="1"/>
  <c r="V50" i="16" a="1"/>
  <c r="V50" i="16" s="1"/>
  <c r="I22" i="16" a="1"/>
  <c r="I22" i="16" s="1"/>
  <c r="AE14" i="16" a="1"/>
  <c r="AE14" i="16" s="1"/>
  <c r="K9" i="16" a="1"/>
  <c r="K9" i="16" s="1"/>
  <c r="Y49" i="16" a="1"/>
  <c r="Y49" i="16" s="1"/>
  <c r="G21" i="16" a="1"/>
  <c r="G21" i="16" s="1"/>
  <c r="AD14" i="16" a="1"/>
  <c r="AD14" i="16" s="1"/>
  <c r="X49" i="16" a="1"/>
  <c r="X49" i="16" s="1"/>
  <c r="S21" i="16" a="1"/>
  <c r="S21" i="16" s="1"/>
  <c r="G38" i="16" a="1"/>
  <c r="G38" i="16" s="1"/>
  <c r="T66" i="16" a="1"/>
  <c r="T66" i="16" s="1"/>
  <c r="AK52" i="16" a="1"/>
  <c r="AK52" i="16" s="1"/>
  <c r="Y14" i="16" a="1"/>
  <c r="Y14" i="16" s="1"/>
  <c r="Q23" i="16" a="1"/>
  <c r="Q23" i="16" s="1"/>
  <c r="F83" i="3" a="1"/>
  <c r="F83" i="3" s="1"/>
  <c r="E23" i="16" a="1"/>
  <c r="E23" i="16" s="1"/>
  <c r="V12" i="16" a="1"/>
  <c r="V12" i="16" s="1"/>
  <c r="Y19" i="16" a="1"/>
  <c r="Y19" i="16" s="1"/>
  <c r="G10" i="16" a="1"/>
  <c r="G10" i="16" s="1"/>
  <c r="U24" i="16" a="1"/>
  <c r="U24" i="16" s="1"/>
  <c r="T12" i="16" a="1"/>
  <c r="T12" i="16" s="1"/>
  <c r="H38" i="16" a="1"/>
  <c r="H38" i="16" s="1"/>
  <c r="N15" i="16" a="1"/>
  <c r="N15" i="16" s="1"/>
  <c r="Q52" i="16" a="1"/>
  <c r="Q52" i="16" s="1"/>
  <c r="Q182" i="16" s="1"/>
  <c r="I19" i="16" a="1"/>
  <c r="I19" i="16" s="1"/>
  <c r="F79" i="3" a="1"/>
  <c r="F79" i="3" s="1"/>
  <c r="E24" i="16" a="1"/>
  <c r="E24" i="16" s="1"/>
  <c r="S14" i="16" a="1"/>
  <c r="S14" i="16" s="1"/>
  <c r="E76" i="3" a="1"/>
  <c r="E76" i="3" s="1"/>
  <c r="F28" i="16" a="1"/>
  <c r="F28" i="16" s="1"/>
  <c r="J17" i="16" a="1"/>
  <c r="J17" i="16" s="1"/>
  <c r="P10" i="16" a="1"/>
  <c r="P10" i="16" s="1"/>
  <c r="W53" i="16" a="1"/>
  <c r="W53" i="16" s="1"/>
  <c r="K23" i="16" a="1"/>
  <c r="K23" i="16" s="1"/>
  <c r="K15" i="16" a="1"/>
  <c r="K15" i="16" s="1"/>
  <c r="W9" i="16" a="1"/>
  <c r="W9" i="16" s="1"/>
  <c r="U28" i="16" a="1"/>
  <c r="U28" i="16" s="1"/>
  <c r="S18" i="16" a="1"/>
  <c r="S18" i="16" s="1"/>
  <c r="O12" i="16" a="1"/>
  <c r="O12" i="16" s="1"/>
  <c r="J31" i="16" a="1"/>
  <c r="J31" i="16" s="1"/>
  <c r="Q19" i="16" a="1"/>
  <c r="Q19" i="16" s="1"/>
  <c r="E13" i="16" a="1"/>
  <c r="E13" i="16" s="1"/>
  <c r="K50" i="16" a="1"/>
  <c r="K50" i="16" s="1"/>
  <c r="P21" i="16" a="1"/>
  <c r="P21" i="16" s="1"/>
  <c r="Y12" i="16" a="1"/>
  <c r="Y12" i="16" s="1"/>
  <c r="J53" i="16" a="1"/>
  <c r="J53" i="16" s="1"/>
  <c r="H23" i="16" a="1"/>
  <c r="H23" i="16" s="1"/>
  <c r="AD15" i="16" a="1"/>
  <c r="AD15" i="16" s="1"/>
  <c r="AG9" i="16" a="1"/>
  <c r="AG9" i="16" s="1"/>
  <c r="N10" i="16" a="1"/>
  <c r="N10" i="16" s="1"/>
  <c r="H10" i="16" a="1"/>
  <c r="H10" i="16" s="1"/>
  <c r="F62" i="3" a="1"/>
  <c r="F62" i="3" s="1"/>
  <c r="R70" i="16" a="1"/>
  <c r="R70" i="16" s="1"/>
  <c r="F66" i="16" a="1"/>
  <c r="F66" i="16" s="1"/>
  <c r="AH50" i="16" a="1"/>
  <c r="AH50" i="16" s="1"/>
  <c r="O14" i="16" a="1"/>
  <c r="O14" i="16" s="1"/>
  <c r="N22" i="16" a="1"/>
  <c r="N22" i="16" s="1"/>
  <c r="E80" i="3" a="1"/>
  <c r="E80" i="3" s="1"/>
  <c r="Z21" i="16" a="1"/>
  <c r="Z21" i="16" s="1"/>
  <c r="I12" i="16" a="1"/>
  <c r="I12" i="16" s="1"/>
  <c r="L18" i="16" a="1"/>
  <c r="L18" i="16" s="1"/>
  <c r="AC9" i="16" a="1"/>
  <c r="AC9" i="16" s="1"/>
  <c r="H24" i="16" a="1"/>
  <c r="H24" i="16" s="1"/>
  <c r="G12" i="16" a="1"/>
  <c r="G12" i="16" s="1"/>
  <c r="M30" i="16" a="1"/>
  <c r="M30" i="16" s="1"/>
  <c r="AG14" i="16" a="1"/>
  <c r="AG14" i="16" s="1"/>
  <c r="O51" i="16" a="1"/>
  <c r="O51" i="16" s="1"/>
  <c r="V18" i="16" a="1"/>
  <c r="V18" i="16" s="1"/>
  <c r="L23" i="16" a="1"/>
  <c r="L23" i="16" s="1"/>
  <c r="AE13" i="16" a="1"/>
  <c r="AE13" i="16" s="1"/>
  <c r="F26" i="16" a="1"/>
  <c r="F26" i="16" s="1"/>
  <c r="AB16" i="16" a="1"/>
  <c r="AB16" i="16" s="1"/>
  <c r="AL9" i="16" a="1"/>
  <c r="AL9" i="16" s="1"/>
  <c r="J52" i="16" a="1"/>
  <c r="J52" i="16" s="1"/>
  <c r="J182" i="16" s="1"/>
  <c r="U22" i="16" a="1"/>
  <c r="U22" i="16" s="1"/>
  <c r="R14" i="16" a="1"/>
  <c r="R14" i="16" s="1"/>
  <c r="I9" i="16" a="1"/>
  <c r="I9" i="16" s="1"/>
  <c r="S27" i="16" a="1"/>
  <c r="S27" i="16" s="1"/>
  <c r="F18" i="16" a="1"/>
  <c r="F18" i="16" s="1"/>
  <c r="AI11" i="16" a="1"/>
  <c r="AI11" i="16" s="1"/>
  <c r="H30" i="16" a="1"/>
  <c r="H30" i="16" s="1"/>
  <c r="AE18" i="16" a="1"/>
  <c r="AE18" i="16" s="1"/>
  <c r="N12" i="16" a="1"/>
  <c r="N12" i="16" s="1"/>
  <c r="R49" i="16" a="1"/>
  <c r="R49" i="16" s="1"/>
  <c r="J61" i="16" a="1"/>
  <c r="J61" i="16" s="1"/>
  <c r="L65" i="16" a="1"/>
  <c r="L65" i="16" s="1"/>
  <c r="K105" i="16" s="1"/>
  <c r="E50" i="16" a="1"/>
  <c r="E50" i="16" s="1"/>
  <c r="Y13" i="16" a="1"/>
  <c r="Y13" i="16" s="1"/>
  <c r="AA21" i="16" a="1"/>
  <c r="AA21" i="16" s="1"/>
  <c r="M21" i="16" a="1"/>
  <c r="M21" i="16" s="1"/>
  <c r="AC11" i="16" a="1"/>
  <c r="AC11" i="16" s="1"/>
  <c r="T16" i="16" a="1"/>
  <c r="T16" i="16" s="1"/>
  <c r="O9" i="16" a="1"/>
  <c r="O9" i="16" s="1"/>
  <c r="F60" i="3" a="1"/>
  <c r="F60" i="3" s="1"/>
  <c r="K22" i="16" a="1"/>
  <c r="K22" i="16" s="1"/>
  <c r="AA11" i="16" a="1"/>
  <c r="AA11" i="16" s="1"/>
  <c r="H28" i="16" a="1"/>
  <c r="H28" i="16" s="1"/>
  <c r="U14" i="16" a="1"/>
  <c r="U14" i="16" s="1"/>
  <c r="W50" i="16" a="1"/>
  <c r="W50" i="16" s="1"/>
  <c r="AD16" i="16" a="1"/>
  <c r="AD16" i="16" s="1"/>
  <c r="W22" i="16" a="1"/>
  <c r="W22" i="16" s="1"/>
  <c r="R13" i="16" a="1"/>
  <c r="R13" i="16" s="1"/>
  <c r="K25" i="16" a="1"/>
  <c r="K25" i="16" s="1"/>
  <c r="Q16" i="16" a="1"/>
  <c r="Q16" i="16" s="1"/>
  <c r="X9" i="16" a="1"/>
  <c r="X9" i="16" s="1"/>
  <c r="K51" i="16" a="1"/>
  <c r="K51" i="16" s="1"/>
  <c r="H22" i="16" a="1"/>
  <c r="H22" i="16" s="1"/>
  <c r="H14" i="16" a="1"/>
  <c r="H14" i="16" s="1"/>
  <c r="F81" i="3" a="1"/>
  <c r="F81" i="3" s="1"/>
  <c r="E26" i="16" a="1"/>
  <c r="E26" i="16" s="1"/>
  <c r="U17" i="16" a="1"/>
  <c r="U17" i="16" s="1"/>
  <c r="U11" i="16" a="1"/>
  <c r="U11" i="16" s="1"/>
  <c r="T28" i="16" a="1"/>
  <c r="T28" i="16" s="1"/>
  <c r="R18" i="16" a="1"/>
  <c r="R18" i="16" s="1"/>
  <c r="AH11" i="16" a="1"/>
  <c r="AH11" i="16" s="1"/>
  <c r="G40" i="16" a="1"/>
  <c r="G40" i="16" s="1"/>
  <c r="AC19" i="16" a="1"/>
  <c r="AC19" i="16" s="1"/>
  <c r="AG11" i="16" a="1"/>
  <c r="AG11" i="16" s="1"/>
  <c r="AI50" i="16" a="1"/>
  <c r="AI50" i="16" s="1"/>
  <c r="O21" i="16" a="1"/>
  <c r="O21" i="16" s="1"/>
  <c r="O72" i="16" a="1"/>
  <c r="O72" i="16" s="1"/>
  <c r="X62" i="16" a="1"/>
  <c r="X62" i="16" s="1"/>
  <c r="O49" i="16" a="1"/>
  <c r="O49" i="16" s="1"/>
  <c r="K12" i="16" a="1"/>
  <c r="K12" i="16" s="1"/>
  <c r="AA18" i="16" a="1"/>
  <c r="AA18" i="16" s="1"/>
  <c r="M19" i="16" a="1"/>
  <c r="M19" i="16" s="1"/>
  <c r="H56" i="16" a="1"/>
  <c r="H56" i="16" s="1"/>
  <c r="I16" i="16" a="1"/>
  <c r="I16" i="16" s="1"/>
  <c r="Z55" i="16" a="1"/>
  <c r="Z55" i="16" s="1"/>
  <c r="K21" i="16" a="1"/>
  <c r="K21" i="16" s="1"/>
  <c r="M11" i="16" a="1"/>
  <c r="M11" i="16" s="1"/>
  <c r="H27" i="16" a="1"/>
  <c r="H27" i="16" s="1"/>
  <c r="K14" i="16" a="1"/>
  <c r="K14" i="16" s="1"/>
  <c r="F38" i="16" a="1"/>
  <c r="F38" i="16" s="1"/>
  <c r="R16" i="16" a="1"/>
  <c r="R16" i="16" s="1"/>
  <c r="M55" i="16" a="1"/>
  <c r="M55" i="16" s="1"/>
  <c r="M185" i="16" s="1"/>
  <c r="U21" i="16" a="1"/>
  <c r="U21" i="16" s="1"/>
  <c r="H13" i="16" a="1"/>
  <c r="H13" i="16" s="1"/>
  <c r="Q24" i="16" a="1"/>
  <c r="Q24" i="16" s="1"/>
  <c r="AH15" i="16" a="1"/>
  <c r="AH15" i="16" s="1"/>
  <c r="J9" i="16" a="1"/>
  <c r="J9" i="16" s="1"/>
  <c r="P50" i="16" a="1"/>
  <c r="P50" i="16" s="1"/>
  <c r="O90" i="16" s="1"/>
  <c r="F21" i="16" a="1"/>
  <c r="F21" i="16" s="1"/>
  <c r="AC13" i="16" a="1"/>
  <c r="AC13" i="16" s="1"/>
  <c r="AE54" i="16" a="1"/>
  <c r="AE54" i="16" s="1"/>
  <c r="P24" i="16" a="1"/>
  <c r="P24" i="16" s="1"/>
  <c r="H17" i="16" a="1"/>
  <c r="H17" i="16" s="1"/>
  <c r="G11" i="16" a="1"/>
  <c r="G11" i="16" s="1"/>
  <c r="R27" i="16" a="1"/>
  <c r="R27" i="16" s="1"/>
  <c r="E18" i="16" a="1"/>
  <c r="E18" i="16" s="1"/>
  <c r="T11" i="16" a="1"/>
  <c r="T11" i="16" s="1"/>
  <c r="N34" i="16" a="1"/>
  <c r="N34" i="16" s="1"/>
  <c r="P19" i="16" a="1"/>
  <c r="P19" i="16" s="1"/>
  <c r="S11" i="16" a="1"/>
  <c r="S11" i="16" s="1"/>
  <c r="J50" i="16" a="1"/>
  <c r="J50" i="16" s="1"/>
  <c r="J133" i="16" s="1"/>
  <c r="AA20" i="16" a="1"/>
  <c r="AA20" i="16" s="1"/>
  <c r="AJ13" i="16" a="1"/>
  <c r="AJ13" i="16" s="1"/>
  <c r="F38" i="3" a="1"/>
  <c r="F38" i="3" s="1"/>
  <c r="G36" i="15" s="1"/>
  <c r="F58" i="3" a="1"/>
  <c r="F58" i="3" s="1"/>
  <c r="E20" i="3" a="1"/>
  <c r="E20" i="3" s="1"/>
  <c r="F18" i="15" s="1"/>
  <c r="E77" i="3" a="1"/>
  <c r="E77" i="3" s="1"/>
  <c r="E207" i="3" s="1"/>
  <c r="V9" i="16" a="1"/>
  <c r="V9" i="16" s="1"/>
  <c r="E62" i="3" a="1"/>
  <c r="E62" i="3" s="1"/>
  <c r="E39" i="3" a="1"/>
  <c r="E39" i="3" s="1"/>
  <c r="F37" i="15" s="1"/>
  <c r="W61" i="16" a="1"/>
  <c r="W61" i="16" s="1"/>
  <c r="Q58" i="16" a="1"/>
  <c r="Q58" i="16" s="1"/>
  <c r="J39" i="16" a="1"/>
  <c r="J39" i="16" s="1"/>
  <c r="AF9" i="16" a="1"/>
  <c r="AF9" i="16" s="1"/>
  <c r="R17" i="16" a="1"/>
  <c r="R17" i="16" s="1"/>
  <c r="I56" i="16" a="1"/>
  <c r="I56" i="16" s="1"/>
  <c r="I96" i="16" s="1"/>
  <c r="Z18" i="16" a="1"/>
  <c r="Z18" i="16" s="1"/>
  <c r="AA50" i="16" a="1"/>
  <c r="AA50" i="16" s="1"/>
  <c r="AA15" i="16" a="1"/>
  <c r="AA15" i="16" s="1"/>
  <c r="E54" i="16" a="1"/>
  <c r="E54" i="16" s="1"/>
  <c r="E94" i="16" s="1"/>
  <c r="W20" i="16" a="1"/>
  <c r="W20" i="16" s="1"/>
  <c r="AH10" i="16" a="1"/>
  <c r="AH10" i="16" s="1"/>
  <c r="T24" i="16" a="1"/>
  <c r="T24" i="16" s="1"/>
  <c r="AF13" i="16" a="1"/>
  <c r="AF13" i="16" s="1"/>
  <c r="R31" i="16" a="1"/>
  <c r="R31" i="16" s="1"/>
  <c r="F16" i="16" a="1"/>
  <c r="F16" i="16" s="1"/>
  <c r="Y53" i="16" a="1"/>
  <c r="Y53" i="16" s="1"/>
  <c r="H21" i="16" a="1"/>
  <c r="H21" i="16" s="1"/>
  <c r="AC12" i="16" a="1"/>
  <c r="AC12" i="16" s="1"/>
  <c r="L55" i="16" a="1"/>
  <c r="L55" i="16" s="1"/>
  <c r="Z23" i="16" a="1"/>
  <c r="Z23" i="16" s="1"/>
  <c r="W15" i="16" a="1"/>
  <c r="W15" i="16" s="1"/>
  <c r="L37" i="16" a="1"/>
  <c r="L37" i="16" s="1"/>
  <c r="Q20" i="16" a="1"/>
  <c r="Q20" i="16" s="1"/>
  <c r="Q13" i="16" a="1"/>
  <c r="Q13" i="16" s="1"/>
  <c r="Q53" i="16" a="1"/>
  <c r="Q53" i="16" s="1"/>
  <c r="W23" i="16" a="1"/>
  <c r="W23" i="16" s="1"/>
  <c r="Z16" i="16" a="1"/>
  <c r="Z16" i="16" s="1"/>
  <c r="AB10" i="16" a="1"/>
  <c r="AB10" i="16" s="1"/>
  <c r="V26" i="16" a="1"/>
  <c r="V26" i="16" s="1"/>
  <c r="T17" i="16" a="1"/>
  <c r="T17" i="16" s="1"/>
  <c r="F11" i="16" a="1"/>
  <c r="F11" i="16" s="1"/>
  <c r="Q32" i="16" a="1"/>
  <c r="Q32" i="16" s="1"/>
  <c r="AD18" i="16" a="1"/>
  <c r="AD18" i="16" s="1"/>
  <c r="E11" i="16" a="1"/>
  <c r="E11" i="16" s="1"/>
  <c r="P49" i="16" a="1"/>
  <c r="P49" i="16" s="1"/>
  <c r="P179" i="16" s="1"/>
  <c r="N20" i="16" a="1"/>
  <c r="N20" i="16" s="1"/>
  <c r="Z13" i="16" a="1"/>
  <c r="Z13" i="16" s="1"/>
  <c r="F78" i="3" a="1"/>
  <c r="F78" i="3" s="1"/>
  <c r="F39" i="3" a="1"/>
  <c r="F39" i="3" s="1"/>
  <c r="G37" i="15" s="1"/>
  <c r="F17" i="3" a="1"/>
  <c r="F17" i="3" s="1"/>
  <c r="G15" i="15" s="1"/>
  <c r="E41" i="3" a="1"/>
  <c r="E41" i="3" s="1"/>
  <c r="F39" i="15" s="1"/>
  <c r="F36" i="3" a="1"/>
  <c r="F36" i="3" s="1"/>
  <c r="G34" i="15" s="1"/>
  <c r="E75" i="16" a="1"/>
  <c r="E75" i="16" s="1"/>
  <c r="E115" i="16" s="1"/>
  <c r="AF57" i="16" a="1"/>
  <c r="AF57" i="16" s="1"/>
  <c r="AF140" i="16" s="1"/>
  <c r="O32" i="16" a="1"/>
  <c r="O32" i="16" s="1"/>
  <c r="E84" i="3" a="1"/>
  <c r="E84" i="3" s="1"/>
  <c r="K16" i="16" a="1"/>
  <c r="K16" i="16" s="1"/>
  <c r="Z51" i="16" a="1"/>
  <c r="Z51" i="16" s="1"/>
  <c r="M18" i="16" a="1"/>
  <c r="M18" i="16" s="1"/>
  <c r="K49" i="16" a="1"/>
  <c r="K49" i="16" s="1"/>
  <c r="K132" i="16" s="1"/>
  <c r="O15" i="16" a="1"/>
  <c r="O15" i="16" s="1"/>
  <c r="W52" i="16" a="1"/>
  <c r="W52" i="16" s="1"/>
  <c r="Y18" i="16" a="1"/>
  <c r="Y18" i="16" s="1"/>
  <c r="T10" i="16" a="1"/>
  <c r="T10" i="16" s="1"/>
  <c r="G24" i="16" a="1"/>
  <c r="G24" i="16" s="1"/>
  <c r="S12" i="16" a="1"/>
  <c r="S12" i="16" s="1"/>
  <c r="J29" i="16" a="1"/>
  <c r="J29" i="16" s="1"/>
  <c r="AF14" i="16" a="1"/>
  <c r="AF14" i="16" s="1"/>
  <c r="E69" i="3" a="1"/>
  <c r="E69" i="3" s="1"/>
  <c r="P52" i="16" a="1"/>
  <c r="P52" i="16" s="1"/>
  <c r="T20" i="16" a="1"/>
  <c r="T20" i="16" s="1"/>
  <c r="X11" i="16" a="1"/>
  <c r="X11" i="16" s="1"/>
  <c r="X53" i="16" a="1"/>
  <c r="X53" i="16" s="1"/>
  <c r="V22" i="16" a="1"/>
  <c r="V22" i="16" s="1"/>
  <c r="L15" i="16" a="1"/>
  <c r="L15" i="16" s="1"/>
  <c r="F77" i="3" a="1"/>
  <c r="F77" i="3" s="1"/>
  <c r="J35" i="16" a="1"/>
  <c r="J35" i="16" s="1"/>
  <c r="F20" i="16" a="1"/>
  <c r="F20" i="16" s="1"/>
  <c r="F13" i="16" a="1"/>
  <c r="F13" i="16" s="1"/>
  <c r="G52" i="16" a="1"/>
  <c r="G52" i="16" s="1"/>
  <c r="J23" i="16" a="1"/>
  <c r="J23" i="16" s="1"/>
  <c r="O16" i="16" a="1"/>
  <c r="O16" i="16" s="1"/>
  <c r="AD54" i="16" a="1"/>
  <c r="AD54" i="16" s="1"/>
  <c r="AD137" i="16" s="1"/>
  <c r="X25" i="16" a="1"/>
  <c r="X25" i="16" s="1"/>
  <c r="Y16" i="16" a="1"/>
  <c r="Y16" i="16" s="1"/>
  <c r="AA10" i="16" a="1"/>
  <c r="AA10" i="16" s="1"/>
  <c r="H31" i="16" a="1"/>
  <c r="H31" i="16" s="1"/>
  <c r="Q18" i="16" a="1"/>
  <c r="Q18" i="16" s="1"/>
  <c r="Z10" i="16" a="1"/>
  <c r="Z10" i="16" s="1"/>
  <c r="E40" i="16" a="1"/>
  <c r="E40" i="16" s="1"/>
  <c r="AB19" i="16" a="1"/>
  <c r="AB19" i="16" s="1"/>
  <c r="N13" i="16" a="1"/>
  <c r="N13" i="16" s="1"/>
  <c r="E57" i="3" a="1"/>
  <c r="E57" i="3" s="1"/>
  <c r="E140" i="3" s="1"/>
  <c r="F19" i="3" a="1"/>
  <c r="F19" i="3" s="1"/>
  <c r="G17" i="15" s="1"/>
  <c r="E58" i="3" a="1"/>
  <c r="E58" i="3" s="1"/>
  <c r="G66" i="16" a="1"/>
  <c r="G66" i="16" s="1"/>
  <c r="F106" i="16" s="1"/>
  <c r="R57" i="16" a="1"/>
  <c r="R57" i="16" s="1"/>
  <c r="Q97" i="16" s="1"/>
  <c r="E25" i="16" a="1"/>
  <c r="E25" i="16" s="1"/>
  <c r="F80" i="3" a="1"/>
  <c r="F80" i="3" s="1"/>
  <c r="U56" i="16" a="1"/>
  <c r="U56" i="16" s="1"/>
  <c r="Q15" i="16" a="1"/>
  <c r="Q15" i="16" s="1"/>
  <c r="L49" i="16" a="1"/>
  <c r="L49" i="16" s="1"/>
  <c r="K89" i="16" s="1"/>
  <c r="AC17" i="16" a="1"/>
  <c r="AC17" i="16" s="1"/>
  <c r="F34" i="16" a="1"/>
  <c r="F34" i="16" s="1"/>
  <c r="AI14" i="16" a="1"/>
  <c r="AI14" i="16" s="1"/>
  <c r="E70" i="3" a="1"/>
  <c r="E70" i="3" s="1"/>
  <c r="X51" i="16" a="1"/>
  <c r="X51" i="16" s="1"/>
  <c r="Z17" i="16" a="1"/>
  <c r="Z17" i="16" s="1"/>
  <c r="N9" i="16" a="1"/>
  <c r="N9" i="16" s="1"/>
  <c r="Y22" i="16" a="1"/>
  <c r="Y22" i="16" s="1"/>
  <c r="Z11" i="16" a="1"/>
  <c r="Z11" i="16" s="1"/>
  <c r="F27" i="16" a="1"/>
  <c r="F27" i="16" s="1"/>
  <c r="T14" i="16" a="1"/>
  <c r="T14" i="16" s="1"/>
  <c r="M51" i="16" a="1"/>
  <c r="M51" i="16" s="1"/>
  <c r="I20" i="16" a="1"/>
  <c r="I20" i="16" s="1"/>
  <c r="J11" i="16" a="1"/>
  <c r="J11" i="16" s="1"/>
  <c r="O52" i="16" a="1"/>
  <c r="O52" i="16" s="1"/>
  <c r="O135" i="16" s="1"/>
  <c r="T21" i="16" a="1"/>
  <c r="T21" i="16" s="1"/>
  <c r="I14" i="16" a="1"/>
  <c r="I14" i="16" s="1"/>
  <c r="K33" i="16" a="1"/>
  <c r="K33" i="16" s="1"/>
  <c r="S19" i="16" a="1"/>
  <c r="S19" i="16" s="1"/>
  <c r="AA12" i="16" a="1"/>
  <c r="AA12" i="16" s="1"/>
  <c r="E51" i="16" a="1"/>
  <c r="E51" i="16" s="1"/>
  <c r="E134" i="16" s="1"/>
  <c r="T22" i="16" a="1"/>
  <c r="T22" i="16" s="1"/>
  <c r="AG15" i="16" a="1"/>
  <c r="AG15" i="16" s="1"/>
  <c r="L53" i="16" a="1"/>
  <c r="L53" i="16" s="1"/>
  <c r="L183" i="16" s="1"/>
  <c r="H25" i="16" a="1"/>
  <c r="H25" i="16" s="1"/>
  <c r="N16" i="16" a="1"/>
  <c r="N16" i="16" s="1"/>
  <c r="M10" i="16" a="1"/>
  <c r="M10" i="16" s="1"/>
  <c r="S28" i="16" a="1"/>
  <c r="S28" i="16" s="1"/>
  <c r="G17" i="16" a="1"/>
  <c r="G17" i="16" s="1"/>
  <c r="L10" i="16" a="1"/>
  <c r="L10" i="16" s="1"/>
  <c r="L34" i="16" a="1"/>
  <c r="L34" i="16" s="1"/>
  <c r="O19" i="16" a="1"/>
  <c r="O19" i="16" s="1"/>
  <c r="AJ12" i="16" a="1"/>
  <c r="AJ12" i="16" s="1"/>
  <c r="F64" i="3" a="1"/>
  <c r="F64" i="3" s="1"/>
  <c r="E83" i="3" a="1"/>
  <c r="E83" i="3" s="1"/>
  <c r="E213" i="3" s="1"/>
  <c r="E34" i="3" a="1"/>
  <c r="E34" i="3" s="1"/>
  <c r="F32" i="15" s="1"/>
  <c r="M65" i="16" a="1"/>
  <c r="M65" i="16" s="1"/>
  <c r="L105" i="16" s="1"/>
  <c r="E57" i="16" a="1"/>
  <c r="E57" i="16" s="1"/>
  <c r="S23" i="16" a="1"/>
  <c r="S23" i="16" s="1"/>
  <c r="E78" i="3" a="1"/>
  <c r="E78" i="3" s="1"/>
  <c r="Q54" i="16" a="1"/>
  <c r="Q54" i="16" s="1"/>
  <c r="F15" i="16" a="1"/>
  <c r="F15" i="16" s="1"/>
  <c r="H39" i="16" a="1"/>
  <c r="H39" i="16" s="1"/>
  <c r="P17" i="16" a="1"/>
  <c r="P17" i="16" s="1"/>
  <c r="M26" i="16" a="1"/>
  <c r="M26" i="16" s="1"/>
  <c r="W14" i="16" a="1"/>
  <c r="W14" i="16" s="1"/>
  <c r="F49" i="16" a="1"/>
  <c r="F49" i="16" s="1"/>
  <c r="F179" i="16" s="1"/>
  <c r="N17" i="16" a="1"/>
  <c r="N17" i="16" s="1"/>
  <c r="W21" i="16" a="1"/>
  <c r="W21" i="16" s="1"/>
  <c r="L11" i="16" a="1"/>
  <c r="L11" i="16" s="1"/>
  <c r="S24" i="16" a="1"/>
  <c r="S24" i="16" s="1"/>
  <c r="J14" i="16" a="1"/>
  <c r="J14" i="16" s="1"/>
  <c r="E43" i="16" a="1"/>
  <c r="E43" i="16" s="1"/>
  <c r="U19" i="16" a="1"/>
  <c r="U19" i="16" s="1"/>
  <c r="AE10" i="16" a="1"/>
  <c r="AE10" i="16" s="1"/>
  <c r="L51" i="16" a="1"/>
  <c r="L51" i="16" s="1"/>
  <c r="L91" i="16" s="1"/>
  <c r="S20" i="16" a="1"/>
  <c r="S20" i="16" s="1"/>
  <c r="AD13" i="16" a="1"/>
  <c r="AD13" i="16" s="1"/>
  <c r="P31" i="16" a="1"/>
  <c r="P31" i="16" s="1"/>
  <c r="F19" i="16" a="1"/>
  <c r="F19" i="16" s="1"/>
  <c r="P12" i="16" a="1"/>
  <c r="P12" i="16" s="1"/>
  <c r="N50" i="16" a="1"/>
  <c r="N50" i="16" s="1"/>
  <c r="G22" i="16" a="1"/>
  <c r="G22" i="16" s="1"/>
  <c r="U15" i="16" a="1"/>
  <c r="U15" i="16" s="1"/>
  <c r="E52" i="16" a="1"/>
  <c r="E52" i="16" s="1"/>
  <c r="E182" i="16" s="1"/>
  <c r="O24" i="16" a="1"/>
  <c r="O24" i="16" s="1"/>
  <c r="AF15" i="16" a="1"/>
  <c r="AF15" i="16" s="1"/>
  <c r="AI9" i="16" a="1"/>
  <c r="AI9" i="16" s="1"/>
  <c r="Q27" i="16" a="1"/>
  <c r="Q27" i="16" s="1"/>
  <c r="AE15" i="16" a="1"/>
  <c r="AE15" i="16" s="1"/>
  <c r="AH9" i="16" a="1"/>
  <c r="AH9" i="16" s="1"/>
  <c r="G31" i="16" a="1"/>
  <c r="G31" i="16" s="1"/>
  <c r="AC18" i="16" a="1"/>
  <c r="AC18" i="16" s="1"/>
  <c r="X12" i="16" a="1"/>
  <c r="X12" i="16" s="1"/>
  <c r="V10" i="16" a="1"/>
  <c r="V10" i="16" s="1"/>
  <c r="F56" i="3" a="1"/>
  <c r="F56" i="3" s="1"/>
  <c r="P63" i="16" a="1"/>
  <c r="P63" i="16" s="1"/>
  <c r="O103" i="16" s="1"/>
  <c r="K55" i="16" a="1"/>
  <c r="K55" i="16" s="1"/>
  <c r="K138" i="16" s="1"/>
  <c r="F23" i="16" a="1"/>
  <c r="F23" i="16" s="1"/>
  <c r="AE52" i="16" a="1"/>
  <c r="AE52" i="16" s="1"/>
  <c r="AE92" i="16" s="1"/>
  <c r="AI13" i="16" a="1"/>
  <c r="AI13" i="16" s="1"/>
  <c r="N32" i="16" a="1"/>
  <c r="N32" i="16" s="1"/>
  <c r="AG16" i="16" a="1"/>
  <c r="AG16" i="16" s="1"/>
  <c r="Q25" i="16" a="1"/>
  <c r="Q25" i="16" s="1"/>
  <c r="V13" i="16" a="1"/>
  <c r="V13" i="16" s="1"/>
  <c r="F36" i="16" a="1"/>
  <c r="F36" i="16" s="1"/>
  <c r="AF16" i="16" a="1"/>
  <c r="AF16" i="16" s="1"/>
  <c r="J21" i="16" a="1"/>
  <c r="J21" i="16" s="1"/>
  <c r="E10" i="16" a="1"/>
  <c r="E10" i="16" s="1"/>
  <c r="E65" i="3" a="1"/>
  <c r="E65" i="3" s="1"/>
  <c r="F24" i="16" a="1"/>
  <c r="F24" i="16" s="1"/>
  <c r="R12" i="16" a="1"/>
  <c r="R12" i="16" s="1"/>
  <c r="L35" i="16" a="1"/>
  <c r="L35" i="16" s="1"/>
  <c r="I18" i="16" a="1"/>
  <c r="I18" i="16" s="1"/>
  <c r="Q10" i="16" a="1"/>
  <c r="Q10" i="16" s="1"/>
  <c r="Q50" i="16" a="1"/>
  <c r="Q50" i="16" s="1"/>
  <c r="G20" i="16" a="1"/>
  <c r="G20" i="16" s="1"/>
  <c r="G13" i="16" a="1"/>
  <c r="G13" i="16" s="1"/>
  <c r="J30" i="16" a="1"/>
  <c r="J30" i="16" s="1"/>
  <c r="G18" i="16" a="1"/>
  <c r="G18" i="16" s="1"/>
  <c r="AJ11" i="16" a="1"/>
  <c r="AJ11" i="16" s="1"/>
  <c r="W49" i="16" a="1"/>
  <c r="W49" i="16" s="1"/>
  <c r="R21" i="16" a="1"/>
  <c r="R21" i="16" s="1"/>
  <c r="J15" i="16" a="1"/>
  <c r="J15" i="16" s="1"/>
  <c r="AM50" i="16" a="1"/>
  <c r="AM50" i="16" s="1"/>
  <c r="AM133" i="16" s="1"/>
  <c r="V23" i="16" a="1"/>
  <c r="V23" i="16" s="1"/>
  <c r="T15" i="16" a="1"/>
  <c r="T15" i="16" s="1"/>
  <c r="U9" i="16" a="1"/>
  <c r="U9" i="16" s="1"/>
  <c r="V25" i="16" a="1"/>
  <c r="V25" i="16" s="1"/>
  <c r="S15" i="16" a="1"/>
  <c r="S15" i="16" s="1"/>
  <c r="T9" i="16" a="1"/>
  <c r="T9" i="16" s="1"/>
  <c r="S29" i="16" a="1"/>
  <c r="S29" i="16" s="1"/>
  <c r="P18" i="16" a="1"/>
  <c r="P18" i="16" s="1"/>
  <c r="L12" i="16" a="1"/>
  <c r="L12" i="16" s="1"/>
  <c r="E73" i="3" a="1"/>
  <c r="E73" i="3" s="1"/>
  <c r="R58" i="16" a="1"/>
  <c r="R58" i="16" s="1"/>
  <c r="AJ51" i="16" a="1"/>
  <c r="AJ51" i="16" s="1"/>
  <c r="O22" i="16" a="1"/>
  <c r="O22" i="16" s="1"/>
  <c r="I39" i="16" a="1"/>
  <c r="I39" i="16" s="1"/>
  <c r="X13" i="16" a="1"/>
  <c r="X13" i="16" s="1"/>
  <c r="P29" i="16" a="1"/>
  <c r="P29" i="16" s="1"/>
  <c r="AB15" i="16" a="1"/>
  <c r="AB15" i="16" s="1"/>
  <c r="I24" i="16" a="1"/>
  <c r="I24" i="16" s="1"/>
  <c r="AF12" i="16" a="1"/>
  <c r="AF12" i="16" s="1"/>
  <c r="P33" i="16" a="1"/>
  <c r="P33" i="16" s="1"/>
  <c r="S16" i="16" a="1"/>
  <c r="S16" i="16" s="1"/>
  <c r="Y55" i="16" a="1"/>
  <c r="Y55" i="16" s="1"/>
  <c r="V20" i="16" a="1"/>
  <c r="V20" i="16" s="1"/>
  <c r="AA9" i="16" a="1"/>
  <c r="AA9" i="16" s="1"/>
  <c r="M23" i="16" a="1"/>
  <c r="M23" i="16" s="1"/>
  <c r="Y11" i="16" a="1"/>
  <c r="Y11" i="16" s="1"/>
  <c r="L33" i="16" a="1"/>
  <c r="L33" i="16" s="1"/>
  <c r="K17" i="16" a="1"/>
  <c r="K17" i="16" s="1"/>
  <c r="AM9" i="16" a="1"/>
  <c r="AM9" i="16" s="1"/>
  <c r="G42" i="16" a="1"/>
  <c r="G42" i="16" s="1"/>
  <c r="T19" i="16" a="1"/>
  <c r="T19" i="16" s="1"/>
  <c r="AB12" i="16" a="1"/>
  <c r="AB12" i="16" s="1"/>
  <c r="E29" i="16" a="1"/>
  <c r="E29" i="16" s="1"/>
  <c r="V17" i="16" a="1"/>
  <c r="V17" i="16" s="1"/>
  <c r="V11" i="16" a="1"/>
  <c r="V11" i="16" s="1"/>
  <c r="E41" i="16" a="1"/>
  <c r="E41" i="16" s="1"/>
  <c r="AC20" i="16" a="1"/>
  <c r="AC20" i="16" s="1"/>
  <c r="AC14" i="16" a="1"/>
  <c r="AC14" i="16" s="1"/>
  <c r="L50" i="16" a="1"/>
  <c r="L50" i="16" s="1"/>
  <c r="L180" i="16" s="1"/>
  <c r="I23" i="16" a="1"/>
  <c r="I23" i="16" s="1"/>
  <c r="I15" i="16" a="1"/>
  <c r="I15" i="16" s="1"/>
  <c r="S57" i="16" a="1"/>
  <c r="S57" i="16" s="1"/>
  <c r="G25" i="16" a="1"/>
  <c r="G25" i="16" s="1"/>
  <c r="AA14" i="16" a="1"/>
  <c r="AA14" i="16" s="1"/>
  <c r="F9" i="16" a="1"/>
  <c r="F9" i="16" s="1"/>
  <c r="R28" i="16" a="1"/>
  <c r="R28" i="16" s="1"/>
  <c r="AF17" i="16" a="1"/>
  <c r="AF17" i="16" s="1"/>
  <c r="AF11" i="16" a="1"/>
  <c r="AF11" i="16" s="1"/>
  <c r="E58" i="16" a="1"/>
  <c r="E58" i="16" s="1"/>
  <c r="E98" i="16" s="1"/>
  <c r="W51" i="16" a="1"/>
  <c r="W51" i="16" s="1"/>
  <c r="AB21" i="16" a="1"/>
  <c r="AB21" i="16" s="1"/>
  <c r="Q29" i="16" a="1"/>
  <c r="Q29" i="16" s="1"/>
  <c r="AH12" i="16" a="1"/>
  <c r="AH12" i="16" s="1"/>
  <c r="J28" i="16" a="1"/>
  <c r="J28" i="16" s="1"/>
  <c r="E15" i="16" a="1"/>
  <c r="E15" i="16" s="1"/>
  <c r="O23" i="16" a="1"/>
  <c r="O23" i="16" s="1"/>
  <c r="U12" i="16" a="1"/>
  <c r="U12" i="16" s="1"/>
  <c r="F67" i="3" a="1"/>
  <c r="F67" i="3" s="1"/>
  <c r="O29" i="16" a="1"/>
  <c r="O29" i="16" s="1"/>
  <c r="H16" i="16" a="1"/>
  <c r="H16" i="16" s="1"/>
  <c r="S52" i="16" a="1"/>
  <c r="S52" i="16" s="1"/>
  <c r="W18" i="16" a="1"/>
  <c r="W18" i="16" s="1"/>
  <c r="M9" i="16" a="1"/>
  <c r="M9" i="16" s="1"/>
  <c r="F61" i="3" a="1"/>
  <c r="F61" i="3" s="1"/>
  <c r="X22" i="16" a="1"/>
  <c r="X22" i="16" s="1"/>
  <c r="K11" i="16" a="1"/>
  <c r="K11" i="16" s="1"/>
  <c r="Q31" i="16" a="1"/>
  <c r="Q31" i="16" s="1"/>
  <c r="AC16" i="16" a="1"/>
  <c r="AC16" i="16" s="1"/>
  <c r="Y9" i="16" a="1"/>
  <c r="Y9" i="16" s="1"/>
  <c r="E38" i="16" a="1"/>
  <c r="E38" i="16" s="1"/>
  <c r="G19" i="16" a="1"/>
  <c r="G19" i="16" s="1"/>
  <c r="AK11" i="16" a="1"/>
  <c r="AK11" i="16" s="1"/>
  <c r="U27" i="16" a="1"/>
  <c r="U27" i="16" s="1"/>
  <c r="I17" i="16" a="1"/>
  <c r="I17" i="16" s="1"/>
  <c r="H11" i="16" a="1"/>
  <c r="H11" i="16" s="1"/>
  <c r="I37" i="16" a="1"/>
  <c r="I37" i="16" s="1"/>
  <c r="P20" i="16" a="1"/>
  <c r="P20" i="16" s="1"/>
  <c r="G14" i="16" a="1"/>
  <c r="G14" i="16" s="1"/>
  <c r="I40" i="16" a="1"/>
  <c r="I40" i="16" s="1"/>
  <c r="S22" i="16" a="1"/>
  <c r="S22" i="16" s="1"/>
  <c r="AB14" i="16" a="1"/>
  <c r="AB14" i="16" s="1"/>
  <c r="Y54" i="16" a="1"/>
  <c r="Y54" i="16" s="1"/>
  <c r="N24" i="16" a="1"/>
  <c r="N24" i="16" s="1"/>
  <c r="P14" i="16" a="1"/>
  <c r="P14" i="16" s="1"/>
  <c r="P27" i="16" a="1"/>
  <c r="P27" i="16" s="1"/>
  <c r="G76" i="16" a="1"/>
  <c r="G76" i="16" s="1"/>
  <c r="F116" i="16" s="1"/>
  <c r="AG50" i="16" a="1"/>
  <c r="AG50" i="16" s="1"/>
  <c r="AG90" i="16" s="1"/>
  <c r="AC15" i="16" a="1"/>
  <c r="AC15" i="16" s="1"/>
  <c r="X24" i="16" a="1"/>
  <c r="X24" i="16" s="1"/>
  <c r="W10" i="16" a="1"/>
  <c r="W10" i="16" s="1"/>
  <c r="N26" i="16" a="1"/>
  <c r="N26" i="16" s="1"/>
  <c r="L13" i="16" a="1"/>
  <c r="L13" i="16" s="1"/>
  <c r="L22" i="16" a="1"/>
  <c r="L22" i="16" s="1"/>
  <c r="AI10" i="16" a="1"/>
  <c r="AI10" i="16" s="1"/>
  <c r="J27" i="16" a="1"/>
  <c r="J27" i="16" s="1"/>
  <c r="AG13" i="16" a="1"/>
  <c r="AG13" i="16" s="1"/>
  <c r="X50" i="16" a="1"/>
  <c r="X50" i="16" s="1"/>
  <c r="M17" i="16" a="1"/>
  <c r="M17" i="16" s="1"/>
  <c r="N55" i="16" a="1"/>
  <c r="N55" i="16" s="1"/>
  <c r="N138" i="16" s="1"/>
  <c r="V21" i="16" a="1"/>
  <c r="V21" i="16" s="1"/>
  <c r="Z9" i="16" a="1"/>
  <c r="Z9" i="16" s="1"/>
  <c r="E61" i="3" a="1"/>
  <c r="E61" i="3" s="1"/>
  <c r="E144" i="3" s="1"/>
  <c r="L25" i="16" a="1"/>
  <c r="L25" i="16" s="1"/>
  <c r="X15" i="16" a="1"/>
  <c r="X15" i="16" s="1"/>
  <c r="E79" i="3" a="1"/>
  <c r="E79" i="3" s="1"/>
  <c r="E209" i="3" s="1"/>
  <c r="K30" i="16" a="1"/>
  <c r="K30" i="16" s="1"/>
  <c r="H18" i="16" a="1"/>
  <c r="H18" i="16" s="1"/>
  <c r="I11" i="16" a="1"/>
  <c r="I11" i="16" s="1"/>
  <c r="I25" i="16" a="1"/>
  <c r="I25" i="16" s="1"/>
  <c r="P16" i="16" a="1"/>
  <c r="P16" i="16" s="1"/>
  <c r="O10" i="16" a="1"/>
  <c r="O10" i="16" s="1"/>
  <c r="G33" i="16" a="1"/>
  <c r="G33" i="16" s="1"/>
  <c r="R19" i="16" a="1"/>
  <c r="R19" i="16" s="1"/>
  <c r="P13" i="16" a="1"/>
  <c r="P13" i="16" s="1"/>
  <c r="O34" i="16" a="1"/>
  <c r="O34" i="16" s="1"/>
  <c r="AB20" i="16" a="1"/>
  <c r="AB20" i="16" s="1"/>
  <c r="F14" i="16" a="1"/>
  <c r="F14" i="16" s="1"/>
  <c r="AL51" i="16" a="1"/>
  <c r="AL51" i="16" s="1"/>
  <c r="AL134" i="16" s="1"/>
  <c r="M67" i="16" a="1"/>
  <c r="M67" i="16" s="1"/>
  <c r="L107" i="16" s="1"/>
  <c r="AG49" i="16" a="1"/>
  <c r="AG49" i="16" s="1"/>
  <c r="AF89" i="16" s="1"/>
  <c r="G15" i="16" a="1"/>
  <c r="G15" i="16" s="1"/>
  <c r="E64" i="3" a="1"/>
  <c r="E64" i="3" s="1"/>
  <c r="E194" i="3" s="1"/>
  <c r="K24" i="16" a="1"/>
  <c r="K24" i="16" s="1"/>
  <c r="Q9" i="16" a="1"/>
  <c r="Q9" i="16" s="1"/>
  <c r="R25" i="16" a="1"/>
  <c r="R25" i="16" s="1"/>
  <c r="AG12" i="16" a="1"/>
  <c r="AG12" i="16" s="1"/>
  <c r="X20" i="16" a="1"/>
  <c r="X20" i="16" s="1"/>
  <c r="U10" i="16" a="1"/>
  <c r="U10" i="16" s="1"/>
  <c r="L26" i="16" a="1"/>
  <c r="L26" i="16" s="1"/>
  <c r="U13" i="16" a="1"/>
  <c r="U13" i="16" s="1"/>
  <c r="AH49" i="16" a="1"/>
  <c r="AH49" i="16" s="1"/>
  <c r="Y15" i="16" a="1"/>
  <c r="Y15" i="16" s="1"/>
  <c r="AE53" i="16" a="1"/>
  <c r="AE53" i="16" s="1"/>
  <c r="J20" i="16" a="1"/>
  <c r="J20" i="16" s="1"/>
  <c r="L9" i="16" a="1"/>
  <c r="L9" i="16" s="1"/>
  <c r="R24" i="16" a="1"/>
  <c r="R24" i="16" s="1"/>
  <c r="M15" i="16" a="1"/>
  <c r="M15" i="16" s="1"/>
  <c r="F29" i="16" a="1"/>
  <c r="F29" i="16" s="1"/>
  <c r="W17" i="16" a="1"/>
  <c r="W17" i="16" s="1"/>
  <c r="AD10" i="16" a="1"/>
  <c r="AD10" i="16" s="1"/>
  <c r="AF54" i="16" a="1"/>
  <c r="AF54" i="16" s="1"/>
  <c r="AF137" i="16" s="1"/>
  <c r="X23" i="16" a="1"/>
  <c r="X23" i="16" s="1"/>
  <c r="V15" i="16" a="1"/>
  <c r="V15" i="16" s="1"/>
  <c r="AK9" i="16" a="1"/>
  <c r="AK9" i="16" s="1"/>
  <c r="I30" i="16" a="1"/>
  <c r="I30" i="16" s="1"/>
  <c r="E19" i="16" a="1"/>
  <c r="E19" i="16" s="1"/>
  <c r="Z12" i="16" a="1"/>
  <c r="Z12" i="16" s="1"/>
  <c r="E33" i="16" a="1"/>
  <c r="E33" i="16" s="1"/>
  <c r="AD19" i="16" a="1"/>
  <c r="AD19" i="16" s="1"/>
  <c r="O13" i="16" a="1"/>
  <c r="O13" i="16" s="1"/>
  <c r="AK50" i="16" a="1"/>
  <c r="AK50" i="16" s="1"/>
  <c r="AK133" i="16" s="1"/>
  <c r="E22" i="16" a="1"/>
  <c r="E22" i="16" s="1"/>
  <c r="AK12" i="16" a="1"/>
  <c r="AK12" i="16" s="1"/>
  <c r="S54" i="16" a="1"/>
  <c r="S54" i="16" s="1"/>
  <c r="T23" i="16" a="1"/>
  <c r="T23" i="16" s="1"/>
  <c r="M16" i="16" a="1"/>
  <c r="M16" i="16" s="1"/>
  <c r="K10" i="16" a="1"/>
  <c r="K10" i="16" s="1"/>
  <c r="E38" i="3" a="1"/>
  <c r="E38" i="3" s="1"/>
  <c r="F36" i="15" s="1"/>
  <c r="F22" i="3" a="1"/>
  <c r="F22" i="3" s="1"/>
  <c r="G20" i="15" s="1"/>
  <c r="E74" i="3" a="1"/>
  <c r="E74" i="3" s="1"/>
  <c r="F27" i="3" a="1"/>
  <c r="F27" i="3" s="1"/>
  <c r="G25" i="15" s="1"/>
  <c r="F13" i="3" a="1"/>
  <c r="F13" i="3" s="1"/>
  <c r="G11" i="15" s="1"/>
  <c r="F54" i="3" a="1"/>
  <c r="F54" i="3" s="1"/>
  <c r="F35" i="3" a="1"/>
  <c r="F35" i="3" s="1"/>
  <c r="G33" i="15" s="1"/>
  <c r="AM10" i="16" a="1"/>
  <c r="AM10" i="16" s="1"/>
  <c r="AA13" i="16" a="1"/>
  <c r="AA13" i="16" s="1"/>
  <c r="W26" i="16" a="1"/>
  <c r="W26" i="16" s="1"/>
  <c r="S51" i="16" a="1"/>
  <c r="S51" i="16" s="1"/>
  <c r="F25" i="3" a="1"/>
  <c r="F25" i="3" s="1"/>
  <c r="G23" i="15" s="1"/>
  <c r="F37" i="3" a="1"/>
  <c r="F37" i="3" s="1"/>
  <c r="G35" i="15" s="1"/>
  <c r="E81" i="3" a="1"/>
  <c r="E81" i="3" s="1"/>
  <c r="E164" i="3" s="1"/>
  <c r="F59" i="3" a="1"/>
  <c r="F59" i="3" s="1"/>
  <c r="F70" i="3" a="1"/>
  <c r="F70" i="3" s="1"/>
  <c r="R11" i="16" a="1"/>
  <c r="R11" i="16" s="1"/>
  <c r="E14" i="16" a="1"/>
  <c r="E14" i="16" s="1"/>
  <c r="V14" i="16" a="1"/>
  <c r="V14" i="16" s="1"/>
  <c r="F23" i="3" a="1"/>
  <c r="F23" i="3" s="1"/>
  <c r="G21" i="15" s="1"/>
  <c r="E14" i="3" a="1"/>
  <c r="E14" i="3" s="1"/>
  <c r="F12" i="15" s="1"/>
  <c r="E68" i="3" a="1"/>
  <c r="E68" i="3" s="1"/>
  <c r="E31" i="3" a="1"/>
  <c r="E31" i="3" s="1"/>
  <c r="F29" i="15" s="1"/>
  <c r="E52" i="3" a="1"/>
  <c r="E52" i="3" s="1"/>
  <c r="F18" i="3" a="1"/>
  <c r="F18" i="3" s="1"/>
  <c r="G16" i="15" s="1"/>
  <c r="Z14" i="16" a="1"/>
  <c r="Z14" i="16" s="1"/>
  <c r="O20" i="16" a="1"/>
  <c r="O20" i="16" s="1"/>
  <c r="W11" i="16" a="1"/>
  <c r="W11" i="16" s="1"/>
  <c r="I28" i="16" a="1"/>
  <c r="I28" i="16" s="1"/>
  <c r="F65" i="3" a="1"/>
  <c r="F65" i="3" s="1"/>
  <c r="F31" i="3" a="1"/>
  <c r="F31" i="3" s="1"/>
  <c r="G29" i="15" s="1"/>
  <c r="E25" i="3" a="1"/>
  <c r="E25" i="3" s="1"/>
  <c r="F23" i="15" s="1"/>
  <c r="F73" i="3" a="1"/>
  <c r="F73" i="3" s="1"/>
  <c r="E24" i="3" a="1"/>
  <c r="E24" i="3" s="1"/>
  <c r="F22" i="15" s="1"/>
  <c r="F51" i="3" a="1"/>
  <c r="F51" i="3" s="1"/>
  <c r="AD9" i="16" a="1"/>
  <c r="AD9" i="16" s="1"/>
  <c r="F20" i="3" a="1"/>
  <c r="F20" i="3" s="1"/>
  <c r="G18" i="15" s="1"/>
  <c r="H15" i="16" a="1"/>
  <c r="H15" i="16" s="1"/>
  <c r="R22" i="16" a="1"/>
  <c r="R22" i="16" s="1"/>
  <c r="T18" i="16" a="1"/>
  <c r="T18" i="16" s="1"/>
  <c r="O11" i="16" a="1"/>
  <c r="O11" i="16" s="1"/>
  <c r="E66" i="3" a="1"/>
  <c r="E66" i="3" s="1"/>
  <c r="E149" i="3" s="1"/>
  <c r="E32" i="3" a="1"/>
  <c r="E32" i="3" s="1"/>
  <c r="F30" i="15" s="1"/>
  <c r="AJ9" i="16" a="1"/>
  <c r="AJ9" i="16" s="1"/>
  <c r="X16" i="16" a="1"/>
  <c r="X16" i="16" s="1"/>
  <c r="U23" i="16" a="1"/>
  <c r="U23" i="16" s="1"/>
  <c r="K35" i="16" a="1"/>
  <c r="K35" i="16" s="1"/>
  <c r="N11" i="16" a="1"/>
  <c r="N11" i="16" s="1"/>
  <c r="F75" i="3" a="1"/>
  <c r="F75" i="3" s="1"/>
  <c r="F50" i="3" a="1"/>
  <c r="F50" i="3" s="1"/>
  <c r="G9" i="16" a="1"/>
  <c r="G9" i="16" s="1"/>
  <c r="F17" i="16" a="1"/>
  <c r="F17" i="16" s="1"/>
  <c r="K53" i="16" a="1"/>
  <c r="K53" i="16" s="1"/>
  <c r="AA22" i="16" a="1"/>
  <c r="AA22" i="16" s="1"/>
  <c r="F29" i="3" a="1"/>
  <c r="F29" i="3" s="1"/>
  <c r="G27" i="15" s="1"/>
  <c r="E16" i="3" a="1"/>
  <c r="E16" i="3" s="1"/>
  <c r="F14" i="15" s="1"/>
  <c r="E35" i="3" a="1"/>
  <c r="E35" i="3" s="1"/>
  <c r="F33" i="15" s="1"/>
  <c r="F33" i="3" a="1"/>
  <c r="F33" i="3" s="1"/>
  <c r="G31" i="15" s="1"/>
  <c r="E30" i="3" a="1"/>
  <c r="E30" i="3" s="1"/>
  <c r="F28" i="15" s="1"/>
  <c r="S17" i="16" a="1"/>
  <c r="S17" i="16" s="1"/>
  <c r="Q14" i="16" a="1"/>
  <c r="Q14" i="16" s="1"/>
  <c r="E16" i="16" a="1"/>
  <c r="E16" i="16" s="1"/>
  <c r="X14" i="16" a="1"/>
  <c r="X14" i="16" s="1"/>
  <c r="E11" i="3" a="1"/>
  <c r="E11" i="3" s="1"/>
  <c r="F9" i="15" s="1"/>
  <c r="F10" i="3" a="1"/>
  <c r="F10" i="3" s="1"/>
  <c r="G8" i="15" s="1"/>
  <c r="F21" i="3" a="1"/>
  <c r="F21" i="3" s="1"/>
  <c r="G19" i="15" s="1"/>
  <c r="F14" i="3" a="1"/>
  <c r="F14" i="3" s="1"/>
  <c r="G12" i="15" s="1"/>
  <c r="E33" i="3" a="1"/>
  <c r="E33" i="3" s="1"/>
  <c r="F31" i="15" s="1"/>
  <c r="AJ10" i="16" a="1"/>
  <c r="AJ10" i="16" s="1"/>
  <c r="E54" i="3" a="1"/>
  <c r="E54" i="3" s="1"/>
  <c r="E184" i="3" s="1"/>
  <c r="E28" i="3" a="1"/>
  <c r="E28" i="3" s="1"/>
  <c r="F26" i="15" s="1"/>
  <c r="E36" i="3" a="1"/>
  <c r="E36" i="3" s="1"/>
  <c r="F34" i="15" s="1"/>
  <c r="F34" i="3" a="1"/>
  <c r="F34" i="3" s="1"/>
  <c r="G32" i="15" s="1"/>
  <c r="H9" i="16" a="1"/>
  <c r="H9" i="16" s="1"/>
  <c r="E23" i="3" a="1"/>
  <c r="E23" i="3" s="1"/>
  <c r="F21" i="15" s="1"/>
  <c r="E42" i="3" a="1"/>
  <c r="E42" i="3" s="1"/>
  <c r="F40" i="15" s="1"/>
  <c r="E56" i="3" a="1"/>
  <c r="E56" i="3" s="1"/>
  <c r="E60" i="3" a="1"/>
  <c r="E60" i="3" s="1"/>
  <c r="E143" i="3" s="1"/>
  <c r="P22" i="16" a="1"/>
  <c r="P22" i="16" s="1"/>
  <c r="Q21" i="16" a="1"/>
  <c r="Q21" i="16" s="1"/>
  <c r="H26" i="16" a="1"/>
  <c r="H26" i="16" s="1"/>
  <c r="N27" i="16" a="1"/>
  <c r="N27" i="16" s="1"/>
  <c r="E15" i="3" a="1"/>
  <c r="E15" i="3" s="1"/>
  <c r="F13" i="15" s="1"/>
  <c r="E71" i="3" a="1"/>
  <c r="E71" i="3" s="1"/>
  <c r="E154" i="3" s="1"/>
  <c r="F24" i="3" a="1"/>
  <c r="F24" i="3" s="1"/>
  <c r="G22" i="15" s="1"/>
  <c r="E40" i="3" a="1"/>
  <c r="E40" i="3" s="1"/>
  <c r="F38" i="15" s="1"/>
  <c r="F25" i="16" a="1"/>
  <c r="F25" i="16" s="1"/>
  <c r="G37" i="16" a="1"/>
  <c r="G37" i="16" s="1"/>
  <c r="AD11" i="16" a="1"/>
  <c r="AD11" i="16" s="1"/>
  <c r="G37" i="3" a="1"/>
  <c r="G37" i="3" s="1"/>
  <c r="H35" i="15" s="1"/>
  <c r="E19" i="3" a="1"/>
  <c r="E19" i="3" s="1"/>
  <c r="F17" i="15" s="1"/>
  <c r="F12" i="3" a="1"/>
  <c r="F12" i="3" s="1"/>
  <c r="G10" i="15" s="1"/>
  <c r="E49" i="3" a="1"/>
  <c r="E49" i="3" s="1"/>
  <c r="E132" i="3" s="1"/>
  <c r="F41" i="3" a="1"/>
  <c r="F41" i="3" s="1"/>
  <c r="G39" i="15" s="1"/>
  <c r="E18" i="3" a="1"/>
  <c r="E18" i="3" s="1"/>
  <c r="F16" i="15" s="1"/>
  <c r="E55" i="3" a="1"/>
  <c r="E55" i="3" s="1"/>
  <c r="E185" i="3" s="1"/>
  <c r="E43" i="3" a="1"/>
  <c r="E43" i="3" s="1"/>
  <c r="F41" i="15" s="1"/>
  <c r="F63" i="3" a="1"/>
  <c r="F63" i="3" s="1"/>
  <c r="F57" i="3" a="1"/>
  <c r="F57" i="3" s="1"/>
  <c r="U25" i="16" a="1"/>
  <c r="U25" i="16" s="1"/>
  <c r="AB13" i="16" a="1"/>
  <c r="AB13" i="16" s="1"/>
  <c r="AN9" i="16" a="1"/>
  <c r="AN9" i="16" s="1"/>
  <c r="S25" i="16" a="1"/>
  <c r="S25" i="16" s="1"/>
  <c r="F116" i="15"/>
  <c r="F75" i="15"/>
  <c r="F15" i="3" a="1"/>
  <c r="F15" i="3" s="1"/>
  <c r="G13" i="15" s="1"/>
  <c r="E12" i="3" a="1"/>
  <c r="E12" i="3" s="1"/>
  <c r="F10" i="15" s="1"/>
  <c r="E17" i="3" a="1"/>
  <c r="E17" i="3" s="1"/>
  <c r="F15" i="15" s="1"/>
  <c r="E9" i="3" a="1"/>
  <c r="E9" i="3" s="1"/>
  <c r="F7" i="15" s="1"/>
  <c r="E13" i="3" a="1"/>
  <c r="E13" i="3" s="1"/>
  <c r="F11" i="15" s="1"/>
  <c r="E37" i="3" a="1"/>
  <c r="E37" i="3" s="1"/>
  <c r="F35" i="15" s="1"/>
  <c r="F49" i="3" a="1"/>
  <c r="F49" i="3" s="1"/>
  <c r="F66" i="3" a="1"/>
  <c r="F66" i="3" s="1"/>
  <c r="F42" i="3" a="1"/>
  <c r="F42" i="3" s="1"/>
  <c r="G40" i="15" s="1"/>
  <c r="E63" i="3" a="1"/>
  <c r="E63" i="3" s="1"/>
  <c r="E146" i="3" s="1"/>
  <c r="F72" i="3" a="1"/>
  <c r="F72" i="3" s="1"/>
  <c r="AK51" i="16" a="1"/>
  <c r="AK51" i="16" s="1"/>
  <c r="AK181" i="16" s="1"/>
  <c r="E20" i="16" a="1"/>
  <c r="E20" i="16" s="1"/>
  <c r="J22" i="16" a="1"/>
  <c r="J22" i="16" s="1"/>
  <c r="F16" i="3" a="1"/>
  <c r="F16" i="3" s="1"/>
  <c r="G14" i="15" s="1"/>
  <c r="F26" i="3" a="1"/>
  <c r="F26" i="3" s="1"/>
  <c r="G24" i="15" s="1"/>
  <c r="E67" i="3" a="1"/>
  <c r="E67" i="3" s="1"/>
  <c r="E150" i="3" s="1"/>
  <c r="F52" i="3" a="1"/>
  <c r="F52" i="3" s="1"/>
  <c r="G26" i="3" a="1"/>
  <c r="G26" i="3" s="1"/>
  <c r="H24" i="15" s="1"/>
  <c r="E59" i="3" a="1"/>
  <c r="E59" i="3" s="1"/>
  <c r="E189" i="3" s="1"/>
  <c r="P9" i="16" a="1"/>
  <c r="P9" i="16" s="1"/>
  <c r="E27" i="3" a="1"/>
  <c r="E27" i="3" s="1"/>
  <c r="F25" i="15" s="1"/>
  <c r="E53" i="3" a="1"/>
  <c r="E53" i="3" s="1"/>
  <c r="E136" i="3" s="1"/>
  <c r="F30" i="3" a="1"/>
  <c r="F30" i="3" s="1"/>
  <c r="G28" i="15" s="1"/>
  <c r="E9" i="16" a="1"/>
  <c r="E9" i="16" s="1"/>
  <c r="F57" i="16" a="1"/>
  <c r="F57" i="16" s="1"/>
  <c r="F187" i="16" s="1"/>
  <c r="F35" i="16" a="1"/>
  <c r="F35" i="16" s="1"/>
  <c r="N19" i="16" a="1"/>
  <c r="N19" i="16" s="1"/>
  <c r="F9" i="3" a="1"/>
  <c r="F9" i="3" s="1"/>
  <c r="G7" i="15" s="1"/>
  <c r="E10" i="3" a="1"/>
  <c r="E10" i="3" s="1"/>
  <c r="F8" i="15" s="1"/>
  <c r="F32" i="3" a="1"/>
  <c r="F32" i="3" s="1"/>
  <c r="G30" i="15" s="1"/>
  <c r="F11" i="3" a="1"/>
  <c r="F11" i="3" s="1"/>
  <c r="G9" i="15" s="1"/>
  <c r="E26" i="3" a="1"/>
  <c r="E26" i="3" s="1"/>
  <c r="F24" i="15" s="1"/>
  <c r="F40" i="3" a="1"/>
  <c r="F40" i="3" s="1"/>
  <c r="G38" i="15" s="1"/>
  <c r="F68" i="3" a="1"/>
  <c r="F68" i="3" s="1"/>
  <c r="E51" i="3" a="1"/>
  <c r="E51" i="3" s="1"/>
  <c r="E181" i="3" s="1"/>
  <c r="S9" i="16" a="1"/>
  <c r="S9" i="16" s="1"/>
  <c r="AC10" i="16" a="1"/>
  <c r="AC10" i="16" s="1"/>
  <c r="E82" i="3" a="1"/>
  <c r="E82" i="3" s="1"/>
  <c r="E212" i="3" s="1"/>
  <c r="J51" i="16" a="1"/>
  <c r="J51" i="16" s="1"/>
  <c r="J91" i="16" s="1"/>
  <c r="E29" i="3" a="1"/>
  <c r="E29" i="3" s="1"/>
  <c r="F27" i="15" s="1"/>
  <c r="F55" i="3" a="1"/>
  <c r="F55" i="3" s="1"/>
  <c r="F53" i="3" a="1"/>
  <c r="F53" i="3" s="1"/>
  <c r="E21" i="3" a="1"/>
  <c r="E21" i="3" s="1"/>
  <c r="F19" i="15" s="1"/>
  <c r="F43" i="3" a="1"/>
  <c r="F43" i="3" s="1"/>
  <c r="G41" i="15" s="1"/>
  <c r="Y10" i="16" a="1"/>
  <c r="Y10" i="16" s="1"/>
  <c r="M12" i="16" a="1"/>
  <c r="M12" i="16" s="1"/>
  <c r="AA16" i="16" a="1"/>
  <c r="AA16" i="16" s="1"/>
  <c r="Y17" i="16" a="1"/>
  <c r="Y17" i="16" s="1"/>
  <c r="F83" i="16" a="1"/>
  <c r="F83" i="16" s="1"/>
  <c r="E123" i="16" s="1"/>
  <c r="F6" i="1" a="1"/>
  <c r="F6" i="1" s="1"/>
  <c r="E6" i="1" a="1"/>
  <c r="E6" i="1" s="1"/>
  <c r="D6" i="1" a="1"/>
  <c r="D6" i="1" s="1"/>
  <c r="F5" i="1" a="1"/>
  <c r="F5" i="1" s="1"/>
  <c r="E5" i="1" a="1"/>
  <c r="E5" i="1" s="1"/>
  <c r="D5" i="1" a="1"/>
  <c r="D5" i="1" s="1"/>
  <c r="E192" i="3"/>
  <c r="E152" i="3"/>
  <c r="E167" i="3"/>
  <c r="E206" i="3"/>
  <c r="E153" i="3"/>
  <c r="E195" i="3"/>
  <c r="E158" i="3"/>
  <c r="E163" i="3"/>
  <c r="E182" i="3"/>
  <c r="E204" i="3"/>
  <c r="E151" i="3"/>
  <c r="E139" i="3"/>
  <c r="E156" i="3"/>
  <c r="E201" i="16"/>
  <c r="G98" i="16"/>
  <c r="E163" i="16"/>
  <c r="F137" i="16"/>
  <c r="AG92" i="16"/>
  <c r="AJ90" i="16"/>
  <c r="M144" i="16"/>
  <c r="AG93" i="16"/>
  <c r="AM89" i="16"/>
  <c r="N179" i="16"/>
  <c r="AF93" i="16"/>
  <c r="AG139" i="16"/>
  <c r="AH181" i="16"/>
  <c r="M111" i="16"/>
  <c r="P153" i="16"/>
  <c r="P104" i="16"/>
  <c r="K102" i="16"/>
  <c r="O189" i="16"/>
  <c r="O109" i="16"/>
  <c r="R139" i="16"/>
  <c r="Q111" i="16"/>
  <c r="P89" i="16"/>
  <c r="P96" i="16"/>
  <c r="L113" i="16"/>
  <c r="N114" i="16"/>
  <c r="R193" i="16"/>
  <c r="O101" i="16"/>
  <c r="N103" i="16"/>
  <c r="O105" i="16"/>
  <c r="O112" i="16"/>
  <c r="Q99" i="16"/>
  <c r="Q108" i="16"/>
  <c r="Q184" i="16"/>
  <c r="O94" i="16"/>
  <c r="O97" i="16"/>
  <c r="N93" i="16"/>
  <c r="P132" i="16"/>
  <c r="P201" i="16"/>
  <c r="P91" i="16"/>
  <c r="Q102" i="16"/>
  <c r="L108" i="16"/>
  <c r="AD96" i="16"/>
  <c r="AC89" i="16"/>
  <c r="AD95" i="16"/>
  <c r="AD90" i="16"/>
  <c r="AE89" i="16"/>
  <c r="AC91" i="16"/>
  <c r="AC97" i="16"/>
  <c r="E133" i="3"/>
  <c r="E180" i="3"/>
  <c r="E155" i="3"/>
  <c r="E202" i="3"/>
  <c r="E148" i="3"/>
  <c r="E160" i="3"/>
  <c r="E161" i="3"/>
  <c r="E208" i="3"/>
  <c r="E196" i="3"/>
  <c r="E198" i="3"/>
  <c r="E141" i="3"/>
  <c r="E188" i="3"/>
  <c r="Q90" i="16"/>
  <c r="R180" i="16"/>
  <c r="R133" i="16"/>
  <c r="Q110" i="16"/>
  <c r="R200" i="16"/>
  <c r="R153" i="16"/>
  <c r="R149" i="16"/>
  <c r="R179" i="16"/>
  <c r="R132" i="16"/>
  <c r="Q98" i="16"/>
  <c r="R188" i="16"/>
  <c r="R141" i="16"/>
  <c r="Q103" i="16"/>
  <c r="R146" i="16"/>
  <c r="Q109" i="16"/>
  <c r="R199" i="16"/>
  <c r="R152" i="16"/>
  <c r="Q93" i="16"/>
  <c r="R183" i="16"/>
  <c r="R136" i="16"/>
  <c r="Q101" i="16"/>
  <c r="R144" i="16"/>
  <c r="R191" i="16"/>
  <c r="R189" i="16"/>
  <c r="R142" i="16"/>
  <c r="Q95" i="16"/>
  <c r="R138" i="16"/>
  <c r="R185" i="16"/>
  <c r="R181" i="16"/>
  <c r="R134" i="16"/>
  <c r="Q100" i="16"/>
  <c r="R190" i="16"/>
  <c r="R143" i="16"/>
  <c r="Q105" i="16"/>
  <c r="R195" i="16"/>
  <c r="R148" i="16"/>
  <c r="R184" i="16"/>
  <c r="R137" i="16"/>
  <c r="Q96" i="16"/>
  <c r="R186" i="16"/>
  <c r="R140" i="16"/>
  <c r="R147" i="16"/>
  <c r="R194" i="16"/>
  <c r="R135" i="16"/>
  <c r="R182" i="16"/>
  <c r="Q107" i="16"/>
  <c r="R197" i="16"/>
  <c r="R150" i="16"/>
  <c r="AN179" i="16"/>
  <c r="AN132" i="16"/>
  <c r="AL89" i="16"/>
  <c r="AM132" i="16"/>
  <c r="AM179" i="16"/>
  <c r="AL90" i="16"/>
  <c r="AM180" i="16"/>
  <c r="AK90" i="16"/>
  <c r="AL133" i="16"/>
  <c r="AL180" i="16"/>
  <c r="AK89" i="16"/>
  <c r="AL132" i="16"/>
  <c r="AL179" i="16"/>
  <c r="AJ92" i="16"/>
  <c r="AK182" i="16"/>
  <c r="AK135" i="16"/>
  <c r="AJ89" i="16"/>
  <c r="AK179" i="16"/>
  <c r="AK132" i="16"/>
  <c r="AJ180" i="16"/>
  <c r="AJ133" i="16"/>
  <c r="AJ134" i="16"/>
  <c r="AI93" i="16"/>
  <c r="AJ183" i="16"/>
  <c r="AJ136" i="16"/>
  <c r="AI92" i="16"/>
  <c r="AJ182" i="16"/>
  <c r="AJ135" i="16"/>
  <c r="AI89" i="16"/>
  <c r="AJ179" i="16"/>
  <c r="AJ132" i="16"/>
  <c r="AH93" i="16"/>
  <c r="AI183" i="16"/>
  <c r="AI136" i="16"/>
  <c r="AH91" i="16"/>
  <c r="AI181" i="16"/>
  <c r="AI134" i="16"/>
  <c r="AH90" i="16"/>
  <c r="AI180" i="16"/>
  <c r="AI133" i="16"/>
  <c r="AH94" i="16"/>
  <c r="AI184" i="16"/>
  <c r="AI137" i="16"/>
  <c r="AH92" i="16"/>
  <c r="AI135" i="16"/>
  <c r="AI182" i="16"/>
  <c r="AH89" i="16"/>
  <c r="AI179" i="16"/>
  <c r="AI132" i="16"/>
  <c r="AG91" i="16"/>
  <c r="AH134" i="16"/>
  <c r="AH183" i="16"/>
  <c r="AH136" i="16"/>
  <c r="AH135" i="16"/>
  <c r="AH182" i="16"/>
  <c r="AH180" i="16"/>
  <c r="AH133" i="16"/>
  <c r="AH179" i="16"/>
  <c r="AH132" i="16"/>
  <c r="AH185" i="16"/>
  <c r="AH138" i="16"/>
  <c r="AG94" i="16"/>
  <c r="AH184" i="16"/>
  <c r="AH137" i="16"/>
  <c r="AF95" i="16"/>
  <c r="AG185" i="16"/>
  <c r="AG138" i="16"/>
  <c r="AF94" i="16"/>
  <c r="AG184" i="16"/>
  <c r="AG137" i="16"/>
  <c r="AG135" i="16"/>
  <c r="AG182" i="16"/>
  <c r="AF91" i="16"/>
  <c r="AG181" i="16"/>
  <c r="AG134" i="16"/>
  <c r="AG186" i="16"/>
  <c r="AG183" i="16"/>
  <c r="AG136" i="16"/>
  <c r="AE91" i="16"/>
  <c r="AF181" i="16"/>
  <c r="AF134" i="16"/>
  <c r="AF183" i="16"/>
  <c r="AF179" i="16"/>
  <c r="AF132" i="16"/>
  <c r="AE90" i="16"/>
  <c r="AF180" i="16"/>
  <c r="AF133" i="16"/>
  <c r="AE95" i="16"/>
  <c r="AF185" i="16"/>
  <c r="AF138" i="16"/>
  <c r="AE97" i="16"/>
  <c r="AF187" i="16"/>
  <c r="AF182" i="16"/>
  <c r="AF135" i="16"/>
  <c r="AE94" i="16"/>
  <c r="AE137" i="16"/>
  <c r="AE184" i="16"/>
  <c r="AE185" i="16"/>
  <c r="AE138" i="16"/>
  <c r="AD97" i="16"/>
  <c r="AE187" i="16"/>
  <c r="AE140" i="16"/>
  <c r="AD91" i="16"/>
  <c r="AE134" i="16"/>
  <c r="AE181" i="16"/>
  <c r="AE186" i="16"/>
  <c r="AE139" i="16"/>
  <c r="AE180" i="16"/>
  <c r="AE133" i="16"/>
  <c r="AD140" i="16"/>
  <c r="AD187" i="16"/>
  <c r="AD179" i="16"/>
  <c r="AD132" i="16"/>
  <c r="AD181" i="16"/>
  <c r="AD134" i="16"/>
  <c r="AD184" i="16"/>
  <c r="K103" i="16"/>
  <c r="L193" i="16"/>
  <c r="L146" i="16"/>
  <c r="K112" i="16"/>
  <c r="L202" i="16"/>
  <c r="L155" i="16"/>
  <c r="K94" i="16"/>
  <c r="L137" i="16"/>
  <c r="L184" i="16"/>
  <c r="K110" i="16"/>
  <c r="L200" i="16"/>
  <c r="L153" i="16"/>
  <c r="K109" i="16"/>
  <c r="L152" i="16"/>
  <c r="L199" i="16"/>
  <c r="L185" i="16"/>
  <c r="K114" i="16"/>
  <c r="L204" i="16"/>
  <c r="L157" i="16"/>
  <c r="K116" i="16"/>
  <c r="L206" i="16"/>
  <c r="L159" i="16"/>
  <c r="K92" i="16"/>
  <c r="L182" i="16"/>
  <c r="L135" i="16"/>
  <c r="K115" i="16"/>
  <c r="L205" i="16"/>
  <c r="L158" i="16"/>
  <c r="K101" i="16"/>
  <c r="L191" i="16"/>
  <c r="L144" i="16"/>
  <c r="K117" i="16"/>
  <c r="L207" i="16"/>
  <c r="L160" i="16"/>
  <c r="L151" i="16"/>
  <c r="L198" i="16"/>
  <c r="K98" i="16"/>
  <c r="L188" i="16"/>
  <c r="L141" i="16"/>
  <c r="K104" i="16"/>
  <c r="L194" i="16"/>
  <c r="K99" i="16"/>
  <c r="L189" i="16"/>
  <c r="L142" i="16"/>
  <c r="K111" i="16"/>
  <c r="L201" i="16"/>
  <c r="L154" i="16"/>
  <c r="K100" i="16"/>
  <c r="L190" i="16"/>
  <c r="L143" i="16"/>
  <c r="K97" i="16"/>
  <c r="L187" i="16"/>
  <c r="L140" i="16"/>
  <c r="K107" i="16"/>
  <c r="L150" i="16"/>
  <c r="L197" i="16"/>
  <c r="L139" i="16"/>
  <c r="K90" i="16"/>
  <c r="L133" i="16"/>
  <c r="K106" i="16"/>
  <c r="L196" i="16"/>
  <c r="L149" i="16"/>
  <c r="P95" i="16"/>
  <c r="Q185" i="16"/>
  <c r="Q138" i="16"/>
  <c r="P101" i="16"/>
  <c r="Q191" i="16"/>
  <c r="Q144" i="16"/>
  <c r="P98" i="16"/>
  <c r="Q141" i="16"/>
  <c r="Q188" i="16"/>
  <c r="Q193" i="16"/>
  <c r="Q146" i="16"/>
  <c r="Q153" i="16"/>
  <c r="Q200" i="16"/>
  <c r="P93" i="16"/>
  <c r="Q183" i="16"/>
  <c r="Q136" i="16"/>
  <c r="Q201" i="16"/>
  <c r="P107" i="16"/>
  <c r="Q150" i="16"/>
  <c r="Q197" i="16"/>
  <c r="P100" i="16"/>
  <c r="Q190" i="16"/>
  <c r="Q143" i="16"/>
  <c r="P105" i="16"/>
  <c r="Q195" i="16"/>
  <c r="Q148" i="16"/>
  <c r="P106" i="16"/>
  <c r="Q196" i="16"/>
  <c r="Q149" i="16"/>
  <c r="P99" i="16"/>
  <c r="Q189" i="16"/>
  <c r="Q199" i="16"/>
  <c r="Q152" i="16"/>
  <c r="Q147" i="16"/>
  <c r="P102" i="16"/>
  <c r="Q192" i="16"/>
  <c r="Q145" i="16"/>
  <c r="Q180" i="16"/>
  <c r="Q133" i="16"/>
  <c r="Q187" i="16"/>
  <c r="Q140" i="16"/>
  <c r="P180" i="16"/>
  <c r="P133" i="16"/>
  <c r="O106" i="16"/>
  <c r="P149" i="16"/>
  <c r="P196" i="16"/>
  <c r="O102" i="16"/>
  <c r="P192" i="16"/>
  <c r="P145" i="16"/>
  <c r="O91" i="16"/>
  <c r="P181" i="16"/>
  <c r="P134" i="16"/>
  <c r="P146" i="16"/>
  <c r="O110" i="16"/>
  <c r="O104" i="16"/>
  <c r="P194" i="16"/>
  <c r="P147" i="16"/>
  <c r="O107" i="16"/>
  <c r="P197" i="16"/>
  <c r="P150" i="16"/>
  <c r="O99" i="16"/>
  <c r="P189" i="16"/>
  <c r="P142" i="16"/>
  <c r="O113" i="16"/>
  <c r="P156" i="16"/>
  <c r="P203" i="16"/>
  <c r="O93" i="16"/>
  <c r="P183" i="16"/>
  <c r="P136" i="16"/>
  <c r="O100" i="16"/>
  <c r="P190" i="16"/>
  <c r="P143" i="16"/>
  <c r="P195" i="16"/>
  <c r="P148" i="16"/>
  <c r="O108" i="16"/>
  <c r="P198" i="16"/>
  <c r="P151" i="16"/>
  <c r="P191" i="16"/>
  <c r="P144" i="16"/>
  <c r="O111" i="16"/>
  <c r="P137" i="16"/>
  <c r="P184" i="16"/>
  <c r="O95" i="16"/>
  <c r="P185" i="16"/>
  <c r="P138" i="16"/>
  <c r="P135" i="16"/>
  <c r="O98" i="16"/>
  <c r="P141" i="16"/>
  <c r="P188" i="16"/>
  <c r="O89" i="16"/>
  <c r="O132" i="16"/>
  <c r="O179" i="16"/>
  <c r="O146" i="16"/>
  <c r="O193" i="16"/>
  <c r="N100" i="16"/>
  <c r="O190" i="16"/>
  <c r="O143" i="16"/>
  <c r="N109" i="16"/>
  <c r="O152" i="16"/>
  <c r="O199" i="16"/>
  <c r="O202" i="16"/>
  <c r="O155" i="16"/>
  <c r="O184" i="16"/>
  <c r="O137" i="16"/>
  <c r="N107" i="16"/>
  <c r="O197" i="16"/>
  <c r="O150" i="16"/>
  <c r="N101" i="16"/>
  <c r="O191" i="16"/>
  <c r="N96" i="16"/>
  <c r="O139" i="16"/>
  <c r="O186" i="16"/>
  <c r="N90" i="16"/>
  <c r="O180" i="16"/>
  <c r="O133" i="16"/>
  <c r="N91" i="16"/>
  <c r="O181" i="16"/>
  <c r="O134" i="16"/>
  <c r="N97" i="16"/>
  <c r="O140" i="16"/>
  <c r="O157" i="16"/>
  <c r="N105" i="16"/>
  <c r="O195" i="16"/>
  <c r="O148" i="16"/>
  <c r="O183" i="16"/>
  <c r="O136" i="16"/>
  <c r="N104" i="16"/>
  <c r="O194" i="16"/>
  <c r="O147" i="16"/>
  <c r="O201" i="16"/>
  <c r="O154" i="16"/>
  <c r="N110" i="16"/>
  <c r="O200" i="16"/>
  <c r="O153" i="16"/>
  <c r="N102" i="16"/>
  <c r="O192" i="16"/>
  <c r="O145" i="16"/>
  <c r="N108" i="16"/>
  <c r="O198" i="16"/>
  <c r="O151" i="16"/>
  <c r="N99" i="16"/>
  <c r="N113" i="16"/>
  <c r="O156" i="16"/>
  <c r="O203" i="16"/>
  <c r="N106" i="16"/>
  <c r="O196" i="16"/>
  <c r="O149" i="16"/>
  <c r="N98" i="16"/>
  <c r="O141" i="16"/>
  <c r="O188" i="16"/>
  <c r="O185" i="16"/>
  <c r="O138" i="16"/>
  <c r="M93" i="16"/>
  <c r="N183" i="16"/>
  <c r="N136" i="16"/>
  <c r="M102" i="16"/>
  <c r="N192" i="16"/>
  <c r="N145" i="16"/>
  <c r="M104" i="16"/>
  <c r="N194" i="16"/>
  <c r="N147" i="16"/>
  <c r="N158" i="16"/>
  <c r="N205" i="16"/>
  <c r="M98" i="16"/>
  <c r="N141" i="16"/>
  <c r="N188" i="16"/>
  <c r="M110" i="16"/>
  <c r="N200" i="16"/>
  <c r="N153" i="16"/>
  <c r="M108" i="16"/>
  <c r="N198" i="16"/>
  <c r="N151" i="16"/>
  <c r="M106" i="16"/>
  <c r="N196" i="16"/>
  <c r="N149" i="16"/>
  <c r="M100" i="16"/>
  <c r="N190" i="16"/>
  <c r="N143" i="16"/>
  <c r="M90" i="16"/>
  <c r="N133" i="16"/>
  <c r="N180" i="16"/>
  <c r="M99" i="16"/>
  <c r="N189" i="16"/>
  <c r="N142" i="16"/>
  <c r="M114" i="16"/>
  <c r="N157" i="16"/>
  <c r="N204" i="16"/>
  <c r="M112" i="16"/>
  <c r="N202" i="16"/>
  <c r="N155" i="16"/>
  <c r="M113" i="16"/>
  <c r="N203" i="16"/>
  <c r="N156" i="16"/>
  <c r="M95" i="16"/>
  <c r="N185" i="16"/>
  <c r="M105" i="16"/>
  <c r="N148" i="16"/>
  <c r="M96" i="16"/>
  <c r="N186" i="16"/>
  <c r="N139" i="16"/>
  <c r="M91" i="16"/>
  <c r="N181" i="16"/>
  <c r="N134" i="16"/>
  <c r="N197" i="16"/>
  <c r="N150" i="16"/>
  <c r="M101" i="16"/>
  <c r="N191" i="16"/>
  <c r="N144" i="16"/>
  <c r="M92" i="16"/>
  <c r="N135" i="16"/>
  <c r="N182" i="16"/>
  <c r="M94" i="16"/>
  <c r="N184" i="16"/>
  <c r="N137" i="16"/>
  <c r="M103" i="16"/>
  <c r="N146" i="16"/>
  <c r="N193" i="16"/>
  <c r="M97" i="16"/>
  <c r="N140" i="16"/>
  <c r="N187" i="16"/>
  <c r="M89" i="16"/>
  <c r="N132" i="16"/>
  <c r="M109" i="16"/>
  <c r="N152" i="16"/>
  <c r="N199" i="16"/>
  <c r="L106" i="16"/>
  <c r="M196" i="16"/>
  <c r="M149" i="16"/>
  <c r="L98" i="16"/>
  <c r="M188" i="16"/>
  <c r="M141" i="16"/>
  <c r="L114" i="16"/>
  <c r="M204" i="16"/>
  <c r="M157" i="16"/>
  <c r="L115" i="16"/>
  <c r="M205" i="16"/>
  <c r="M158" i="16"/>
  <c r="L116" i="16"/>
  <c r="M206" i="16"/>
  <c r="M159" i="16"/>
  <c r="M147" i="16"/>
  <c r="M194" i="16"/>
  <c r="M181" i="16"/>
  <c r="M134" i="16"/>
  <c r="L103" i="16"/>
  <c r="M193" i="16"/>
  <c r="M146" i="16"/>
  <c r="M198" i="16"/>
  <c r="M151" i="16"/>
  <c r="M145" i="16"/>
  <c r="M192" i="16"/>
  <c r="M183" i="16"/>
  <c r="M136" i="16"/>
  <c r="L92" i="16"/>
  <c r="M182" i="16"/>
  <c r="M135" i="16"/>
  <c r="L99" i="16"/>
  <c r="M189" i="16"/>
  <c r="M142" i="16"/>
  <c r="L109" i="16"/>
  <c r="M199" i="16"/>
  <c r="M152" i="16"/>
  <c r="L100" i="16"/>
  <c r="M190" i="16"/>
  <c r="M179" i="16"/>
  <c r="M132" i="16"/>
  <c r="M203" i="16"/>
  <c r="M156" i="16"/>
  <c r="M195" i="16"/>
  <c r="M148" i="16"/>
  <c r="L90" i="16"/>
  <c r="M180" i="16"/>
  <c r="M133" i="16"/>
  <c r="L94" i="16"/>
  <c r="M184" i="16"/>
  <c r="M137" i="16"/>
  <c r="M138" i="16"/>
  <c r="M139" i="16"/>
  <c r="M186" i="16"/>
  <c r="L101" i="16"/>
  <c r="M191" i="16"/>
  <c r="L97" i="16"/>
  <c r="M187" i="16"/>
  <c r="M140" i="16"/>
  <c r="L112" i="16"/>
  <c r="M155" i="16"/>
  <c r="M202" i="16"/>
  <c r="L111" i="16"/>
  <c r="M201" i="16"/>
  <c r="M154" i="16"/>
  <c r="L110" i="16"/>
  <c r="M200" i="16"/>
  <c r="M153" i="16"/>
  <c r="J105" i="16"/>
  <c r="K195" i="16"/>
  <c r="K148" i="16"/>
  <c r="J100" i="16"/>
  <c r="K190" i="16"/>
  <c r="K143" i="16"/>
  <c r="J111" i="16"/>
  <c r="K201" i="16"/>
  <c r="K154" i="16"/>
  <c r="K181" i="16"/>
  <c r="K134" i="16"/>
  <c r="J117" i="16"/>
  <c r="K207" i="16"/>
  <c r="K160" i="16"/>
  <c r="J113" i="16"/>
  <c r="K203" i="16"/>
  <c r="K156" i="16"/>
  <c r="J107" i="16"/>
  <c r="K197" i="16"/>
  <c r="K150" i="16"/>
  <c r="J115" i="16"/>
  <c r="K205" i="16"/>
  <c r="K158" i="16"/>
  <c r="J102" i="16"/>
  <c r="K192" i="16"/>
  <c r="K145" i="16"/>
  <c r="J103" i="16"/>
  <c r="K193" i="16"/>
  <c r="K146" i="16"/>
  <c r="J96" i="16"/>
  <c r="K186" i="16"/>
  <c r="K139" i="16"/>
  <c r="J112" i="16"/>
  <c r="K202" i="16"/>
  <c r="K155" i="16"/>
  <c r="J110" i="16"/>
  <c r="K153" i="16"/>
  <c r="K200" i="16"/>
  <c r="J90" i="16"/>
  <c r="K180" i="16"/>
  <c r="K133" i="16"/>
  <c r="J109" i="16"/>
  <c r="K152" i="16"/>
  <c r="K199" i="16"/>
  <c r="J104" i="16"/>
  <c r="K147" i="16"/>
  <c r="K194" i="16"/>
  <c r="J116" i="16"/>
  <c r="K206" i="16"/>
  <c r="K159" i="16"/>
  <c r="J114" i="16"/>
  <c r="K204" i="16"/>
  <c r="K157" i="16"/>
  <c r="J106" i="16"/>
  <c r="K196" i="16"/>
  <c r="K149" i="16"/>
  <c r="J94" i="16"/>
  <c r="K137" i="16"/>
  <c r="K184" i="16"/>
  <c r="K185" i="16"/>
  <c r="K179" i="16"/>
  <c r="J98" i="16"/>
  <c r="K188" i="16"/>
  <c r="K141" i="16"/>
  <c r="J99" i="16"/>
  <c r="K142" i="16"/>
  <c r="K189" i="16"/>
  <c r="J108" i="16"/>
  <c r="K198" i="16"/>
  <c r="K151" i="16"/>
  <c r="J101" i="16"/>
  <c r="K191" i="16"/>
  <c r="K144" i="16"/>
  <c r="J97" i="16"/>
  <c r="K187" i="16"/>
  <c r="K140" i="16"/>
  <c r="J92" i="16"/>
  <c r="K135" i="16"/>
  <c r="K182" i="16"/>
  <c r="J118" i="16"/>
  <c r="K161" i="16"/>
  <c r="K208" i="16"/>
  <c r="I109" i="16"/>
  <c r="J152" i="16"/>
  <c r="J199" i="16"/>
  <c r="J136" i="16"/>
  <c r="I114" i="16"/>
  <c r="J204" i="16"/>
  <c r="J157" i="16"/>
  <c r="I117" i="16"/>
  <c r="J207" i="16"/>
  <c r="J160" i="16"/>
  <c r="I99" i="16"/>
  <c r="J189" i="16"/>
  <c r="J142" i="16"/>
  <c r="I92" i="16"/>
  <c r="J135" i="16"/>
  <c r="I97" i="16"/>
  <c r="J140" i="16"/>
  <c r="J187" i="16"/>
  <c r="I104" i="16"/>
  <c r="J147" i="16"/>
  <c r="J194" i="16"/>
  <c r="I101" i="16"/>
  <c r="J191" i="16"/>
  <c r="J144" i="16"/>
  <c r="I111" i="16"/>
  <c r="J154" i="16"/>
  <c r="J201" i="16"/>
  <c r="I90" i="16"/>
  <c r="J180" i="16"/>
  <c r="I113" i="16"/>
  <c r="J156" i="16"/>
  <c r="J203" i="16"/>
  <c r="I89" i="16"/>
  <c r="J179" i="16"/>
  <c r="J132" i="16"/>
  <c r="I102" i="16"/>
  <c r="J145" i="16"/>
  <c r="J192" i="16"/>
  <c r="I108" i="16"/>
  <c r="J198" i="16"/>
  <c r="J151" i="16"/>
  <c r="J139" i="16"/>
  <c r="J186" i="16"/>
  <c r="I115" i="16"/>
  <c r="J205" i="16"/>
  <c r="J158" i="16"/>
  <c r="I95" i="16"/>
  <c r="J185" i="16"/>
  <c r="J138" i="16"/>
  <c r="I94" i="16"/>
  <c r="J184" i="16"/>
  <c r="J137" i="16"/>
  <c r="I98" i="16"/>
  <c r="J188" i="16"/>
  <c r="J141" i="16"/>
  <c r="I107" i="16"/>
  <c r="J197" i="16"/>
  <c r="J150" i="16"/>
  <c r="I119" i="16"/>
  <c r="J162" i="16"/>
  <c r="I118" i="16"/>
  <c r="J208" i="16"/>
  <c r="J161" i="16"/>
  <c r="I100" i="16"/>
  <c r="J190" i="16"/>
  <c r="J143" i="16"/>
  <c r="I103" i="16"/>
  <c r="J193" i="16"/>
  <c r="J146" i="16"/>
  <c r="I106" i="16"/>
  <c r="J149" i="16"/>
  <c r="J196" i="16"/>
  <c r="I116" i="16"/>
  <c r="J206" i="16"/>
  <c r="J159" i="16"/>
  <c r="I105" i="16"/>
  <c r="J195" i="16"/>
  <c r="J148" i="16"/>
  <c r="I110" i="16"/>
  <c r="J200" i="16"/>
  <c r="J153" i="16"/>
  <c r="I112" i="16"/>
  <c r="J155" i="16"/>
  <c r="J202" i="16"/>
  <c r="H113" i="16"/>
  <c r="I156" i="16"/>
  <c r="I203" i="16"/>
  <c r="H92" i="16"/>
  <c r="I182" i="16"/>
  <c r="I135" i="16"/>
  <c r="H103" i="16"/>
  <c r="I193" i="16"/>
  <c r="I146" i="16"/>
  <c r="H119" i="16"/>
  <c r="I162" i="16"/>
  <c r="I209" i="16"/>
  <c r="H115" i="16"/>
  <c r="I205" i="16"/>
  <c r="I158" i="16"/>
  <c r="H100" i="16"/>
  <c r="I190" i="16"/>
  <c r="I143" i="16"/>
  <c r="H91" i="16"/>
  <c r="I134" i="16"/>
  <c r="I181" i="16"/>
  <c r="H107" i="16"/>
  <c r="I197" i="16"/>
  <c r="I150" i="16"/>
  <c r="H112" i="16"/>
  <c r="I155" i="16"/>
  <c r="I202" i="16"/>
  <c r="H108" i="16"/>
  <c r="I198" i="16"/>
  <c r="I151" i="16"/>
  <c r="H109" i="16"/>
  <c r="I152" i="16"/>
  <c r="I199" i="16"/>
  <c r="H95" i="16"/>
  <c r="I185" i="16"/>
  <c r="I138" i="16"/>
  <c r="H101" i="16"/>
  <c r="I144" i="16"/>
  <c r="I191" i="16"/>
  <c r="H93" i="16"/>
  <c r="I183" i="16"/>
  <c r="I136" i="16"/>
  <c r="H114" i="16"/>
  <c r="I157" i="16"/>
  <c r="I204" i="16"/>
  <c r="H89" i="16"/>
  <c r="I179" i="16"/>
  <c r="I132" i="16"/>
  <c r="H102" i="16"/>
  <c r="I192" i="16"/>
  <c r="I145" i="16"/>
  <c r="H111" i="16"/>
  <c r="I201" i="16"/>
  <c r="I154" i="16"/>
  <c r="H98" i="16"/>
  <c r="I188" i="16"/>
  <c r="I141" i="16"/>
  <c r="H117" i="16"/>
  <c r="I207" i="16"/>
  <c r="I160" i="16"/>
  <c r="H105" i="16"/>
  <c r="I195" i="16"/>
  <c r="I148" i="16"/>
  <c r="H120" i="16"/>
  <c r="I210" i="16"/>
  <c r="I163" i="16"/>
  <c r="H90" i="16"/>
  <c r="I133" i="16"/>
  <c r="I180" i="16"/>
  <c r="H97" i="16"/>
  <c r="I140" i="16"/>
  <c r="I187" i="16"/>
  <c r="H110" i="16"/>
  <c r="I200" i="16"/>
  <c r="I153" i="16"/>
  <c r="H99" i="16"/>
  <c r="I142" i="16"/>
  <c r="I189" i="16"/>
  <c r="H118" i="16"/>
  <c r="I208" i="16"/>
  <c r="I161" i="16"/>
  <c r="H106" i="16"/>
  <c r="I149" i="16"/>
  <c r="I196" i="16"/>
  <c r="H94" i="16"/>
  <c r="I137" i="16"/>
  <c r="I184" i="16"/>
  <c r="H104" i="16"/>
  <c r="I194" i="16"/>
  <c r="I147" i="16"/>
  <c r="H116" i="16"/>
  <c r="I159" i="16"/>
  <c r="G113" i="16"/>
  <c r="H203" i="16"/>
  <c r="H156" i="16"/>
  <c r="G119" i="16"/>
  <c r="H162" i="16"/>
  <c r="H209" i="16"/>
  <c r="G120" i="16"/>
  <c r="H210" i="16"/>
  <c r="H163" i="16"/>
  <c r="G121" i="16"/>
  <c r="H211" i="16"/>
  <c r="H164" i="16"/>
  <c r="G112" i="16"/>
  <c r="H202" i="16"/>
  <c r="H155" i="16"/>
  <c r="G99" i="16"/>
  <c r="H142" i="16"/>
  <c r="H189" i="16"/>
  <c r="G102" i="16"/>
  <c r="H192" i="16"/>
  <c r="H145" i="16"/>
  <c r="G104" i="16"/>
  <c r="H147" i="16"/>
  <c r="H194" i="16"/>
  <c r="G106" i="16"/>
  <c r="H149" i="16"/>
  <c r="H196" i="16"/>
  <c r="G109" i="16"/>
  <c r="H152" i="16"/>
  <c r="H199" i="16"/>
  <c r="G94" i="16"/>
  <c r="H137" i="16"/>
  <c r="H184" i="16"/>
  <c r="G90" i="16"/>
  <c r="H180" i="16"/>
  <c r="H133" i="16"/>
  <c r="G114" i="16"/>
  <c r="H157" i="16"/>
  <c r="H204" i="16"/>
  <c r="G89" i="16"/>
  <c r="H132" i="16"/>
  <c r="G110" i="16"/>
  <c r="H200" i="16"/>
  <c r="H153" i="16"/>
  <c r="G108" i="16"/>
  <c r="H151" i="16"/>
  <c r="H198" i="16"/>
  <c r="G117" i="16"/>
  <c r="H207" i="16"/>
  <c r="H160" i="16"/>
  <c r="G91" i="16"/>
  <c r="H181" i="16"/>
  <c r="H134" i="16"/>
  <c r="G101" i="16"/>
  <c r="H191" i="16"/>
  <c r="H144" i="16"/>
  <c r="G93" i="16"/>
  <c r="H183" i="16"/>
  <c r="H136" i="16"/>
  <c r="H206" i="16"/>
  <c r="H159" i="16"/>
  <c r="G111" i="16"/>
  <c r="H201" i="16"/>
  <c r="H154" i="16"/>
  <c r="G105" i="16"/>
  <c r="H148" i="16"/>
  <c r="H195" i="16"/>
  <c r="G118" i="16"/>
  <c r="H161" i="16"/>
  <c r="H208" i="16"/>
  <c r="H141" i="16"/>
  <c r="H188" i="16"/>
  <c r="G96" i="16"/>
  <c r="H186" i="16"/>
  <c r="H139" i="16"/>
  <c r="G107" i="16"/>
  <c r="H197" i="16"/>
  <c r="H150" i="16"/>
  <c r="G97" i="16"/>
  <c r="H187" i="16"/>
  <c r="H140" i="16"/>
  <c r="G95" i="16"/>
  <c r="H185" i="16"/>
  <c r="H138" i="16"/>
  <c r="H158" i="16"/>
  <c r="H205" i="16"/>
  <c r="G103" i="16"/>
  <c r="H193" i="16"/>
  <c r="H146" i="16"/>
  <c r="G100" i="16"/>
  <c r="H143" i="16"/>
  <c r="H190" i="16"/>
  <c r="G92" i="16"/>
  <c r="H135" i="16"/>
  <c r="H182" i="16"/>
  <c r="F96" i="16"/>
  <c r="G186" i="16"/>
  <c r="F102" i="16"/>
  <c r="G145" i="16"/>
  <c r="G192" i="16"/>
  <c r="G187" i="16"/>
  <c r="G140" i="16"/>
  <c r="F94" i="16"/>
  <c r="G184" i="16"/>
  <c r="G137" i="16"/>
  <c r="F90" i="16"/>
  <c r="G133" i="16"/>
  <c r="G180" i="16"/>
  <c r="F91" i="16"/>
  <c r="G134" i="16"/>
  <c r="G181" i="16"/>
  <c r="F100" i="16"/>
  <c r="G190" i="16"/>
  <c r="G143" i="16"/>
  <c r="F105" i="16"/>
  <c r="G195" i="16"/>
  <c r="G148" i="16"/>
  <c r="E103" i="16"/>
  <c r="F193" i="16"/>
  <c r="F146" i="16"/>
  <c r="E116" i="16"/>
  <c r="F206" i="16"/>
  <c r="F159" i="16"/>
  <c r="F112" i="16"/>
  <c r="G202" i="16"/>
  <c r="G155" i="16"/>
  <c r="G197" i="16"/>
  <c r="G150" i="16"/>
  <c r="F107" i="16"/>
  <c r="E109" i="16"/>
  <c r="F199" i="16"/>
  <c r="F152" i="16"/>
  <c r="E95" i="16"/>
  <c r="F185" i="16"/>
  <c r="F138" i="16"/>
  <c r="G204" i="16"/>
  <c r="G157" i="16"/>
  <c r="G209" i="16"/>
  <c r="G162" i="16"/>
  <c r="F119" i="16"/>
  <c r="E117" i="16"/>
  <c r="F207" i="16"/>
  <c r="F160" i="16"/>
  <c r="E121" i="16"/>
  <c r="F211" i="16"/>
  <c r="F164" i="16"/>
  <c r="G191" i="16"/>
  <c r="G144" i="16"/>
  <c r="F101" i="16"/>
  <c r="G194" i="16"/>
  <c r="G147" i="16"/>
  <c r="F104" i="16"/>
  <c r="E105" i="16"/>
  <c r="F195" i="16"/>
  <c r="F148" i="16"/>
  <c r="F205" i="16"/>
  <c r="F158" i="16"/>
  <c r="F93" i="16"/>
  <c r="G183" i="16"/>
  <c r="G136" i="16"/>
  <c r="F111" i="16"/>
  <c r="G201" i="16"/>
  <c r="G154" i="16"/>
  <c r="F108" i="16"/>
  <c r="G198" i="16"/>
  <c r="G151" i="16"/>
  <c r="E107" i="16"/>
  <c r="F197" i="16"/>
  <c r="F150" i="16"/>
  <c r="F115" i="16"/>
  <c r="G205" i="16"/>
  <c r="G158" i="16"/>
  <c r="F118" i="16"/>
  <c r="G208" i="16"/>
  <c r="G161" i="16"/>
  <c r="E119" i="16"/>
  <c r="F209" i="16"/>
  <c r="F162" i="16"/>
  <c r="E101" i="16"/>
  <c r="F191" i="16"/>
  <c r="F144" i="16"/>
  <c r="F120" i="16"/>
  <c r="G210" i="16"/>
  <c r="G163" i="16"/>
  <c r="F99" i="16"/>
  <c r="G189" i="16"/>
  <c r="G142" i="16"/>
  <c r="E104" i="16"/>
  <c r="F194" i="16"/>
  <c r="F147" i="16"/>
  <c r="G196" i="16"/>
  <c r="G149" i="16"/>
  <c r="F113" i="16"/>
  <c r="G203" i="16"/>
  <c r="G156" i="16"/>
  <c r="F198" i="16"/>
  <c r="F151" i="16"/>
  <c r="F188" i="16"/>
  <c r="F141" i="16"/>
  <c r="F122" i="16"/>
  <c r="G212" i="16"/>
  <c r="G165" i="16"/>
  <c r="E120" i="16"/>
  <c r="F210" i="16"/>
  <c r="F163" i="16"/>
  <c r="E118" i="16"/>
  <c r="F208" i="16"/>
  <c r="F161" i="16"/>
  <c r="E100" i="16"/>
  <c r="F190" i="16"/>
  <c r="F143" i="16"/>
  <c r="E111" i="16"/>
  <c r="F201" i="16"/>
  <c r="F154" i="16"/>
  <c r="F121" i="16"/>
  <c r="G211" i="16"/>
  <c r="G164" i="16"/>
  <c r="E93" i="16"/>
  <c r="F183" i="16"/>
  <c r="F136" i="16"/>
  <c r="E99" i="16"/>
  <c r="F189" i="16"/>
  <c r="F142" i="16"/>
  <c r="F110" i="16"/>
  <c r="G200" i="16"/>
  <c r="G153" i="16"/>
  <c r="F95" i="16"/>
  <c r="G185" i="16"/>
  <c r="G138" i="16"/>
  <c r="E91" i="16"/>
  <c r="F181" i="16"/>
  <c r="F134" i="16"/>
  <c r="E113" i="16"/>
  <c r="F203" i="16"/>
  <c r="F156" i="16"/>
  <c r="E112" i="16"/>
  <c r="F202" i="16"/>
  <c r="F155" i="16"/>
  <c r="F184" i="16"/>
  <c r="F103" i="16"/>
  <c r="G193" i="16"/>
  <c r="G146" i="16"/>
  <c r="F89" i="16"/>
  <c r="G179" i="16"/>
  <c r="G132" i="16"/>
  <c r="E96" i="16"/>
  <c r="F186" i="16"/>
  <c r="F139" i="16"/>
  <c r="E90" i="16"/>
  <c r="F180" i="16"/>
  <c r="F133" i="16"/>
  <c r="F109" i="16"/>
  <c r="G199" i="16"/>
  <c r="G152" i="16"/>
  <c r="F196" i="16"/>
  <c r="F149" i="16"/>
  <c r="E102" i="16"/>
  <c r="F192" i="16"/>
  <c r="F145" i="16"/>
  <c r="F204" i="16"/>
  <c r="F157" i="16"/>
  <c r="G182" i="16"/>
  <c r="G135" i="16"/>
  <c r="F92" i="16"/>
  <c r="F98" i="16"/>
  <c r="G188" i="16"/>
  <c r="G141" i="16"/>
  <c r="F117" i="16"/>
  <c r="G207" i="16"/>
  <c r="G160" i="16"/>
  <c r="E122" i="16"/>
  <c r="F212" i="16"/>
  <c r="F165" i="16"/>
  <c r="E110" i="16"/>
  <c r="F200" i="16"/>
  <c r="F153" i="16"/>
  <c r="F182" i="16"/>
  <c r="F135" i="16"/>
  <c r="E189" i="16"/>
  <c r="E142" i="16"/>
  <c r="E156" i="16"/>
  <c r="E203" i="16"/>
  <c r="E190" i="16"/>
  <c r="E143" i="16"/>
  <c r="E204" i="16"/>
  <c r="E157" i="16"/>
  <c r="E191" i="16"/>
  <c r="E144" i="16"/>
  <c r="E205" i="16"/>
  <c r="E158" i="16"/>
  <c r="E192" i="16"/>
  <c r="E145" i="16"/>
  <c r="E206" i="16"/>
  <c r="E159" i="16"/>
  <c r="E132" i="16"/>
  <c r="E179" i="16"/>
  <c r="E146" i="16"/>
  <c r="E193" i="16"/>
  <c r="E207" i="16"/>
  <c r="E160" i="16"/>
  <c r="E180" i="16"/>
  <c r="E133" i="16"/>
  <c r="E194" i="16"/>
  <c r="E147" i="16"/>
  <c r="E208" i="16"/>
  <c r="E161" i="16"/>
  <c r="E195" i="16"/>
  <c r="E148" i="16"/>
  <c r="E209" i="16"/>
  <c r="E162" i="16"/>
  <c r="E135" i="16"/>
  <c r="E196" i="16"/>
  <c r="E149" i="16"/>
  <c r="E210" i="16"/>
  <c r="E151" i="16"/>
  <c r="E183" i="16"/>
  <c r="E136" i="16"/>
  <c r="E197" i="16"/>
  <c r="E150" i="16"/>
  <c r="E211" i="16"/>
  <c r="E164" i="16"/>
  <c r="E212" i="16"/>
  <c r="E165" i="16"/>
  <c r="E213" i="16"/>
  <c r="E166" i="16"/>
  <c r="E137" i="16"/>
  <c r="E184" i="16"/>
  <c r="E138" i="16"/>
  <c r="E185" i="16"/>
  <c r="E199" i="16"/>
  <c r="E152" i="16"/>
  <c r="E186" i="16"/>
  <c r="E139" i="16"/>
  <c r="E153" i="16"/>
  <c r="E200" i="16"/>
  <c r="E214" i="16"/>
  <c r="E167" i="16"/>
  <c r="E140" i="16"/>
  <c r="E187" i="16"/>
  <c r="E154" i="16"/>
  <c r="E141" i="16"/>
  <c r="E202" i="16"/>
  <c r="E155" i="16"/>
  <c r="B20" i="8"/>
  <c r="G8" i="3"/>
  <c r="G30" i="3" s="1" a="1"/>
  <c r="G30" i="3" s="1"/>
  <c r="H28" i="15" s="1"/>
  <c r="G48" i="3"/>
  <c r="J95" i="16" l="1"/>
  <c r="L104" i="16"/>
  <c r="P139" i="16"/>
  <c r="P193" i="16"/>
  <c r="P186" i="16"/>
  <c r="E181" i="16"/>
  <c r="G116" i="16"/>
  <c r="L148" i="16"/>
  <c r="AI90" i="16"/>
  <c r="P90" i="16"/>
  <c r="L195" i="16"/>
  <c r="G115" i="16"/>
  <c r="I139" i="16"/>
  <c r="P103" i="16"/>
  <c r="E98" i="3"/>
  <c r="AD94" i="16"/>
  <c r="I93" i="16"/>
  <c r="K95" i="16"/>
  <c r="N95" i="16"/>
  <c r="L138" i="16"/>
  <c r="AC94" i="16"/>
  <c r="O92" i="16"/>
  <c r="E89" i="16"/>
  <c r="M197" i="16"/>
  <c r="AG89" i="16"/>
  <c r="E92" i="16"/>
  <c r="I186" i="16"/>
  <c r="J181" i="16"/>
  <c r="J183" i="16"/>
  <c r="J89" i="16"/>
  <c r="M150" i="16"/>
  <c r="L95" i="16"/>
  <c r="L89" i="16"/>
  <c r="P182" i="16"/>
  <c r="L186" i="16"/>
  <c r="R187" i="16"/>
  <c r="E188" i="16"/>
  <c r="E198" i="16"/>
  <c r="H96" i="16"/>
  <c r="L93" i="16"/>
  <c r="K96" i="16"/>
  <c r="O182" i="16"/>
  <c r="AL181" i="16"/>
  <c r="N92" i="16"/>
  <c r="L134" i="16"/>
  <c r="L181" i="16"/>
  <c r="AG179" i="16"/>
  <c r="E191" i="3"/>
  <c r="G159" i="16"/>
  <c r="G171" i="16" s="1"/>
  <c r="H165" i="16" s="1"/>
  <c r="M107" i="16"/>
  <c r="K91" i="16"/>
  <c r="L132" i="16"/>
  <c r="AG132" i="16"/>
  <c r="F132" i="16"/>
  <c r="G206" i="16"/>
  <c r="L136" i="16"/>
  <c r="L179" i="16"/>
  <c r="AF184" i="16"/>
  <c r="E187" i="3"/>
  <c r="K93" i="16"/>
  <c r="AG180" i="16"/>
  <c r="AK91" i="16"/>
  <c r="K183" i="16"/>
  <c r="AG133" i="16"/>
  <c r="AF90" i="16"/>
  <c r="G24" i="3" a="1"/>
  <c r="G24" i="3" s="1"/>
  <c r="H22" i="15" s="1"/>
  <c r="G53" i="3" a="1"/>
  <c r="G53" i="3" s="1"/>
  <c r="G58" i="3" a="1"/>
  <c r="G58" i="3" s="1"/>
  <c r="G77" i="3" a="1"/>
  <c r="G77" i="3" s="1"/>
  <c r="G57" i="3" a="1"/>
  <c r="G57" i="3" s="1"/>
  <c r="G51" i="3" a="1"/>
  <c r="G51" i="3" s="1"/>
  <c r="G56" i="3" a="1"/>
  <c r="G56" i="3" s="1"/>
  <c r="G75" i="3" a="1"/>
  <c r="G75" i="3" s="1"/>
  <c r="G65" i="3" a="1"/>
  <c r="G65" i="3" s="1"/>
  <c r="G52" i="3" a="1"/>
  <c r="G52" i="3" s="1"/>
  <c r="G72" i="3" a="1"/>
  <c r="G72" i="3" s="1"/>
  <c r="G70" i="3" a="1"/>
  <c r="G70" i="3" s="1"/>
  <c r="G82" i="3" a="1"/>
  <c r="G82" i="3" s="1"/>
  <c r="G61" i="3" a="1"/>
  <c r="G61" i="3" s="1"/>
  <c r="G60" i="3" a="1"/>
  <c r="G60" i="3" s="1"/>
  <c r="G81" i="3" a="1"/>
  <c r="G81" i="3" s="1"/>
  <c r="G66" i="3" a="1"/>
  <c r="G66" i="3" s="1"/>
  <c r="G71" i="3" a="1"/>
  <c r="G71" i="3" s="1"/>
  <c r="G59" i="3" a="1"/>
  <c r="G59" i="3" s="1"/>
  <c r="G74" i="3" a="1"/>
  <c r="G74" i="3" s="1"/>
  <c r="G73" i="3" a="1"/>
  <c r="G73" i="3" s="1"/>
  <c r="G76" i="3" a="1"/>
  <c r="G76" i="3" s="1"/>
  <c r="G80" i="3" a="1"/>
  <c r="G80" i="3" s="1"/>
  <c r="G62" i="3" a="1"/>
  <c r="G62" i="3" s="1"/>
  <c r="G55" i="3" a="1"/>
  <c r="G55" i="3" s="1"/>
  <c r="G21" i="3" a="1"/>
  <c r="G21" i="3" s="1"/>
  <c r="H19" i="15" s="1"/>
  <c r="G41" i="3" a="1"/>
  <c r="G41" i="3" s="1"/>
  <c r="H39" i="15" s="1"/>
  <c r="G25" i="3" a="1"/>
  <c r="G25" i="3" s="1"/>
  <c r="H23" i="15" s="1"/>
  <c r="H78" i="15" s="1"/>
  <c r="G11" i="3" a="1"/>
  <c r="G11" i="3" s="1"/>
  <c r="H9" i="15" s="1"/>
  <c r="H105" i="15" s="1"/>
  <c r="G17" i="3" a="1"/>
  <c r="G17" i="3" s="1"/>
  <c r="H15" i="15" s="1"/>
  <c r="H111" i="15" s="1"/>
  <c r="G20" i="3" a="1"/>
  <c r="G20" i="3" s="1"/>
  <c r="H18" i="15" s="1"/>
  <c r="H114" i="15" s="1"/>
  <c r="G28" i="3" a="1"/>
  <c r="G28" i="3" s="1"/>
  <c r="H26" i="15" s="1"/>
  <c r="G13" i="3" a="1"/>
  <c r="G13" i="3" s="1"/>
  <c r="H11" i="15" s="1"/>
  <c r="G29" i="3" a="1"/>
  <c r="G29" i="3" s="1"/>
  <c r="H27" i="15" s="1"/>
  <c r="G16" i="3" a="1"/>
  <c r="G16" i="3" s="1"/>
  <c r="H14" i="15" s="1"/>
  <c r="H110" i="15" s="1"/>
  <c r="G32" i="3" a="1"/>
  <c r="G32" i="3" s="1"/>
  <c r="H30" i="15" s="1"/>
  <c r="H85" i="15" s="1"/>
  <c r="G36" i="3" a="1"/>
  <c r="G36" i="3" s="1"/>
  <c r="H34" i="15" s="1"/>
  <c r="H130" i="15" s="1"/>
  <c r="G19" i="3" a="1"/>
  <c r="G19" i="3" s="1"/>
  <c r="H17" i="15" s="1"/>
  <c r="H113" i="15" s="1"/>
  <c r="G35" i="3" a="1"/>
  <c r="G35" i="3" s="1"/>
  <c r="H33" i="15" s="1"/>
  <c r="H129" i="15" s="1"/>
  <c r="G63" i="3" a="1"/>
  <c r="G63" i="3" s="1"/>
  <c r="G64" i="3" a="1"/>
  <c r="G64" i="3" s="1"/>
  <c r="G14" i="3" a="1"/>
  <c r="G14" i="3" s="1"/>
  <c r="H12" i="15" s="1"/>
  <c r="H67" i="15" s="1"/>
  <c r="G23" i="3" a="1"/>
  <c r="G23" i="3" s="1"/>
  <c r="H21" i="15" s="1"/>
  <c r="H76" i="15" s="1"/>
  <c r="G38" i="3" a="1"/>
  <c r="G38" i="3" s="1"/>
  <c r="H36" i="15" s="1"/>
  <c r="H91" i="15" s="1"/>
  <c r="G40" i="3" a="1"/>
  <c r="G40" i="3" s="1"/>
  <c r="H38" i="15" s="1"/>
  <c r="H134" i="15" s="1"/>
  <c r="G27" i="3" a="1"/>
  <c r="G27" i="3" s="1"/>
  <c r="H25" i="15" s="1"/>
  <c r="G67" i="3" a="1"/>
  <c r="G67" i="3" s="1"/>
  <c r="G42" i="3" a="1"/>
  <c r="G42" i="3" s="1"/>
  <c r="H40" i="15" s="1"/>
  <c r="H136" i="15" s="1"/>
  <c r="G15" i="3" a="1"/>
  <c r="G15" i="3" s="1"/>
  <c r="H13" i="15" s="1"/>
  <c r="H68" i="15" s="1"/>
  <c r="G10" i="3" a="1"/>
  <c r="G10" i="3" s="1"/>
  <c r="H8" i="15" s="1"/>
  <c r="H63" i="15" s="1"/>
  <c r="G50" i="3" a="1"/>
  <c r="G50" i="3" s="1"/>
  <c r="G49" i="3" a="1"/>
  <c r="G49" i="3" s="1"/>
  <c r="F89" i="3" s="1"/>
  <c r="G22" i="3" a="1"/>
  <c r="G22" i="3" s="1"/>
  <c r="H20" i="15" s="1"/>
  <c r="H116" i="15" s="1"/>
  <c r="G54" i="3" a="1"/>
  <c r="G54" i="3" s="1"/>
  <c r="G9" i="3" a="1"/>
  <c r="G9" i="3" s="1"/>
  <c r="G18" i="3" a="1"/>
  <c r="G18" i="3" s="1"/>
  <c r="H16" i="15" s="1"/>
  <c r="H112" i="15" s="1"/>
  <c r="G31" i="3" a="1"/>
  <c r="G31" i="3" s="1"/>
  <c r="H29" i="15" s="1"/>
  <c r="H84" i="15" s="1"/>
  <c r="G68" i="3" a="1"/>
  <c r="G68" i="3" s="1"/>
  <c r="G33" i="3" a="1"/>
  <c r="G33" i="3" s="1"/>
  <c r="H31" i="15" s="1"/>
  <c r="H86" i="15" s="1"/>
  <c r="AK134" i="16"/>
  <c r="G78" i="3" a="1"/>
  <c r="G78" i="3" s="1"/>
  <c r="G12" i="3" a="1"/>
  <c r="G12" i="3" s="1"/>
  <c r="H10" i="15" s="1"/>
  <c r="H65" i="15" s="1"/>
  <c r="G34" i="3" a="1"/>
  <c r="G34" i="3" s="1"/>
  <c r="H32" i="15" s="1"/>
  <c r="G69" i="3" a="1"/>
  <c r="G69" i="3" s="1"/>
  <c r="G39" i="3" a="1"/>
  <c r="G39" i="3" s="1"/>
  <c r="H37" i="15" s="1"/>
  <c r="H92" i="15" s="1"/>
  <c r="G79" i="3" a="1"/>
  <c r="G79" i="3" s="1"/>
  <c r="J93" i="16"/>
  <c r="K136" i="16"/>
  <c r="AJ91" i="16"/>
  <c r="E201" i="3"/>
  <c r="I91" i="16"/>
  <c r="E193" i="3"/>
  <c r="J134" i="16"/>
  <c r="I171" i="16" s="1"/>
  <c r="I126" i="16" s="1"/>
  <c r="F140" i="16"/>
  <c r="F80" i="15"/>
  <c r="F121" i="15"/>
  <c r="G123" i="15"/>
  <c r="G82" i="15"/>
  <c r="G116" i="15"/>
  <c r="G75" i="15"/>
  <c r="F123" i="15"/>
  <c r="F47" i="15"/>
  <c r="F55" i="15" s="1"/>
  <c r="F82" i="15"/>
  <c r="G137" i="15"/>
  <c r="G96" i="15"/>
  <c r="H120" i="15"/>
  <c r="H79" i="15"/>
  <c r="G69" i="15"/>
  <c r="G110" i="15"/>
  <c r="F124" i="15"/>
  <c r="F83" i="15"/>
  <c r="G127" i="15"/>
  <c r="G86" i="15"/>
  <c r="F119" i="15"/>
  <c r="F78" i="15"/>
  <c r="G129" i="15"/>
  <c r="G88" i="15"/>
  <c r="F128" i="15"/>
  <c r="F87" i="15"/>
  <c r="H95" i="15"/>
  <c r="G136" i="15"/>
  <c r="G95" i="15"/>
  <c r="E97" i="16"/>
  <c r="F97" i="16"/>
  <c r="G126" i="15"/>
  <c r="G85" i="15"/>
  <c r="F90" i="15"/>
  <c r="F131" i="15"/>
  <c r="H83" i="15"/>
  <c r="H124" i="15"/>
  <c r="F133" i="15"/>
  <c r="F92" i="15"/>
  <c r="G83" i="15"/>
  <c r="G124" i="15"/>
  <c r="F68" i="15"/>
  <c r="F109" i="15"/>
  <c r="F122" i="15"/>
  <c r="F81" i="15"/>
  <c r="F86" i="15"/>
  <c r="F127" i="15"/>
  <c r="G122" i="15"/>
  <c r="G81" i="15"/>
  <c r="G47" i="15"/>
  <c r="G55" i="15" s="1"/>
  <c r="F115" i="15"/>
  <c r="F74" i="15"/>
  <c r="G103" i="15"/>
  <c r="G62" i="15"/>
  <c r="H81" i="15"/>
  <c r="H122" i="15"/>
  <c r="G87" i="15"/>
  <c r="G128" i="15"/>
  <c r="G108" i="15"/>
  <c r="G67" i="15"/>
  <c r="H66" i="15"/>
  <c r="H107" i="15"/>
  <c r="G125" i="15"/>
  <c r="G84" i="15"/>
  <c r="G117" i="15"/>
  <c r="G76" i="15"/>
  <c r="F91" i="15"/>
  <c r="F132" i="15"/>
  <c r="G70" i="15"/>
  <c r="G111" i="15"/>
  <c r="G93" i="15"/>
  <c r="G134" i="15"/>
  <c r="G118" i="15"/>
  <c r="G77" i="15"/>
  <c r="G132" i="15"/>
  <c r="G91" i="15"/>
  <c r="F79" i="15"/>
  <c r="F120" i="15"/>
  <c r="G105" i="15"/>
  <c r="G64" i="15"/>
  <c r="G106" i="15"/>
  <c r="G65" i="15"/>
  <c r="F105" i="15"/>
  <c r="F64" i="15"/>
  <c r="G114" i="15"/>
  <c r="G73" i="15"/>
  <c r="F84" i="15"/>
  <c r="F125" i="15"/>
  <c r="G90" i="15"/>
  <c r="G131" i="15"/>
  <c r="G113" i="15"/>
  <c r="G72" i="15"/>
  <c r="G133" i="15"/>
  <c r="G92" i="15"/>
  <c r="H118" i="15"/>
  <c r="H77" i="15"/>
  <c r="G120" i="15"/>
  <c r="G79" i="15"/>
  <c r="F107" i="15"/>
  <c r="F66" i="15"/>
  <c r="H90" i="15"/>
  <c r="H131" i="15"/>
  <c r="G115" i="15"/>
  <c r="G74" i="15"/>
  <c r="H80" i="15"/>
  <c r="H121" i="15"/>
  <c r="F118" i="15"/>
  <c r="F77" i="15"/>
  <c r="G107" i="15"/>
  <c r="G66" i="15"/>
  <c r="G80" i="15"/>
  <c r="G121" i="15"/>
  <c r="F166" i="16"/>
  <c r="E171" i="16" s="1"/>
  <c r="F167" i="16" s="1"/>
  <c r="F213" i="16"/>
  <c r="E217" i="16" s="1"/>
  <c r="E127" i="16" s="1"/>
  <c r="F106" i="15"/>
  <c r="F65" i="15"/>
  <c r="G109" i="15"/>
  <c r="G68" i="15"/>
  <c r="F96" i="15"/>
  <c r="F137" i="15"/>
  <c r="F112" i="15"/>
  <c r="F71" i="15"/>
  <c r="F126" i="15"/>
  <c r="F85" i="15"/>
  <c r="F103" i="15"/>
  <c r="F62" i="15"/>
  <c r="F72" i="15"/>
  <c r="F113" i="15"/>
  <c r="F93" i="15"/>
  <c r="F134" i="15"/>
  <c r="F136" i="15"/>
  <c r="F95" i="15"/>
  <c r="F88" i="15"/>
  <c r="F129" i="15"/>
  <c r="G89" i="15"/>
  <c r="G130" i="15"/>
  <c r="F114" i="15"/>
  <c r="F73" i="15"/>
  <c r="F138" i="15"/>
  <c r="F97" i="15"/>
  <c r="F104" i="15"/>
  <c r="F63" i="15"/>
  <c r="G94" i="15"/>
  <c r="G135" i="15"/>
  <c r="H82" i="15"/>
  <c r="H123" i="15"/>
  <c r="F69" i="15"/>
  <c r="F110" i="15"/>
  <c r="F108" i="15"/>
  <c r="F67" i="15"/>
  <c r="F111" i="15"/>
  <c r="F70" i="15"/>
  <c r="F76" i="15"/>
  <c r="F117" i="15"/>
  <c r="F130" i="15"/>
  <c r="F89" i="15"/>
  <c r="G63" i="15"/>
  <c r="G104" i="15"/>
  <c r="G112" i="15"/>
  <c r="G71" i="15"/>
  <c r="G119" i="15"/>
  <c r="G78" i="15"/>
  <c r="F135" i="15"/>
  <c r="F94" i="15"/>
  <c r="N111" i="16"/>
  <c r="O144" i="16"/>
  <c r="R201" i="16"/>
  <c r="P112" i="16"/>
  <c r="E106" i="16"/>
  <c r="K108" i="16"/>
  <c r="M115" i="16"/>
  <c r="L203" i="16"/>
  <c r="L192" i="16"/>
  <c r="L145" i="16"/>
  <c r="P108" i="16"/>
  <c r="Q106" i="16"/>
  <c r="L102" i="16"/>
  <c r="K113" i="16"/>
  <c r="P154" i="16"/>
  <c r="AK180" i="16"/>
  <c r="AK217" i="16" s="1"/>
  <c r="AK127" i="16" s="1"/>
  <c r="N89" i="16"/>
  <c r="N112" i="16"/>
  <c r="P111" i="16"/>
  <c r="AG95" i="16"/>
  <c r="P110" i="16"/>
  <c r="AF96" i="16"/>
  <c r="P200" i="16"/>
  <c r="Q142" i="16"/>
  <c r="AF136" i="16"/>
  <c r="N94" i="16"/>
  <c r="P140" i="16"/>
  <c r="P152" i="16"/>
  <c r="Q137" i="16"/>
  <c r="Q132" i="16"/>
  <c r="L156" i="16"/>
  <c r="O142" i="16"/>
  <c r="N171" i="16" s="1"/>
  <c r="N126" i="16" s="1"/>
  <c r="O204" i="16"/>
  <c r="Q194" i="16"/>
  <c r="P109" i="16"/>
  <c r="Q186" i="16"/>
  <c r="Q135" i="16"/>
  <c r="AF92" i="16"/>
  <c r="AI91" i="16"/>
  <c r="R198" i="16"/>
  <c r="Q104" i="16"/>
  <c r="R145" i="16"/>
  <c r="R154" i="16"/>
  <c r="R196" i="16"/>
  <c r="Q139" i="16"/>
  <c r="P92" i="16"/>
  <c r="Q154" i="16"/>
  <c r="Q151" i="16"/>
  <c r="R151" i="16"/>
  <c r="R192" i="16"/>
  <c r="AE93" i="16"/>
  <c r="P97" i="16"/>
  <c r="Q181" i="16"/>
  <c r="P187" i="16"/>
  <c r="P199" i="16"/>
  <c r="P94" i="16"/>
  <c r="Q179" i="16"/>
  <c r="Q89" i="16"/>
  <c r="N154" i="16"/>
  <c r="M171" i="16" s="1"/>
  <c r="M126" i="16" s="1"/>
  <c r="P202" i="16"/>
  <c r="Q155" i="16"/>
  <c r="Q198" i="16"/>
  <c r="Q91" i="16"/>
  <c r="N201" i="16"/>
  <c r="M217" i="16" s="1"/>
  <c r="P155" i="16"/>
  <c r="Q202" i="16"/>
  <c r="Q92" i="16"/>
  <c r="Q94" i="16"/>
  <c r="AJ181" i="16"/>
  <c r="AI217" i="16" s="1"/>
  <c r="E135" i="3"/>
  <c r="E190" i="3"/>
  <c r="E197" i="3"/>
  <c r="E166" i="3"/>
  <c r="E162" i="3"/>
  <c r="E122" i="3"/>
  <c r="E200" i="3"/>
  <c r="E210" i="3"/>
  <c r="Q134" i="16"/>
  <c r="AK171" i="16"/>
  <c r="AL135" i="16" s="1"/>
  <c r="E159" i="3"/>
  <c r="E137" i="3"/>
  <c r="E157" i="3"/>
  <c r="E145" i="3"/>
  <c r="E165" i="3"/>
  <c r="E142" i="3"/>
  <c r="E138" i="3"/>
  <c r="E186" i="3"/>
  <c r="E211" i="3"/>
  <c r="E134" i="3"/>
  <c r="E214" i="3"/>
  <c r="E203" i="3"/>
  <c r="E199" i="3"/>
  <c r="E147" i="3"/>
  <c r="E205" i="3"/>
  <c r="E183" i="3"/>
  <c r="F217" i="16"/>
  <c r="F127" i="16" s="1"/>
  <c r="I217" i="16"/>
  <c r="I127" i="16" s="1"/>
  <c r="AI171" i="16"/>
  <c r="AJ137" i="16" s="1"/>
  <c r="AG217" i="16"/>
  <c r="AG127" i="16" s="1"/>
  <c r="AH171" i="16"/>
  <c r="AH126" i="16" s="1"/>
  <c r="AH217" i="16"/>
  <c r="AH127" i="16" s="1"/>
  <c r="AJ171" i="16"/>
  <c r="AJ126" i="16" s="1"/>
  <c r="AL217" i="16"/>
  <c r="AL127" i="16" s="1"/>
  <c r="H171" i="16"/>
  <c r="H126" i="16" s="1"/>
  <c r="G217" i="16"/>
  <c r="H212" i="16" s="1"/>
  <c r="H217" i="16"/>
  <c r="I211" i="16" s="1"/>
  <c r="J217" i="16"/>
  <c r="J127" i="16" s="1"/>
  <c r="AL171" i="16"/>
  <c r="AM134" i="16" s="1"/>
  <c r="AG171" i="16"/>
  <c r="AG126" i="16" s="1"/>
  <c r="AO132" i="16"/>
  <c r="AP132" i="16" s="1"/>
  <c r="AM171" i="16"/>
  <c r="AM217" i="16"/>
  <c r="AO179" i="16"/>
  <c r="AP179" i="16" s="1"/>
  <c r="AB93" i="16"/>
  <c r="AC183" i="16"/>
  <c r="AC136" i="16"/>
  <c r="AA92" i="16"/>
  <c r="AB135" i="16"/>
  <c r="AB182" i="16"/>
  <c r="AA90" i="16"/>
  <c r="AB180" i="16"/>
  <c r="AB133" i="16"/>
  <c r="Y91" i="16"/>
  <c r="Z181" i="16"/>
  <c r="Z134" i="16"/>
  <c r="Y89" i="16"/>
  <c r="Z179" i="16"/>
  <c r="Z132" i="16"/>
  <c r="X99" i="16"/>
  <c r="Y142" i="16"/>
  <c r="Y189" i="16"/>
  <c r="W101" i="16"/>
  <c r="X144" i="16"/>
  <c r="X191" i="16"/>
  <c r="W100" i="16"/>
  <c r="X190" i="16"/>
  <c r="X143" i="16"/>
  <c r="AB97" i="16"/>
  <c r="AC187" i="16"/>
  <c r="AC140" i="16"/>
  <c r="Z102" i="16"/>
  <c r="AA192" i="16"/>
  <c r="AA145" i="16"/>
  <c r="Y94" i="16"/>
  <c r="Z137" i="16"/>
  <c r="Z184" i="16"/>
  <c r="W105" i="16"/>
  <c r="X148" i="16"/>
  <c r="X195" i="16"/>
  <c r="V102" i="16"/>
  <c r="W192" i="16"/>
  <c r="W145" i="16"/>
  <c r="AA96" i="16"/>
  <c r="AB186" i="16"/>
  <c r="AB139" i="16"/>
  <c r="Z92" i="16"/>
  <c r="AA182" i="16"/>
  <c r="AA135" i="16"/>
  <c r="Y97" i="16"/>
  <c r="Z187" i="16"/>
  <c r="Z140" i="16"/>
  <c r="Y102" i="16"/>
  <c r="Z145" i="16"/>
  <c r="Z192" i="16"/>
  <c r="X101" i="16"/>
  <c r="Y191" i="16"/>
  <c r="Y144" i="16"/>
  <c r="X89" i="16"/>
  <c r="Y179" i="16"/>
  <c r="Y132" i="16"/>
  <c r="W96" i="16"/>
  <c r="X186" i="16"/>
  <c r="X139" i="16"/>
  <c r="AB92" i="16"/>
  <c r="AC182" i="16"/>
  <c r="AC135" i="16"/>
  <c r="AB96" i="16"/>
  <c r="AC186" i="16"/>
  <c r="AC139" i="16"/>
  <c r="AA93" i="16"/>
  <c r="AB183" i="16"/>
  <c r="AB136" i="16"/>
  <c r="Y98" i="16"/>
  <c r="Z188" i="16"/>
  <c r="Z141" i="16"/>
  <c r="X90" i="16"/>
  <c r="Y180" i="16"/>
  <c r="Y133" i="16"/>
  <c r="W92" i="16"/>
  <c r="X135" i="16"/>
  <c r="X182" i="16"/>
  <c r="V100" i="16"/>
  <c r="W190" i="16"/>
  <c r="W143" i="16"/>
  <c r="AC93" i="16"/>
  <c r="AD183" i="16"/>
  <c r="AD136" i="16"/>
  <c r="AB94" i="16"/>
  <c r="AC184" i="16"/>
  <c r="AC137" i="16"/>
  <c r="AB91" i="16"/>
  <c r="AC181" i="16"/>
  <c r="AC134" i="16"/>
  <c r="AA101" i="16"/>
  <c r="AB144" i="16"/>
  <c r="AB191" i="16"/>
  <c r="Z89" i="16"/>
  <c r="AA132" i="16"/>
  <c r="AA179" i="16"/>
  <c r="Y90" i="16"/>
  <c r="Z133" i="16"/>
  <c r="Z180" i="16"/>
  <c r="Y96" i="16"/>
  <c r="Z186" i="16"/>
  <c r="Z139" i="16"/>
  <c r="X93" i="16"/>
  <c r="Y183" i="16"/>
  <c r="Y136" i="16"/>
  <c r="X98" i="16"/>
  <c r="Y141" i="16"/>
  <c r="Y188" i="16"/>
  <c r="W91" i="16"/>
  <c r="X134" i="16"/>
  <c r="X181" i="16"/>
  <c r="AA99" i="16"/>
  <c r="AB189" i="16"/>
  <c r="AB142" i="16"/>
  <c r="Z100" i="16"/>
  <c r="AA190" i="16"/>
  <c r="AA143" i="16"/>
  <c r="Y93" i="16"/>
  <c r="Z183" i="16"/>
  <c r="Z136" i="16"/>
  <c r="Y99" i="16"/>
  <c r="Z189" i="16"/>
  <c r="Z142" i="16"/>
  <c r="X91" i="16"/>
  <c r="Y181" i="16"/>
  <c r="Y134" i="16"/>
  <c r="W90" i="16"/>
  <c r="X180" i="16"/>
  <c r="X133" i="16"/>
  <c r="W102" i="16"/>
  <c r="X192" i="16"/>
  <c r="X145" i="16"/>
  <c r="AA89" i="16"/>
  <c r="AB179" i="16"/>
  <c r="AB132" i="16"/>
  <c r="AA100" i="16"/>
  <c r="AB190" i="16"/>
  <c r="AB143" i="16"/>
  <c r="Z96" i="16"/>
  <c r="AA186" i="16"/>
  <c r="AA139" i="16"/>
  <c r="Z98" i="16"/>
  <c r="AA141" i="16"/>
  <c r="AA188" i="16"/>
  <c r="Y101" i="16"/>
  <c r="Z144" i="16"/>
  <c r="Z191" i="16"/>
  <c r="V104" i="16"/>
  <c r="W194" i="16"/>
  <c r="W147" i="16"/>
  <c r="AD89" i="16"/>
  <c r="AE132" i="16"/>
  <c r="AE179" i="16"/>
  <c r="AC90" i="16"/>
  <c r="AD180" i="16"/>
  <c r="AD133" i="16"/>
  <c r="AB90" i="16"/>
  <c r="AC180" i="16"/>
  <c r="AC133" i="16"/>
  <c r="AB98" i="16"/>
  <c r="AC188" i="16"/>
  <c r="AC141" i="16"/>
  <c r="Z93" i="16"/>
  <c r="AA183" i="16"/>
  <c r="AA136" i="16"/>
  <c r="X92" i="16"/>
  <c r="Y182" i="16"/>
  <c r="Y135" i="16"/>
  <c r="X94" i="16"/>
  <c r="Y184" i="16"/>
  <c r="Y137" i="16"/>
  <c r="W93" i="16"/>
  <c r="X136" i="16"/>
  <c r="X183" i="16"/>
  <c r="W94" i="16"/>
  <c r="X184" i="16"/>
  <c r="X137" i="16"/>
  <c r="V91" i="16"/>
  <c r="W181" i="16"/>
  <c r="W134" i="16"/>
  <c r="AB95" i="16"/>
  <c r="AC185" i="16"/>
  <c r="AC138" i="16"/>
  <c r="AA91" i="16"/>
  <c r="AB181" i="16"/>
  <c r="AB134" i="16"/>
  <c r="Y92" i="16"/>
  <c r="Z182" i="16"/>
  <c r="Z135" i="16"/>
  <c r="X100" i="16"/>
  <c r="Y143" i="16"/>
  <c r="Y190" i="16"/>
  <c r="V106" i="16"/>
  <c r="W196" i="16"/>
  <c r="W149" i="16"/>
  <c r="AC95" i="16"/>
  <c r="AD138" i="16"/>
  <c r="AD185" i="16"/>
  <c r="AB89" i="16"/>
  <c r="AC179" i="16"/>
  <c r="AC132" i="16"/>
  <c r="AA98" i="16"/>
  <c r="AB188" i="16"/>
  <c r="AB141" i="16"/>
  <c r="Z99" i="16"/>
  <c r="AA189" i="16"/>
  <c r="AA142" i="16"/>
  <c r="Y100" i="16"/>
  <c r="Z190" i="16"/>
  <c r="Z143" i="16"/>
  <c r="X97" i="16"/>
  <c r="Y187" i="16"/>
  <c r="Y140" i="16"/>
  <c r="W99" i="16"/>
  <c r="X189" i="16"/>
  <c r="X142" i="16"/>
  <c r="W104" i="16"/>
  <c r="X194" i="16"/>
  <c r="X147" i="16"/>
  <c r="AD93" i="16"/>
  <c r="AE183" i="16"/>
  <c r="AE136" i="16"/>
  <c r="AC98" i="16"/>
  <c r="AD141" i="16"/>
  <c r="AD188" i="16"/>
  <c r="AA94" i="16"/>
  <c r="AB184" i="16"/>
  <c r="AB137" i="16"/>
  <c r="Z91" i="16"/>
  <c r="AA181" i="16"/>
  <c r="AA134" i="16"/>
  <c r="X95" i="16"/>
  <c r="Y185" i="16"/>
  <c r="Y138" i="16"/>
  <c r="V95" i="16"/>
  <c r="W185" i="16"/>
  <c r="W138" i="16"/>
  <c r="AD98" i="16"/>
  <c r="AE188" i="16"/>
  <c r="AE141" i="16"/>
  <c r="AC99" i="16"/>
  <c r="AD189" i="16"/>
  <c r="AD142" i="16"/>
  <c r="X104" i="16"/>
  <c r="Y147" i="16"/>
  <c r="Y194" i="16"/>
  <c r="X103" i="16"/>
  <c r="Y193" i="16"/>
  <c r="Y146" i="16"/>
  <c r="W89" i="16"/>
  <c r="X179" i="16"/>
  <c r="X132" i="16"/>
  <c r="AE96" i="16"/>
  <c r="AF186" i="16"/>
  <c r="AF139" i="16"/>
  <c r="AD92" i="16"/>
  <c r="AE182" i="16"/>
  <c r="AE135" i="16"/>
  <c r="AB99" i="16"/>
  <c r="AC189" i="16"/>
  <c r="AC142" i="16"/>
  <c r="AA95" i="16"/>
  <c r="AB185" i="16"/>
  <c r="AB138" i="16"/>
  <c r="Z90" i="16"/>
  <c r="AA180" i="16"/>
  <c r="AA133" i="16"/>
  <c r="Z95" i="16"/>
  <c r="AA185" i="16"/>
  <c r="AA138" i="16"/>
  <c r="Z97" i="16"/>
  <c r="AA187" i="16"/>
  <c r="AA140" i="16"/>
  <c r="Y95" i="16"/>
  <c r="Z185" i="16"/>
  <c r="Z138" i="16"/>
  <c r="Y103" i="16"/>
  <c r="Z193" i="16"/>
  <c r="Z146" i="16"/>
  <c r="W98" i="16"/>
  <c r="X188" i="16"/>
  <c r="X141" i="16"/>
  <c r="AC96" i="16"/>
  <c r="AD139" i="16"/>
  <c r="AD186" i="16"/>
  <c r="AC92" i="16"/>
  <c r="AD182" i="16"/>
  <c r="AD135" i="16"/>
  <c r="AB100" i="16"/>
  <c r="AC190" i="16"/>
  <c r="AC143" i="16"/>
  <c r="AA97" i="16"/>
  <c r="AB187" i="16"/>
  <c r="AB140" i="16"/>
  <c r="Z101" i="16"/>
  <c r="AA191" i="16"/>
  <c r="AA144" i="16"/>
  <c r="Z94" i="16"/>
  <c r="AA184" i="16"/>
  <c r="AA137" i="16"/>
  <c r="X96" i="16"/>
  <c r="Y186" i="16"/>
  <c r="Y139" i="16"/>
  <c r="W95" i="16"/>
  <c r="X138" i="16"/>
  <c r="X185" i="16"/>
  <c r="X102" i="16"/>
  <c r="Y192" i="16"/>
  <c r="Y145" i="16"/>
  <c r="W97" i="16"/>
  <c r="X140" i="16"/>
  <c r="X187" i="16"/>
  <c r="W103" i="16"/>
  <c r="X146" i="16"/>
  <c r="X193" i="16"/>
  <c r="V97" i="16"/>
  <c r="W187" i="16"/>
  <c r="W140" i="16"/>
  <c r="V92" i="16"/>
  <c r="W182" i="16"/>
  <c r="W135" i="16"/>
  <c r="U104" i="16"/>
  <c r="V194" i="16"/>
  <c r="V147" i="16"/>
  <c r="U100" i="16"/>
  <c r="V143" i="16"/>
  <c r="V190" i="16"/>
  <c r="U105" i="16"/>
  <c r="V148" i="16"/>
  <c r="V195" i="16"/>
  <c r="T106" i="16"/>
  <c r="U196" i="16"/>
  <c r="U149" i="16"/>
  <c r="T96" i="16"/>
  <c r="U186" i="16"/>
  <c r="U139" i="16"/>
  <c r="S108" i="16"/>
  <c r="T151" i="16"/>
  <c r="T198" i="16"/>
  <c r="S89" i="16"/>
  <c r="T179" i="16"/>
  <c r="T132" i="16"/>
  <c r="S97" i="16"/>
  <c r="T187" i="16"/>
  <c r="T140" i="16"/>
  <c r="R96" i="16"/>
  <c r="S139" i="16"/>
  <c r="S186" i="16"/>
  <c r="U107" i="16"/>
  <c r="V197" i="16"/>
  <c r="V150" i="16"/>
  <c r="T108" i="16"/>
  <c r="U151" i="16"/>
  <c r="U198" i="16"/>
  <c r="S109" i="16"/>
  <c r="T199" i="16"/>
  <c r="T152" i="16"/>
  <c r="R100" i="16"/>
  <c r="S190" i="16"/>
  <c r="S143" i="16"/>
  <c r="V90" i="16"/>
  <c r="W180" i="16"/>
  <c r="W133" i="16"/>
  <c r="V98" i="16"/>
  <c r="W188" i="16"/>
  <c r="W141" i="16"/>
  <c r="V96" i="16"/>
  <c r="W186" i="16"/>
  <c r="W139" i="16"/>
  <c r="U90" i="16"/>
  <c r="V180" i="16"/>
  <c r="V133" i="16"/>
  <c r="U97" i="16"/>
  <c r="V187" i="16"/>
  <c r="V140" i="16"/>
  <c r="R95" i="16"/>
  <c r="S138" i="16"/>
  <c r="S185" i="16"/>
  <c r="R104" i="16"/>
  <c r="S194" i="16"/>
  <c r="S147" i="16"/>
  <c r="V101" i="16"/>
  <c r="W144" i="16"/>
  <c r="W191" i="16"/>
  <c r="V105" i="16"/>
  <c r="W195" i="16"/>
  <c r="W148" i="16"/>
  <c r="T99" i="16"/>
  <c r="U189" i="16"/>
  <c r="U142" i="16"/>
  <c r="T92" i="16"/>
  <c r="U182" i="16"/>
  <c r="U135" i="16"/>
  <c r="S100" i="16"/>
  <c r="T143" i="16"/>
  <c r="T190" i="16"/>
  <c r="R97" i="16"/>
  <c r="S187" i="16"/>
  <c r="S140" i="16"/>
  <c r="R101" i="16"/>
  <c r="S191" i="16"/>
  <c r="S144" i="16"/>
  <c r="U91" i="16"/>
  <c r="V181" i="16"/>
  <c r="V134" i="16"/>
  <c r="S94" i="16"/>
  <c r="T184" i="16"/>
  <c r="T137" i="16"/>
  <c r="S102" i="16"/>
  <c r="T145" i="16"/>
  <c r="T192" i="16"/>
  <c r="S105" i="16"/>
  <c r="T148" i="16"/>
  <c r="T195" i="16"/>
  <c r="R107" i="16"/>
  <c r="S197" i="16"/>
  <c r="S150" i="16"/>
  <c r="V99" i="16"/>
  <c r="W189" i="16"/>
  <c r="W142" i="16"/>
  <c r="V103" i="16"/>
  <c r="W193" i="16"/>
  <c r="W146" i="16"/>
  <c r="V94" i="16"/>
  <c r="W137" i="16"/>
  <c r="W184" i="16"/>
  <c r="V93" i="16"/>
  <c r="W183" i="16"/>
  <c r="W136" i="16"/>
  <c r="V89" i="16"/>
  <c r="W179" i="16"/>
  <c r="W132" i="16"/>
  <c r="U89" i="16"/>
  <c r="V179" i="16"/>
  <c r="V132" i="16"/>
  <c r="U95" i="16"/>
  <c r="V185" i="16"/>
  <c r="V138" i="16"/>
  <c r="T89" i="16"/>
  <c r="U179" i="16"/>
  <c r="U132" i="16"/>
  <c r="S98" i="16"/>
  <c r="T141" i="16"/>
  <c r="T188" i="16"/>
  <c r="S96" i="16"/>
  <c r="T139" i="16"/>
  <c r="T186" i="16"/>
  <c r="U92" i="16"/>
  <c r="V182" i="16"/>
  <c r="V135" i="16"/>
  <c r="U99" i="16"/>
  <c r="V189" i="16"/>
  <c r="V142" i="16"/>
  <c r="T97" i="16"/>
  <c r="U187" i="16"/>
  <c r="U140" i="16"/>
  <c r="T91" i="16"/>
  <c r="U181" i="16"/>
  <c r="U134" i="16"/>
  <c r="R98" i="16"/>
  <c r="S141" i="16"/>
  <c r="S188" i="16"/>
  <c r="R106" i="16"/>
  <c r="S196" i="16"/>
  <c r="S149" i="16"/>
  <c r="R89" i="16"/>
  <c r="S179" i="16"/>
  <c r="S132" i="16"/>
  <c r="U101" i="16"/>
  <c r="V191" i="16"/>
  <c r="V144" i="16"/>
  <c r="T94" i="16"/>
  <c r="U184" i="16"/>
  <c r="U137" i="16"/>
  <c r="T104" i="16"/>
  <c r="U194" i="16"/>
  <c r="U147" i="16"/>
  <c r="S90" i="16"/>
  <c r="T133" i="16"/>
  <c r="T180" i="16"/>
  <c r="R105" i="16"/>
  <c r="S195" i="16"/>
  <c r="S148" i="16"/>
  <c r="T93" i="16"/>
  <c r="U183" i="16"/>
  <c r="U136" i="16"/>
  <c r="S95" i="16"/>
  <c r="T185" i="16"/>
  <c r="T138" i="16"/>
  <c r="R108" i="16"/>
  <c r="S198" i="16"/>
  <c r="S151" i="16"/>
  <c r="R102" i="16"/>
  <c r="S192" i="16"/>
  <c r="S145" i="16"/>
  <c r="U106" i="16"/>
  <c r="V196" i="16"/>
  <c r="V149" i="16"/>
  <c r="T95" i="16"/>
  <c r="U185" i="16"/>
  <c r="U138" i="16"/>
  <c r="S101" i="16"/>
  <c r="T191" i="16"/>
  <c r="T144" i="16"/>
  <c r="R94" i="16"/>
  <c r="S184" i="16"/>
  <c r="S137" i="16"/>
  <c r="R91" i="16"/>
  <c r="S181" i="16"/>
  <c r="S134" i="16"/>
  <c r="R92" i="16"/>
  <c r="S182" i="16"/>
  <c r="S135" i="16"/>
  <c r="R90" i="16"/>
  <c r="S133" i="16"/>
  <c r="S180" i="16"/>
  <c r="R109" i="16"/>
  <c r="S152" i="16"/>
  <c r="S199" i="16"/>
  <c r="U102" i="16"/>
  <c r="V192" i="16"/>
  <c r="V145" i="16"/>
  <c r="T101" i="16"/>
  <c r="U191" i="16"/>
  <c r="U144" i="16"/>
  <c r="S106" i="16"/>
  <c r="T149" i="16"/>
  <c r="T196" i="16"/>
  <c r="S107" i="16"/>
  <c r="T197" i="16"/>
  <c r="T150" i="16"/>
  <c r="R93" i="16"/>
  <c r="S183" i="16"/>
  <c r="S136" i="16"/>
  <c r="U93" i="16"/>
  <c r="V136" i="16"/>
  <c r="V183" i="16"/>
  <c r="T90" i="16"/>
  <c r="U180" i="16"/>
  <c r="U133" i="16"/>
  <c r="S91" i="16"/>
  <c r="T181" i="16"/>
  <c r="T134" i="16"/>
  <c r="S99" i="16"/>
  <c r="T142" i="16"/>
  <c r="T189" i="16"/>
  <c r="U103" i="16"/>
  <c r="V193" i="16"/>
  <c r="V146" i="16"/>
  <c r="U98" i="16"/>
  <c r="V141" i="16"/>
  <c r="V188" i="16"/>
  <c r="T105" i="16"/>
  <c r="U195" i="16"/>
  <c r="U148" i="16"/>
  <c r="T107" i="16"/>
  <c r="U197" i="16"/>
  <c r="U150" i="16"/>
  <c r="S92" i="16"/>
  <c r="T135" i="16"/>
  <c r="T182" i="16"/>
  <c r="R99" i="16"/>
  <c r="S189" i="16"/>
  <c r="S142" i="16"/>
  <c r="U96" i="16"/>
  <c r="V186" i="16"/>
  <c r="V139" i="16"/>
  <c r="U94" i="16"/>
  <c r="V184" i="16"/>
  <c r="V137" i="16"/>
  <c r="T102" i="16"/>
  <c r="U192" i="16"/>
  <c r="U145" i="16"/>
  <c r="T103" i="16"/>
  <c r="U193" i="16"/>
  <c r="U146" i="16"/>
  <c r="T98" i="16"/>
  <c r="U188" i="16"/>
  <c r="U141" i="16"/>
  <c r="T100" i="16"/>
  <c r="U143" i="16"/>
  <c r="U190" i="16"/>
  <c r="S104" i="16"/>
  <c r="T147" i="16"/>
  <c r="T194" i="16"/>
  <c r="S93" i="16"/>
  <c r="T183" i="16"/>
  <c r="T136" i="16"/>
  <c r="S103" i="16"/>
  <c r="T193" i="16"/>
  <c r="T146" i="16"/>
  <c r="R103" i="16"/>
  <c r="S193" i="16"/>
  <c r="S146" i="16"/>
  <c r="R110" i="16"/>
  <c r="S200" i="16"/>
  <c r="S153" i="16"/>
  <c r="B21" i="8"/>
  <c r="F164" i="3"/>
  <c r="F211" i="3"/>
  <c r="F136" i="3"/>
  <c r="F183" i="3"/>
  <c r="F141" i="3"/>
  <c r="F188" i="3"/>
  <c r="F143" i="3"/>
  <c r="F190" i="3"/>
  <c r="F155" i="3"/>
  <c r="F202" i="3"/>
  <c r="F133" i="3"/>
  <c r="F180" i="3"/>
  <c r="F160" i="3"/>
  <c r="F207" i="3"/>
  <c r="F145" i="3"/>
  <c r="F192" i="3"/>
  <c r="F154" i="3"/>
  <c r="F201" i="3"/>
  <c r="F148" i="3"/>
  <c r="F195" i="3"/>
  <c r="F156" i="3"/>
  <c r="F203" i="3"/>
  <c r="F152" i="3"/>
  <c r="F199" i="3"/>
  <c r="F165" i="3"/>
  <c r="F212" i="3"/>
  <c r="F158" i="3"/>
  <c r="F205" i="3"/>
  <c r="F146" i="3"/>
  <c r="F193" i="3"/>
  <c r="F161" i="3"/>
  <c r="F208" i="3"/>
  <c r="F157" i="3"/>
  <c r="F204" i="3"/>
  <c r="F137" i="3"/>
  <c r="F184" i="3"/>
  <c r="F150" i="3"/>
  <c r="F197" i="3"/>
  <c r="F166" i="3"/>
  <c r="F213" i="3"/>
  <c r="F153" i="3"/>
  <c r="F200" i="3"/>
  <c r="F135" i="3"/>
  <c r="F182" i="3"/>
  <c r="F139" i="3"/>
  <c r="F186" i="3"/>
  <c r="F134" i="3"/>
  <c r="F181" i="3"/>
  <c r="F151" i="3"/>
  <c r="F198" i="3"/>
  <c r="F138" i="3"/>
  <c r="F185" i="3"/>
  <c r="F159" i="3"/>
  <c r="F206" i="3"/>
  <c r="F162" i="3"/>
  <c r="F209" i="3"/>
  <c r="F144" i="3"/>
  <c r="F191" i="3"/>
  <c r="F149" i="3"/>
  <c r="F196" i="3"/>
  <c r="F163" i="3"/>
  <c r="F210" i="3"/>
  <c r="F140" i="3"/>
  <c r="F187" i="3"/>
  <c r="F142" i="3"/>
  <c r="F189" i="3"/>
  <c r="F147" i="3"/>
  <c r="F194" i="3"/>
  <c r="E92" i="3"/>
  <c r="E121" i="3"/>
  <c r="E117" i="3"/>
  <c r="E104" i="3"/>
  <c r="E119" i="3"/>
  <c r="E110" i="3"/>
  <c r="E93" i="3"/>
  <c r="E99" i="3"/>
  <c r="E123" i="3"/>
  <c r="E109" i="3"/>
  <c r="E120" i="3"/>
  <c r="E107" i="3"/>
  <c r="E97" i="3"/>
  <c r="E114" i="3"/>
  <c r="E113" i="3"/>
  <c r="E100" i="3"/>
  <c r="E103" i="3"/>
  <c r="E116" i="3"/>
  <c r="E111" i="3"/>
  <c r="E90" i="3"/>
  <c r="E106" i="3"/>
  <c r="E102" i="3"/>
  <c r="E101" i="3"/>
  <c r="E95" i="3"/>
  <c r="E112" i="3"/>
  <c r="E108" i="3"/>
  <c r="E115" i="3"/>
  <c r="E96" i="3"/>
  <c r="E105" i="3"/>
  <c r="E91" i="3"/>
  <c r="E118" i="3"/>
  <c r="E94" i="3"/>
  <c r="H8" i="3"/>
  <c r="H48" i="3"/>
  <c r="D7" i="1"/>
  <c r="E7" i="1"/>
  <c r="F7" i="1"/>
  <c r="H117" i="15" l="1"/>
  <c r="H73" i="15"/>
  <c r="H106" i="15"/>
  <c r="H93" i="15"/>
  <c r="H64" i="15"/>
  <c r="H132" i="15"/>
  <c r="H70" i="15"/>
  <c r="H125" i="15"/>
  <c r="H71" i="15"/>
  <c r="H75" i="15"/>
  <c r="H108" i="15"/>
  <c r="H72" i="15"/>
  <c r="H119" i="15"/>
  <c r="H88" i="15"/>
  <c r="H127" i="15"/>
  <c r="F171" i="16"/>
  <c r="F126" i="16" s="1"/>
  <c r="H109" i="15"/>
  <c r="H69" i="15"/>
  <c r="H133" i="15"/>
  <c r="H126" i="15"/>
  <c r="H89" i="15"/>
  <c r="H104" i="15"/>
  <c r="H7" i="15"/>
  <c r="H135" i="15"/>
  <c r="H94" i="15"/>
  <c r="H10" i="3" a="1"/>
  <c r="H10" i="3" s="1"/>
  <c r="I8" i="15" s="1"/>
  <c r="H30" i="3" a="1"/>
  <c r="H30" i="3" s="1"/>
  <c r="I28" i="15" s="1"/>
  <c r="H12" i="3" a="1"/>
  <c r="H12" i="3" s="1"/>
  <c r="I10" i="15" s="1"/>
  <c r="H27" i="3" a="1"/>
  <c r="H27" i="3" s="1"/>
  <c r="I25" i="15" s="1"/>
  <c r="H35" i="3" a="1"/>
  <c r="H35" i="3" s="1"/>
  <c r="I33" i="15" s="1"/>
  <c r="H25" i="3" a="1"/>
  <c r="H25" i="3" s="1"/>
  <c r="I23" i="15" s="1"/>
  <c r="H11" i="3" a="1"/>
  <c r="H11" i="3" s="1"/>
  <c r="I9" i="15" s="1"/>
  <c r="H28" i="3" a="1"/>
  <c r="H28" i="3" s="1"/>
  <c r="I26" i="15" s="1"/>
  <c r="H19" i="3" a="1"/>
  <c r="H19" i="3" s="1"/>
  <c r="I17" i="15" s="1"/>
  <c r="H13" i="3" a="1"/>
  <c r="H13" i="3" s="1"/>
  <c r="I11" i="15" s="1"/>
  <c r="H31" i="3" a="1"/>
  <c r="H31" i="3" s="1"/>
  <c r="I29" i="15" s="1"/>
  <c r="H21" i="3" a="1"/>
  <c r="H21" i="3" s="1"/>
  <c r="I19" i="15" s="1"/>
  <c r="H16" i="3" a="1"/>
  <c r="H16" i="3" s="1"/>
  <c r="I14" i="15" s="1"/>
  <c r="H14" i="3" a="1"/>
  <c r="H14" i="3" s="1"/>
  <c r="I12" i="15" s="1"/>
  <c r="H33" i="3" a="1"/>
  <c r="H33" i="3" s="1"/>
  <c r="I31" i="15" s="1"/>
  <c r="H29" i="3" a="1"/>
  <c r="H29" i="3" s="1"/>
  <c r="I27" i="15" s="1"/>
  <c r="H20" i="3" a="1"/>
  <c r="H20" i="3" s="1"/>
  <c r="I18" i="15" s="1"/>
  <c r="H34" i="3" a="1"/>
  <c r="H34" i="3" s="1"/>
  <c r="I32" i="15" s="1"/>
  <c r="H23" i="3" a="1"/>
  <c r="H23" i="3" s="1"/>
  <c r="I21" i="15" s="1"/>
  <c r="H37" i="3" a="1"/>
  <c r="H37" i="3" s="1"/>
  <c r="I35" i="15" s="1"/>
  <c r="H24" i="3" a="1"/>
  <c r="H24" i="3" s="1"/>
  <c r="I22" i="15" s="1"/>
  <c r="H22" i="3" a="1"/>
  <c r="H22" i="3" s="1"/>
  <c r="I20" i="15" s="1"/>
  <c r="H26" i="3" a="1"/>
  <c r="H26" i="3" s="1"/>
  <c r="I24" i="15" s="1"/>
  <c r="H39" i="3" a="1"/>
  <c r="H39" i="3" s="1"/>
  <c r="I37" i="15" s="1"/>
  <c r="H15" i="3" a="1"/>
  <c r="H15" i="3" s="1"/>
  <c r="I13" i="15" s="1"/>
  <c r="H32" i="3" a="1"/>
  <c r="H32" i="3" s="1"/>
  <c r="I30" i="15" s="1"/>
  <c r="H40" i="3" a="1"/>
  <c r="H40" i="3" s="1"/>
  <c r="I38" i="15" s="1"/>
  <c r="H36" i="3" a="1"/>
  <c r="H36" i="3" s="1"/>
  <c r="I34" i="15" s="1"/>
  <c r="H18" i="3" a="1"/>
  <c r="H18" i="3" s="1"/>
  <c r="I16" i="15" s="1"/>
  <c r="H9" i="3" a="1"/>
  <c r="H9" i="3" s="1"/>
  <c r="I7" i="15" s="1"/>
  <c r="H17" i="3" a="1"/>
  <c r="H17" i="3" s="1"/>
  <c r="I15" i="15" s="1"/>
  <c r="H41" i="3" a="1"/>
  <c r="H41" i="3" s="1"/>
  <c r="I39" i="15" s="1"/>
  <c r="H38" i="3" a="1"/>
  <c r="H38" i="3" s="1"/>
  <c r="I36" i="15" s="1"/>
  <c r="H128" i="15"/>
  <c r="H87" i="15"/>
  <c r="H115" i="15"/>
  <c r="H74" i="15"/>
  <c r="H74" i="3" a="1"/>
  <c r="H74" i="3" s="1"/>
  <c r="H66" i="3" a="1"/>
  <c r="H66" i="3" s="1"/>
  <c r="H55" i="3" a="1"/>
  <c r="H55" i="3" s="1"/>
  <c r="H71" i="3" a="1"/>
  <c r="H71" i="3" s="1"/>
  <c r="H70" i="3" a="1"/>
  <c r="H70" i="3" s="1"/>
  <c r="H72" i="3" a="1"/>
  <c r="H72" i="3" s="1"/>
  <c r="H77" i="3" a="1"/>
  <c r="H77" i="3" s="1"/>
  <c r="H61" i="3" a="1"/>
  <c r="H61" i="3" s="1"/>
  <c r="H76" i="3" a="1"/>
  <c r="H76" i="3" s="1"/>
  <c r="H59" i="3" a="1"/>
  <c r="H59" i="3" s="1"/>
  <c r="H54" i="3" a="1"/>
  <c r="H54" i="3" s="1"/>
  <c r="H79" i="3" a="1"/>
  <c r="H79" i="3" s="1"/>
  <c r="H62" i="3" a="1"/>
  <c r="H62" i="3" s="1"/>
  <c r="H50" i="3" a="1"/>
  <c r="H50" i="3" s="1"/>
  <c r="H80" i="3" a="1"/>
  <c r="H80" i="3" s="1"/>
  <c r="H56" i="3" a="1"/>
  <c r="H56" i="3" s="1"/>
  <c r="H75" i="3" a="1"/>
  <c r="H75" i="3" s="1"/>
  <c r="H81" i="3" a="1"/>
  <c r="H81" i="3" s="1"/>
  <c r="H64" i="3" a="1"/>
  <c r="H64" i="3" s="1"/>
  <c r="H52" i="3" a="1"/>
  <c r="H52" i="3" s="1"/>
  <c r="H69" i="3" a="1"/>
  <c r="H69" i="3" s="1"/>
  <c r="H65" i="3" a="1"/>
  <c r="H65" i="3" s="1"/>
  <c r="H51" i="3" a="1"/>
  <c r="H51" i="3" s="1"/>
  <c r="H67" i="3" a="1"/>
  <c r="H67" i="3" s="1"/>
  <c r="H53" i="3" a="1"/>
  <c r="H53" i="3" s="1"/>
  <c r="H73" i="3" a="1"/>
  <c r="H73" i="3" s="1"/>
  <c r="H60" i="3" a="1"/>
  <c r="H60" i="3" s="1"/>
  <c r="H58" i="3" a="1"/>
  <c r="H58" i="3" s="1"/>
  <c r="H78" i="3" a="1"/>
  <c r="H78" i="3" s="1"/>
  <c r="H49" i="3" a="1"/>
  <c r="H49" i="3" s="1"/>
  <c r="G89" i="3" s="1"/>
  <c r="H57" i="3" a="1"/>
  <c r="H57" i="3" s="1"/>
  <c r="H68" i="3" a="1"/>
  <c r="H68" i="3" s="1"/>
  <c r="H63" i="3" a="1"/>
  <c r="H63" i="3" s="1"/>
  <c r="H47" i="15"/>
  <c r="H55" i="15" s="1"/>
  <c r="H138" i="15" s="1"/>
  <c r="AL218" i="16"/>
  <c r="AL219" i="16" s="1"/>
  <c r="J171" i="16"/>
  <c r="K162" i="16" s="1"/>
  <c r="G166" i="16"/>
  <c r="H166" i="16" s="1"/>
  <c r="I166" i="16" s="1"/>
  <c r="J166" i="16" s="1"/>
  <c r="G213" i="16"/>
  <c r="H213" i="16" s="1"/>
  <c r="I213" i="16" s="1"/>
  <c r="J213" i="16" s="1"/>
  <c r="K213" i="16" s="1"/>
  <c r="J163" i="16"/>
  <c r="L171" i="16"/>
  <c r="L217" i="16"/>
  <c r="L127" i="16" s="1"/>
  <c r="G138" i="15"/>
  <c r="F214" i="16"/>
  <c r="G214" i="16" s="1"/>
  <c r="H214" i="16" s="1"/>
  <c r="I214" i="16" s="1"/>
  <c r="J214" i="16" s="1"/>
  <c r="K214" i="16" s="1"/>
  <c r="E217" i="3"/>
  <c r="K171" i="16"/>
  <c r="O158" i="16"/>
  <c r="AQ179" i="16"/>
  <c r="K217" i="16"/>
  <c r="K127" i="16" s="1"/>
  <c r="G127" i="16"/>
  <c r="AK126" i="16"/>
  <c r="Q217" i="16"/>
  <c r="R202" i="16" s="1"/>
  <c r="N159" i="16"/>
  <c r="O159" i="16" s="1"/>
  <c r="AI127" i="16"/>
  <c r="AJ184" i="16"/>
  <c r="AI126" i="16"/>
  <c r="P217" i="16"/>
  <c r="Q203" i="16" s="1"/>
  <c r="P171" i="16"/>
  <c r="Q156" i="16" s="1"/>
  <c r="O171" i="16"/>
  <c r="O126" i="16" s="1"/>
  <c r="AJ217" i="16"/>
  <c r="AH218" i="16" s="1"/>
  <c r="AH219" i="16" s="1"/>
  <c r="Q171" i="16"/>
  <c r="Q126" i="16" s="1"/>
  <c r="O217" i="16"/>
  <c r="O127" i="16" s="1"/>
  <c r="N206" i="16"/>
  <c r="M127" i="16"/>
  <c r="I165" i="16"/>
  <c r="J165" i="16" s="1"/>
  <c r="AL126" i="16"/>
  <c r="N217" i="16"/>
  <c r="AM181" i="16"/>
  <c r="AN181" i="16" s="1"/>
  <c r="AO181" i="16" s="1"/>
  <c r="AP181" i="16" s="1"/>
  <c r="AQ181" i="16" s="1"/>
  <c r="J210" i="16"/>
  <c r="K210" i="16" s="1"/>
  <c r="I164" i="16"/>
  <c r="J164" i="16" s="1"/>
  <c r="G126" i="16"/>
  <c r="AI138" i="16"/>
  <c r="AJ138" i="16" s="1"/>
  <c r="AK138" i="16" s="1"/>
  <c r="AL138" i="16" s="1"/>
  <c r="AM138" i="16" s="1"/>
  <c r="AN138" i="16" s="1"/>
  <c r="AO138" i="16" s="1"/>
  <c r="AP138" i="16" s="1"/>
  <c r="G167" i="16"/>
  <c r="H167" i="16" s="1"/>
  <c r="I167" i="16" s="1"/>
  <c r="J167" i="16" s="1"/>
  <c r="J211" i="16"/>
  <c r="K211" i="16" s="1"/>
  <c r="H127" i="16"/>
  <c r="I212" i="16"/>
  <c r="J212" i="16" s="1"/>
  <c r="K212" i="16" s="1"/>
  <c r="E126" i="16"/>
  <c r="AI185" i="16"/>
  <c r="AJ185" i="16" s="1"/>
  <c r="AH186" i="16"/>
  <c r="AI186" i="16" s="1"/>
  <c r="AJ186" i="16" s="1"/>
  <c r="R171" i="16"/>
  <c r="AK136" i="16"/>
  <c r="AL136" i="16" s="1"/>
  <c r="AM136" i="16" s="1"/>
  <c r="AN136" i="16" s="1"/>
  <c r="AO136" i="16" s="1"/>
  <c r="AP136" i="16" s="1"/>
  <c r="AH139" i="16"/>
  <c r="AI139" i="16" s="1"/>
  <c r="AJ139" i="16" s="1"/>
  <c r="AK139" i="16" s="1"/>
  <c r="AL139" i="16" s="1"/>
  <c r="AM139" i="16" s="1"/>
  <c r="AN139" i="16" s="1"/>
  <c r="AO139" i="16" s="1"/>
  <c r="AP139" i="16" s="1"/>
  <c r="AK137" i="16"/>
  <c r="AL137" i="16" s="1"/>
  <c r="AM137" i="16" s="1"/>
  <c r="AN137" i="16" s="1"/>
  <c r="AO137" i="16" s="1"/>
  <c r="AP137" i="16" s="1"/>
  <c r="K209" i="16"/>
  <c r="AL182" i="16"/>
  <c r="AM182" i="16" s="1"/>
  <c r="AN182" i="16" s="1"/>
  <c r="AO182" i="16" s="1"/>
  <c r="AP182" i="16" s="1"/>
  <c r="AQ182" i="16" s="1"/>
  <c r="AB217" i="16"/>
  <c r="AB127" i="16" s="1"/>
  <c r="T217" i="16"/>
  <c r="T127" i="16" s="1"/>
  <c r="V171" i="16"/>
  <c r="W150" i="16" s="1"/>
  <c r="S217" i="16"/>
  <c r="R217" i="16"/>
  <c r="AF217" i="16"/>
  <c r="AE217" i="16"/>
  <c r="W171" i="16"/>
  <c r="W126" i="16" s="1"/>
  <c r="S171" i="16"/>
  <c r="AA171" i="16"/>
  <c r="AA126" i="16" s="1"/>
  <c r="W217" i="16"/>
  <c r="W127" i="16" s="1"/>
  <c r="U217" i="16"/>
  <c r="V198" i="16" s="1"/>
  <c r="U171" i="16"/>
  <c r="U126" i="16" s="1"/>
  <c r="AC171" i="16"/>
  <c r="AD171" i="16"/>
  <c r="AD126" i="16" s="1"/>
  <c r="AF171" i="16"/>
  <c r="AE171" i="16"/>
  <c r="AB171" i="16"/>
  <c r="AB126" i="16" s="1"/>
  <c r="AA217" i="16"/>
  <c r="AA127" i="16" s="1"/>
  <c r="AD217" i="16"/>
  <c r="AD127" i="16" s="1"/>
  <c r="Y171" i="16"/>
  <c r="Y126" i="16" s="1"/>
  <c r="Z217" i="16"/>
  <c r="Z127" i="16" s="1"/>
  <c r="Y217" i="16"/>
  <c r="Y127" i="16" s="1"/>
  <c r="AC217" i="16"/>
  <c r="Z171" i="16"/>
  <c r="AA146" i="16" s="1"/>
  <c r="X171" i="16"/>
  <c r="Y148" i="16" s="1"/>
  <c r="X217" i="16"/>
  <c r="X127" i="16" s="1"/>
  <c r="T171" i="16"/>
  <c r="U152" i="16" s="1"/>
  <c r="V217" i="16"/>
  <c r="V127" i="16" s="1"/>
  <c r="AN134" i="16"/>
  <c r="AO134" i="16" s="1"/>
  <c r="AP134" i="16" s="1"/>
  <c r="AJ172" i="16"/>
  <c r="AJ173" i="16" s="1"/>
  <c r="AK172" i="16"/>
  <c r="AK173" i="16" s="1"/>
  <c r="AH172" i="16"/>
  <c r="AH173" i="16" s="1"/>
  <c r="AI172" i="16"/>
  <c r="AI173" i="16" s="1"/>
  <c r="AM135" i="16"/>
  <c r="AN135" i="16" s="1"/>
  <c r="AO135" i="16" s="1"/>
  <c r="AP135" i="16" s="1"/>
  <c r="AK218" i="16"/>
  <c r="AK219" i="16" s="1"/>
  <c r="AL172" i="16"/>
  <c r="AL173" i="16" s="1"/>
  <c r="G46" i="15"/>
  <c r="G50" i="15" s="1"/>
  <c r="G97" i="15" s="1"/>
  <c r="AG172" i="16"/>
  <c r="AG173" i="16" s="1"/>
  <c r="F46" i="15"/>
  <c r="F50" i="15" s="1"/>
  <c r="AN180" i="16"/>
  <c r="AO180" i="16" s="1"/>
  <c r="AM127" i="16"/>
  <c r="AM218" i="16"/>
  <c r="AM219" i="16" s="1"/>
  <c r="AM126" i="16"/>
  <c r="AN133" i="16"/>
  <c r="AO133" i="16" s="1"/>
  <c r="AM172" i="16"/>
  <c r="AM173" i="16" s="1"/>
  <c r="B22" i="8"/>
  <c r="G142" i="3"/>
  <c r="G189" i="3"/>
  <c r="G147" i="3"/>
  <c r="G194" i="3"/>
  <c r="G159" i="3"/>
  <c r="G206" i="3"/>
  <c r="G153" i="3"/>
  <c r="G200" i="3"/>
  <c r="G136" i="3"/>
  <c r="G183" i="3"/>
  <c r="G164" i="3"/>
  <c r="G211" i="3"/>
  <c r="G156" i="3"/>
  <c r="G203" i="3"/>
  <c r="G133" i="3"/>
  <c r="G180" i="3"/>
  <c r="G137" i="3"/>
  <c r="G184" i="3"/>
  <c r="G150" i="3"/>
  <c r="G197" i="3"/>
  <c r="G143" i="3"/>
  <c r="G190" i="3"/>
  <c r="G134" i="3"/>
  <c r="G181" i="3"/>
  <c r="G158" i="3"/>
  <c r="G205" i="3"/>
  <c r="G162" i="3"/>
  <c r="G209" i="3"/>
  <c r="G161" i="3"/>
  <c r="G208" i="3"/>
  <c r="G145" i="3"/>
  <c r="G192" i="3"/>
  <c r="G138" i="3"/>
  <c r="G185" i="3"/>
  <c r="G157" i="3"/>
  <c r="G204" i="3"/>
  <c r="G135" i="3"/>
  <c r="G182" i="3"/>
  <c r="G151" i="3"/>
  <c r="G198" i="3"/>
  <c r="G140" i="3"/>
  <c r="G187" i="3"/>
  <c r="G141" i="3"/>
  <c r="G188" i="3"/>
  <c r="G148" i="3"/>
  <c r="G195" i="3"/>
  <c r="G149" i="3"/>
  <c r="G196" i="3"/>
  <c r="G165" i="3"/>
  <c r="G212" i="3"/>
  <c r="G160" i="3"/>
  <c r="G207" i="3"/>
  <c r="G154" i="3"/>
  <c r="G201" i="3"/>
  <c r="G139" i="3"/>
  <c r="G186" i="3"/>
  <c r="G144" i="3"/>
  <c r="G191" i="3"/>
  <c r="G163" i="3"/>
  <c r="G210" i="3"/>
  <c r="G146" i="3"/>
  <c r="G193" i="3"/>
  <c r="G152" i="3"/>
  <c r="G199" i="3"/>
  <c r="G155" i="3"/>
  <c r="G202" i="3"/>
  <c r="F99" i="3"/>
  <c r="F112" i="3"/>
  <c r="F101" i="3"/>
  <c r="F109" i="3"/>
  <c r="F103" i="3"/>
  <c r="F106" i="3"/>
  <c r="F114" i="3"/>
  <c r="F122" i="3"/>
  <c r="F113" i="3"/>
  <c r="F119" i="3"/>
  <c r="F94" i="3"/>
  <c r="F90" i="3"/>
  <c r="F93" i="3"/>
  <c r="F104" i="3"/>
  <c r="F110" i="3"/>
  <c r="F120" i="3"/>
  <c r="F117" i="3"/>
  <c r="F116" i="3"/>
  <c r="F97" i="3"/>
  <c r="F98" i="3"/>
  <c r="F121" i="3"/>
  <c r="I8" i="3"/>
  <c r="F107" i="3"/>
  <c r="F95" i="3"/>
  <c r="F92" i="3"/>
  <c r="F100" i="3"/>
  <c r="F96" i="3"/>
  <c r="F102" i="3"/>
  <c r="F105" i="3"/>
  <c r="F118" i="3"/>
  <c r="F91" i="3"/>
  <c r="F108" i="3"/>
  <c r="F115" i="3"/>
  <c r="F111" i="3"/>
  <c r="I48" i="3"/>
  <c r="E89" i="3"/>
  <c r="E179" i="3"/>
  <c r="F132" i="3"/>
  <c r="E171" i="3" s="1"/>
  <c r="F179" i="3"/>
  <c r="G132" i="3"/>
  <c r="G179" i="3"/>
  <c r="K166" i="16" l="1"/>
  <c r="L208" i="16"/>
  <c r="K167" i="16"/>
  <c r="H137" i="15"/>
  <c r="K165" i="16"/>
  <c r="J126" i="16"/>
  <c r="L126" i="16"/>
  <c r="M160" i="16"/>
  <c r="N160" i="16" s="1"/>
  <c r="O160" i="16" s="1"/>
  <c r="I120" i="15"/>
  <c r="I47" i="15"/>
  <c r="I55" i="15" s="1"/>
  <c r="I79" i="15"/>
  <c r="I116" i="15"/>
  <c r="I75" i="15"/>
  <c r="I81" i="15"/>
  <c r="I122" i="15"/>
  <c r="I113" i="15"/>
  <c r="I72" i="15"/>
  <c r="I69" i="3" a="1"/>
  <c r="I69" i="3" s="1"/>
  <c r="I71" i="3" a="1"/>
  <c r="I71" i="3" s="1"/>
  <c r="I53" i="3" a="1"/>
  <c r="I53" i="3" s="1"/>
  <c r="I54" i="3" a="1"/>
  <c r="I54" i="3" s="1"/>
  <c r="I63" i="3" a="1"/>
  <c r="I63" i="3" s="1"/>
  <c r="I76" i="3" a="1"/>
  <c r="I76" i="3" s="1"/>
  <c r="I72" i="3" a="1"/>
  <c r="I72" i="3" s="1"/>
  <c r="I79" i="3" a="1"/>
  <c r="I79" i="3" s="1"/>
  <c r="I57" i="3" a="1"/>
  <c r="I57" i="3" s="1"/>
  <c r="I75" i="3" a="1"/>
  <c r="I75" i="3" s="1"/>
  <c r="I66" i="3" a="1"/>
  <c r="I66" i="3" s="1"/>
  <c r="I77" i="3" a="1"/>
  <c r="I77" i="3" s="1"/>
  <c r="H117" i="3" s="1"/>
  <c r="I62" i="3" a="1"/>
  <c r="I62" i="3" s="1"/>
  <c r="I51" i="3" a="1"/>
  <c r="I51" i="3" s="1"/>
  <c r="I67" i="3" a="1"/>
  <c r="I67" i="3" s="1"/>
  <c r="I60" i="3" a="1"/>
  <c r="I60" i="3" s="1"/>
  <c r="I78" i="3" a="1"/>
  <c r="I78" i="3" s="1"/>
  <c r="I59" i="3" a="1"/>
  <c r="I59" i="3" s="1"/>
  <c r="I64" i="3" a="1"/>
  <c r="I64" i="3" s="1"/>
  <c r="I58" i="3" a="1"/>
  <c r="I58" i="3" s="1"/>
  <c r="I52" i="3" a="1"/>
  <c r="I52" i="3" s="1"/>
  <c r="I65" i="3" a="1"/>
  <c r="I65" i="3" s="1"/>
  <c r="I68" i="3" a="1"/>
  <c r="I68" i="3" s="1"/>
  <c r="I73" i="3" a="1"/>
  <c r="I73" i="3" s="1"/>
  <c r="I80" i="3" a="1"/>
  <c r="I80" i="3" s="1"/>
  <c r="I70" i="3" a="1"/>
  <c r="I70" i="3" s="1"/>
  <c r="I74" i="3" a="1"/>
  <c r="I74" i="3" s="1"/>
  <c r="I49" i="3" a="1"/>
  <c r="I49" i="3" s="1"/>
  <c r="I61" i="3" a="1"/>
  <c r="I61" i="3" s="1"/>
  <c r="I56" i="3" a="1"/>
  <c r="I56" i="3" s="1"/>
  <c r="I55" i="3" a="1"/>
  <c r="I55" i="3" s="1"/>
  <c r="I50" i="3" a="1"/>
  <c r="I50" i="3" s="1"/>
  <c r="L210" i="16"/>
  <c r="I92" i="15"/>
  <c r="I133" i="15"/>
  <c r="I118" i="15"/>
  <c r="I77" i="15"/>
  <c r="L211" i="16"/>
  <c r="L214" i="16"/>
  <c r="M214" i="16" s="1"/>
  <c r="N214" i="16" s="1"/>
  <c r="O214" i="16" s="1"/>
  <c r="P214" i="16" s="1"/>
  <c r="Q214" i="16" s="1"/>
  <c r="R214" i="16" s="1"/>
  <c r="S214" i="16" s="1"/>
  <c r="T214" i="16" s="1"/>
  <c r="U214" i="16" s="1"/>
  <c r="V214" i="16" s="1"/>
  <c r="W214" i="16" s="1"/>
  <c r="X214" i="16" s="1"/>
  <c r="Y214" i="16" s="1"/>
  <c r="Z214" i="16" s="1"/>
  <c r="AA214" i="16" s="1"/>
  <c r="AB214" i="16" s="1"/>
  <c r="AC214" i="16" s="1"/>
  <c r="AD214" i="16" s="1"/>
  <c r="AE214" i="16" s="1"/>
  <c r="AF214" i="16" s="1"/>
  <c r="AG214" i="16" s="1"/>
  <c r="AH214" i="16" s="1"/>
  <c r="AI214" i="16" s="1"/>
  <c r="AJ214" i="16" s="1"/>
  <c r="AK214" i="16" s="1"/>
  <c r="AL214" i="16" s="1"/>
  <c r="AM214" i="16" s="1"/>
  <c r="AN214" i="16" s="1"/>
  <c r="L213" i="16"/>
  <c r="M213" i="16" s="1"/>
  <c r="N213" i="16" s="1"/>
  <c r="O213" i="16" s="1"/>
  <c r="P213" i="16" s="1"/>
  <c r="Q213" i="16" s="1"/>
  <c r="R213" i="16" s="1"/>
  <c r="S213" i="16" s="1"/>
  <c r="T213" i="16" s="1"/>
  <c r="U213" i="16" s="1"/>
  <c r="V213" i="16" s="1"/>
  <c r="W213" i="16" s="1"/>
  <c r="X213" i="16" s="1"/>
  <c r="Y213" i="16" s="1"/>
  <c r="Z213" i="16" s="1"/>
  <c r="AA213" i="16" s="1"/>
  <c r="AB213" i="16" s="1"/>
  <c r="AC213" i="16" s="1"/>
  <c r="AD213" i="16" s="1"/>
  <c r="AE213" i="16" s="1"/>
  <c r="AF213" i="16" s="1"/>
  <c r="AG213" i="16" s="1"/>
  <c r="AH213" i="16" s="1"/>
  <c r="AI213" i="16" s="1"/>
  <c r="AJ213" i="16" s="1"/>
  <c r="AK213" i="16" s="1"/>
  <c r="AL213" i="16" s="1"/>
  <c r="AM213" i="16" s="1"/>
  <c r="AN213" i="16" s="1"/>
  <c r="AO213" i="16" s="1"/>
  <c r="AP213" i="16" s="1"/>
  <c r="AQ213" i="16" s="1"/>
  <c r="G44" i="14" s="1"/>
  <c r="L209" i="16"/>
  <c r="I105" i="15"/>
  <c r="I64" i="15"/>
  <c r="I12" i="3" a="1"/>
  <c r="I12" i="3" s="1"/>
  <c r="J10" i="15" s="1"/>
  <c r="I33" i="3" a="1"/>
  <c r="I33" i="3" s="1"/>
  <c r="J31" i="15" s="1"/>
  <c r="I34" i="3" a="1"/>
  <c r="I34" i="3" s="1"/>
  <c r="J32" i="15" s="1"/>
  <c r="I13" i="3" a="1"/>
  <c r="I13" i="3" s="1"/>
  <c r="J11" i="15" s="1"/>
  <c r="I23" i="3" a="1"/>
  <c r="I23" i="3" s="1"/>
  <c r="J21" i="15" s="1"/>
  <c r="I24" i="3" a="1"/>
  <c r="I24" i="3" s="1"/>
  <c r="J22" i="15" s="1"/>
  <c r="I35" i="3" a="1"/>
  <c r="I35" i="3" s="1"/>
  <c r="J33" i="15" s="1"/>
  <c r="I36" i="3" a="1"/>
  <c r="I36" i="3" s="1"/>
  <c r="J34" i="15" s="1"/>
  <c r="I19" i="3" a="1"/>
  <c r="I19" i="3" s="1"/>
  <c r="J17" i="15" s="1"/>
  <c r="I32" i="3" a="1"/>
  <c r="I32" i="3" s="1"/>
  <c r="J30" i="15" s="1"/>
  <c r="I22" i="3" a="1"/>
  <c r="I22" i="3" s="1"/>
  <c r="J20" i="15" s="1"/>
  <c r="I28" i="3" a="1"/>
  <c r="I28" i="3" s="1"/>
  <c r="J26" i="15" s="1"/>
  <c r="I9" i="3" a="1"/>
  <c r="I9" i="3" s="1"/>
  <c r="J7" i="15" s="1"/>
  <c r="I39" i="3" a="1"/>
  <c r="I39" i="3" s="1"/>
  <c r="J37" i="15" s="1"/>
  <c r="I31" i="3" a="1"/>
  <c r="I31" i="3" s="1"/>
  <c r="J29" i="15" s="1"/>
  <c r="I16" i="3" a="1"/>
  <c r="I16" i="3" s="1"/>
  <c r="J14" i="15" s="1"/>
  <c r="I29" i="3" a="1"/>
  <c r="I29" i="3" s="1"/>
  <c r="J27" i="15" s="1"/>
  <c r="I21" i="3" a="1"/>
  <c r="I21" i="3" s="1"/>
  <c r="J19" i="15" s="1"/>
  <c r="I10" i="3" a="1"/>
  <c r="I10" i="3" s="1"/>
  <c r="J8" i="15" s="1"/>
  <c r="I25" i="3" a="1"/>
  <c r="I25" i="3" s="1"/>
  <c r="J23" i="15" s="1"/>
  <c r="I38" i="3" a="1"/>
  <c r="I38" i="3" s="1"/>
  <c r="J36" i="15" s="1"/>
  <c r="I30" i="3" a="1"/>
  <c r="I30" i="3" s="1"/>
  <c r="J28" i="15" s="1"/>
  <c r="I37" i="3" a="1"/>
  <c r="I37" i="3" s="1"/>
  <c r="J35" i="15" s="1"/>
  <c r="I11" i="3" a="1"/>
  <c r="I11" i="3" s="1"/>
  <c r="J9" i="15" s="1"/>
  <c r="I26" i="3" a="1"/>
  <c r="I26" i="3" s="1"/>
  <c r="J24" i="15" s="1"/>
  <c r="I14" i="3" a="1"/>
  <c r="I14" i="3" s="1"/>
  <c r="J12" i="15" s="1"/>
  <c r="I15" i="3" a="1"/>
  <c r="I15" i="3" s="1"/>
  <c r="J13" i="15" s="1"/>
  <c r="I27" i="3" a="1"/>
  <c r="I27" i="3" s="1"/>
  <c r="J25" i="15" s="1"/>
  <c r="I18" i="3" a="1"/>
  <c r="I18" i="3" s="1"/>
  <c r="J16" i="15" s="1"/>
  <c r="I17" i="3" a="1"/>
  <c r="I17" i="3" s="1"/>
  <c r="J15" i="15" s="1"/>
  <c r="I20" i="3" a="1"/>
  <c r="I20" i="3" s="1"/>
  <c r="J18" i="15" s="1"/>
  <c r="I40" i="3" a="1"/>
  <c r="I40" i="3" s="1"/>
  <c r="J38" i="15" s="1"/>
  <c r="K163" i="16"/>
  <c r="K164" i="16"/>
  <c r="L164" i="16" s="1"/>
  <c r="M164" i="16" s="1"/>
  <c r="N164" i="16" s="1"/>
  <c r="O164" i="16" s="1"/>
  <c r="P164" i="16" s="1"/>
  <c r="Q164" i="16" s="1"/>
  <c r="R164" i="16" s="1"/>
  <c r="S164" i="16" s="1"/>
  <c r="T164" i="16" s="1"/>
  <c r="U164" i="16" s="1"/>
  <c r="V164" i="16" s="1"/>
  <c r="W164" i="16" s="1"/>
  <c r="X164" i="16" s="1"/>
  <c r="Y164" i="16" s="1"/>
  <c r="Z164" i="16" s="1"/>
  <c r="AA164" i="16" s="1"/>
  <c r="AB164" i="16" s="1"/>
  <c r="AC164" i="16" s="1"/>
  <c r="AD164" i="16" s="1"/>
  <c r="AE164" i="16" s="1"/>
  <c r="AF164" i="16" s="1"/>
  <c r="AG164" i="16" s="1"/>
  <c r="AH164" i="16" s="1"/>
  <c r="AI164" i="16" s="1"/>
  <c r="AJ164" i="16" s="1"/>
  <c r="AK164" i="16" s="1"/>
  <c r="AL164" i="16" s="1"/>
  <c r="AM164" i="16" s="1"/>
  <c r="AN164" i="16" s="1"/>
  <c r="AO164" i="16" s="1"/>
  <c r="AP164" i="16" s="1"/>
  <c r="L162" i="16"/>
  <c r="M162" i="16" s="1"/>
  <c r="N162" i="16" s="1"/>
  <c r="O162" i="16" s="1"/>
  <c r="P162" i="16" s="1"/>
  <c r="Q162" i="16" s="1"/>
  <c r="R162" i="16" s="1"/>
  <c r="S162" i="16" s="1"/>
  <c r="T162" i="16" s="1"/>
  <c r="U162" i="16" s="1"/>
  <c r="V162" i="16" s="1"/>
  <c r="W162" i="16" s="1"/>
  <c r="X162" i="16" s="1"/>
  <c r="Y162" i="16" s="1"/>
  <c r="Z162" i="16" s="1"/>
  <c r="AA162" i="16" s="1"/>
  <c r="AB162" i="16" s="1"/>
  <c r="AC162" i="16" s="1"/>
  <c r="AD162" i="16" s="1"/>
  <c r="AE162" i="16" s="1"/>
  <c r="AF162" i="16" s="1"/>
  <c r="AG162" i="16" s="1"/>
  <c r="AH162" i="16" s="1"/>
  <c r="AI162" i="16" s="1"/>
  <c r="AJ162" i="16" s="1"/>
  <c r="AK162" i="16" s="1"/>
  <c r="AL162" i="16" s="1"/>
  <c r="AM162" i="16" s="1"/>
  <c r="AN162" i="16" s="1"/>
  <c r="AO162" i="16" s="1"/>
  <c r="AP162" i="16" s="1"/>
  <c r="I66" i="15"/>
  <c r="I107" i="15"/>
  <c r="I131" i="15"/>
  <c r="I90" i="15"/>
  <c r="I78" i="15"/>
  <c r="I119" i="15"/>
  <c r="I91" i="15"/>
  <c r="I132" i="15"/>
  <c r="I76" i="15"/>
  <c r="I117" i="15"/>
  <c r="I129" i="15"/>
  <c r="I88" i="15"/>
  <c r="I94" i="15"/>
  <c r="I135" i="15"/>
  <c r="I87" i="15"/>
  <c r="I128" i="15"/>
  <c r="I80" i="15"/>
  <c r="I121" i="15"/>
  <c r="I111" i="15"/>
  <c r="I70" i="15"/>
  <c r="I114" i="15"/>
  <c r="I73" i="15"/>
  <c r="I106" i="15"/>
  <c r="I65" i="15"/>
  <c r="I103" i="15"/>
  <c r="I62" i="15"/>
  <c r="I46" i="15"/>
  <c r="I50" i="15" s="1"/>
  <c r="I123" i="15"/>
  <c r="I82" i="15"/>
  <c r="I124" i="15"/>
  <c r="I83" i="15"/>
  <c r="I112" i="15"/>
  <c r="I71" i="15"/>
  <c r="I127" i="15"/>
  <c r="I86" i="15"/>
  <c r="I63" i="15"/>
  <c r="I104" i="15"/>
  <c r="I130" i="15"/>
  <c r="I89" i="15"/>
  <c r="I108" i="15"/>
  <c r="I67" i="15"/>
  <c r="I93" i="15"/>
  <c r="I134" i="15"/>
  <c r="I110" i="15"/>
  <c r="I69" i="15"/>
  <c r="I126" i="15"/>
  <c r="I85" i="15"/>
  <c r="I74" i="15"/>
  <c r="I115" i="15"/>
  <c r="I68" i="15"/>
  <c r="I109" i="15"/>
  <c r="I125" i="15"/>
  <c r="I84" i="15"/>
  <c r="H103" i="15"/>
  <c r="H62" i="15"/>
  <c r="H46" i="15"/>
  <c r="H50" i="15" s="1"/>
  <c r="M209" i="16"/>
  <c r="N209" i="16" s="1"/>
  <c r="O209" i="16" s="1"/>
  <c r="P209" i="16" s="1"/>
  <c r="Q209" i="16" s="1"/>
  <c r="R209" i="16" s="1"/>
  <c r="S209" i="16" s="1"/>
  <c r="T209" i="16" s="1"/>
  <c r="U209" i="16" s="1"/>
  <c r="V209" i="16" s="1"/>
  <c r="W209" i="16" s="1"/>
  <c r="X209" i="16" s="1"/>
  <c r="Y209" i="16" s="1"/>
  <c r="Z209" i="16" s="1"/>
  <c r="AA209" i="16" s="1"/>
  <c r="AB209" i="16" s="1"/>
  <c r="AC209" i="16" s="1"/>
  <c r="AD209" i="16" s="1"/>
  <c r="AE209" i="16" s="1"/>
  <c r="AF209" i="16" s="1"/>
  <c r="AG209" i="16" s="1"/>
  <c r="AH209" i="16" s="1"/>
  <c r="AI209" i="16" s="1"/>
  <c r="AJ209" i="16" s="1"/>
  <c r="AK209" i="16" s="1"/>
  <c r="AL209" i="16" s="1"/>
  <c r="AM209" i="16" s="1"/>
  <c r="AN209" i="16" s="1"/>
  <c r="AO209" i="16" s="1"/>
  <c r="AP209" i="16" s="1"/>
  <c r="AQ209" i="16" s="1"/>
  <c r="G40" i="14" s="1"/>
  <c r="L165" i="16"/>
  <c r="M165" i="16" s="1"/>
  <c r="N165" i="16" s="1"/>
  <c r="O165" i="16" s="1"/>
  <c r="P165" i="16" s="1"/>
  <c r="Q165" i="16" s="1"/>
  <c r="R165" i="16" s="1"/>
  <c r="S165" i="16" s="1"/>
  <c r="T165" i="16" s="1"/>
  <c r="U165" i="16" s="1"/>
  <c r="V165" i="16" s="1"/>
  <c r="W165" i="16" s="1"/>
  <c r="X165" i="16" s="1"/>
  <c r="Y165" i="16" s="1"/>
  <c r="Z165" i="16" s="1"/>
  <c r="AA165" i="16" s="1"/>
  <c r="AB165" i="16" s="1"/>
  <c r="AC165" i="16" s="1"/>
  <c r="AD165" i="16" s="1"/>
  <c r="AE165" i="16" s="1"/>
  <c r="AF165" i="16" s="1"/>
  <c r="AG165" i="16" s="1"/>
  <c r="AH165" i="16" s="1"/>
  <c r="AI165" i="16" s="1"/>
  <c r="AJ165" i="16" s="1"/>
  <c r="AK165" i="16" s="1"/>
  <c r="AL165" i="16" s="1"/>
  <c r="AM165" i="16" s="1"/>
  <c r="AN165" i="16" s="1"/>
  <c r="AO165" i="16" s="1"/>
  <c r="AP165" i="16" s="1"/>
  <c r="M207" i="16"/>
  <c r="N207" i="16" s="1"/>
  <c r="O207" i="16" s="1"/>
  <c r="P207" i="16" s="1"/>
  <c r="Q207" i="16" s="1"/>
  <c r="R207" i="16" s="1"/>
  <c r="S207" i="16" s="1"/>
  <c r="T207" i="16" s="1"/>
  <c r="U207" i="16" s="1"/>
  <c r="V207" i="16" s="1"/>
  <c r="W207" i="16" s="1"/>
  <c r="X207" i="16" s="1"/>
  <c r="Y207" i="16" s="1"/>
  <c r="Z207" i="16" s="1"/>
  <c r="AA207" i="16" s="1"/>
  <c r="AB207" i="16" s="1"/>
  <c r="AC207" i="16" s="1"/>
  <c r="AD207" i="16" s="1"/>
  <c r="AE207" i="16" s="1"/>
  <c r="AF207" i="16" s="1"/>
  <c r="AG207" i="16" s="1"/>
  <c r="AH207" i="16" s="1"/>
  <c r="AI207" i="16" s="1"/>
  <c r="AJ207" i="16" s="1"/>
  <c r="AK207" i="16" s="1"/>
  <c r="AL207" i="16" s="1"/>
  <c r="AM207" i="16" s="1"/>
  <c r="AN207" i="16" s="1"/>
  <c r="AO207" i="16" s="1"/>
  <c r="AP207" i="16" s="1"/>
  <c r="AQ207" i="16" s="1"/>
  <c r="G38" i="14" s="1"/>
  <c r="M211" i="16"/>
  <c r="N211" i="16" s="1"/>
  <c r="O211" i="16" s="1"/>
  <c r="P211" i="16" s="1"/>
  <c r="Q211" i="16" s="1"/>
  <c r="R211" i="16" s="1"/>
  <c r="S211" i="16" s="1"/>
  <c r="T211" i="16" s="1"/>
  <c r="U211" i="16" s="1"/>
  <c r="V211" i="16" s="1"/>
  <c r="W211" i="16" s="1"/>
  <c r="X211" i="16" s="1"/>
  <c r="Y211" i="16" s="1"/>
  <c r="Z211" i="16" s="1"/>
  <c r="AA211" i="16" s="1"/>
  <c r="AB211" i="16" s="1"/>
  <c r="AC211" i="16" s="1"/>
  <c r="AD211" i="16" s="1"/>
  <c r="AE211" i="16" s="1"/>
  <c r="AF211" i="16" s="1"/>
  <c r="AG211" i="16" s="1"/>
  <c r="AH211" i="16" s="1"/>
  <c r="AI211" i="16" s="1"/>
  <c r="AJ211" i="16" s="1"/>
  <c r="AK211" i="16" s="1"/>
  <c r="AL211" i="16" s="1"/>
  <c r="AM211" i="16" s="1"/>
  <c r="AN211" i="16" s="1"/>
  <c r="AO211" i="16" s="1"/>
  <c r="AP211" i="16" s="1"/>
  <c r="AQ211" i="16" s="1"/>
  <c r="G42" i="14" s="1"/>
  <c r="L166" i="16"/>
  <c r="M166" i="16" s="1"/>
  <c r="N166" i="16" s="1"/>
  <c r="O166" i="16" s="1"/>
  <c r="P166" i="16" s="1"/>
  <c r="Q166" i="16" s="1"/>
  <c r="R166" i="16" s="1"/>
  <c r="S166" i="16" s="1"/>
  <c r="T166" i="16" s="1"/>
  <c r="U166" i="16" s="1"/>
  <c r="V166" i="16" s="1"/>
  <c r="W166" i="16" s="1"/>
  <c r="X166" i="16" s="1"/>
  <c r="Y166" i="16" s="1"/>
  <c r="Z166" i="16" s="1"/>
  <c r="AA166" i="16" s="1"/>
  <c r="AB166" i="16" s="1"/>
  <c r="AC166" i="16" s="1"/>
  <c r="AD166" i="16" s="1"/>
  <c r="AE166" i="16" s="1"/>
  <c r="AF166" i="16" s="1"/>
  <c r="AG166" i="16" s="1"/>
  <c r="AH166" i="16" s="1"/>
  <c r="AI166" i="16" s="1"/>
  <c r="AJ166" i="16" s="1"/>
  <c r="AK166" i="16" s="1"/>
  <c r="AL166" i="16" s="1"/>
  <c r="AM166" i="16" s="1"/>
  <c r="AN166" i="16" s="1"/>
  <c r="AO166" i="16" s="1"/>
  <c r="AP166" i="16" s="1"/>
  <c r="L167" i="16"/>
  <c r="M167" i="16" s="1"/>
  <c r="N167" i="16" s="1"/>
  <c r="O167" i="16" s="1"/>
  <c r="P167" i="16" s="1"/>
  <c r="Q167" i="16" s="1"/>
  <c r="R167" i="16" s="1"/>
  <c r="S167" i="16" s="1"/>
  <c r="T167" i="16" s="1"/>
  <c r="U167" i="16" s="1"/>
  <c r="V167" i="16" s="1"/>
  <c r="W167" i="16" s="1"/>
  <c r="X167" i="16" s="1"/>
  <c r="Y167" i="16" s="1"/>
  <c r="Z167" i="16" s="1"/>
  <c r="AA167" i="16" s="1"/>
  <c r="AB167" i="16" s="1"/>
  <c r="AC167" i="16" s="1"/>
  <c r="AD167" i="16" s="1"/>
  <c r="AE167" i="16" s="1"/>
  <c r="AF167" i="16" s="1"/>
  <c r="AG167" i="16" s="1"/>
  <c r="AH167" i="16" s="1"/>
  <c r="AI167" i="16" s="1"/>
  <c r="AJ167" i="16" s="1"/>
  <c r="AK167" i="16" s="1"/>
  <c r="AL167" i="16" s="1"/>
  <c r="AM167" i="16" s="1"/>
  <c r="AN167" i="16" s="1"/>
  <c r="P127" i="16"/>
  <c r="L163" i="16"/>
  <c r="M163" i="16" s="1"/>
  <c r="N163" i="16" s="1"/>
  <c r="O163" i="16" s="1"/>
  <c r="P163" i="16" s="1"/>
  <c r="Q163" i="16" s="1"/>
  <c r="R163" i="16" s="1"/>
  <c r="S163" i="16" s="1"/>
  <c r="T163" i="16" s="1"/>
  <c r="U163" i="16" s="1"/>
  <c r="V163" i="16" s="1"/>
  <c r="W163" i="16" s="1"/>
  <c r="X163" i="16" s="1"/>
  <c r="Y163" i="16" s="1"/>
  <c r="Z163" i="16" s="1"/>
  <c r="AA163" i="16" s="1"/>
  <c r="AB163" i="16" s="1"/>
  <c r="AC163" i="16" s="1"/>
  <c r="AD163" i="16" s="1"/>
  <c r="AE163" i="16" s="1"/>
  <c r="AF163" i="16" s="1"/>
  <c r="AG163" i="16" s="1"/>
  <c r="AH163" i="16" s="1"/>
  <c r="AI163" i="16" s="1"/>
  <c r="AJ163" i="16" s="1"/>
  <c r="AK163" i="16" s="1"/>
  <c r="AL163" i="16" s="1"/>
  <c r="AM163" i="16" s="1"/>
  <c r="AN163" i="16" s="1"/>
  <c r="AO163" i="16" s="1"/>
  <c r="AP163" i="16" s="1"/>
  <c r="M208" i="16"/>
  <c r="N208" i="16" s="1"/>
  <c r="O208" i="16" s="1"/>
  <c r="P208" i="16" s="1"/>
  <c r="Q208" i="16" s="1"/>
  <c r="R208" i="16" s="1"/>
  <c r="S208" i="16" s="1"/>
  <c r="T208" i="16" s="1"/>
  <c r="U208" i="16" s="1"/>
  <c r="V208" i="16" s="1"/>
  <c r="W208" i="16" s="1"/>
  <c r="X208" i="16" s="1"/>
  <c r="Y208" i="16" s="1"/>
  <c r="Z208" i="16" s="1"/>
  <c r="AA208" i="16" s="1"/>
  <c r="AB208" i="16" s="1"/>
  <c r="AC208" i="16" s="1"/>
  <c r="AD208" i="16" s="1"/>
  <c r="AE208" i="16" s="1"/>
  <c r="AF208" i="16" s="1"/>
  <c r="AG208" i="16" s="1"/>
  <c r="AH208" i="16" s="1"/>
  <c r="AI208" i="16" s="1"/>
  <c r="AJ208" i="16" s="1"/>
  <c r="AK208" i="16" s="1"/>
  <c r="AL208" i="16" s="1"/>
  <c r="AM208" i="16" s="1"/>
  <c r="AN208" i="16" s="1"/>
  <c r="AO208" i="16" s="1"/>
  <c r="AP208" i="16" s="1"/>
  <c r="AQ208" i="16" s="1"/>
  <c r="G39" i="14" s="1"/>
  <c r="M210" i="16"/>
  <c r="N210" i="16" s="1"/>
  <c r="O210" i="16" s="1"/>
  <c r="P210" i="16" s="1"/>
  <c r="Q210" i="16" s="1"/>
  <c r="R210" i="16" s="1"/>
  <c r="S210" i="16" s="1"/>
  <c r="T210" i="16" s="1"/>
  <c r="U210" i="16" s="1"/>
  <c r="V210" i="16" s="1"/>
  <c r="W210" i="16" s="1"/>
  <c r="X210" i="16" s="1"/>
  <c r="Y210" i="16" s="1"/>
  <c r="Z210" i="16" s="1"/>
  <c r="AA210" i="16" s="1"/>
  <c r="AB210" i="16" s="1"/>
  <c r="AC210" i="16" s="1"/>
  <c r="AD210" i="16" s="1"/>
  <c r="AE210" i="16" s="1"/>
  <c r="AF210" i="16" s="1"/>
  <c r="AG210" i="16" s="1"/>
  <c r="AH210" i="16" s="1"/>
  <c r="AI210" i="16" s="1"/>
  <c r="AJ210" i="16" s="1"/>
  <c r="AK210" i="16" s="1"/>
  <c r="AL210" i="16" s="1"/>
  <c r="AM210" i="16" s="1"/>
  <c r="AN210" i="16" s="1"/>
  <c r="AO210" i="16" s="1"/>
  <c r="AP210" i="16" s="1"/>
  <c r="AQ210" i="16" s="1"/>
  <c r="G41" i="14" s="1"/>
  <c r="F217" i="3"/>
  <c r="L212" i="16"/>
  <c r="M212" i="16" s="1"/>
  <c r="N212" i="16" s="1"/>
  <c r="O212" i="16" s="1"/>
  <c r="P212" i="16" s="1"/>
  <c r="Q212" i="16" s="1"/>
  <c r="R212" i="16" s="1"/>
  <c r="S212" i="16" s="1"/>
  <c r="T212" i="16" s="1"/>
  <c r="U212" i="16" s="1"/>
  <c r="V212" i="16" s="1"/>
  <c r="W212" i="16" s="1"/>
  <c r="X212" i="16" s="1"/>
  <c r="Y212" i="16" s="1"/>
  <c r="Z212" i="16" s="1"/>
  <c r="AA212" i="16" s="1"/>
  <c r="AB212" i="16" s="1"/>
  <c r="AC212" i="16" s="1"/>
  <c r="AD212" i="16" s="1"/>
  <c r="AE212" i="16" s="1"/>
  <c r="AF212" i="16" s="1"/>
  <c r="AG212" i="16" s="1"/>
  <c r="AH212" i="16" s="1"/>
  <c r="AI212" i="16" s="1"/>
  <c r="AJ212" i="16" s="1"/>
  <c r="AK212" i="16" s="1"/>
  <c r="AL212" i="16" s="1"/>
  <c r="AM212" i="16" s="1"/>
  <c r="AN212" i="16" s="1"/>
  <c r="AO212" i="16" s="1"/>
  <c r="AP212" i="16" s="1"/>
  <c r="AQ212" i="16" s="1"/>
  <c r="G43" i="14" s="1"/>
  <c r="E16" i="8"/>
  <c r="G12" i="14"/>
  <c r="R203" i="16"/>
  <c r="S203" i="16" s="1"/>
  <c r="T203" i="16" s="1"/>
  <c r="U203" i="16" s="1"/>
  <c r="V203" i="16" s="1"/>
  <c r="W203" i="16" s="1"/>
  <c r="X203" i="16" s="1"/>
  <c r="Y203" i="16" s="1"/>
  <c r="Z203" i="16" s="1"/>
  <c r="AA203" i="16" s="1"/>
  <c r="AB203" i="16" s="1"/>
  <c r="AC203" i="16" s="1"/>
  <c r="AD203" i="16" s="1"/>
  <c r="AE203" i="16" s="1"/>
  <c r="AF203" i="16" s="1"/>
  <c r="AG203" i="16" s="1"/>
  <c r="AH203" i="16" s="1"/>
  <c r="AI203" i="16" s="1"/>
  <c r="AJ203" i="16" s="1"/>
  <c r="AK203" i="16" s="1"/>
  <c r="AL203" i="16" s="1"/>
  <c r="AM203" i="16" s="1"/>
  <c r="AN203" i="16" s="1"/>
  <c r="AO203" i="16" s="1"/>
  <c r="AP203" i="16" s="1"/>
  <c r="G13" i="14"/>
  <c r="Q127" i="16"/>
  <c r="G10" i="14"/>
  <c r="Z148" i="16"/>
  <c r="AA148" i="16" s="1"/>
  <c r="AB148" i="16" s="1"/>
  <c r="AC148" i="16" s="1"/>
  <c r="AD148" i="16" s="1"/>
  <c r="AE148" i="16" s="1"/>
  <c r="AF148" i="16" s="1"/>
  <c r="AG148" i="16" s="1"/>
  <c r="AH148" i="16" s="1"/>
  <c r="AI148" i="16" s="1"/>
  <c r="AJ148" i="16" s="1"/>
  <c r="AK148" i="16" s="1"/>
  <c r="AL148" i="16" s="1"/>
  <c r="AM148" i="16" s="1"/>
  <c r="AN148" i="16" s="1"/>
  <c r="AO148" i="16" s="1"/>
  <c r="AP148" i="16" s="1"/>
  <c r="AB146" i="16"/>
  <c r="AC146" i="16" s="1"/>
  <c r="AD146" i="16" s="1"/>
  <c r="AE146" i="16" s="1"/>
  <c r="AF146" i="16" s="1"/>
  <c r="AG146" i="16" s="1"/>
  <c r="AH146" i="16" s="1"/>
  <c r="AI146" i="16" s="1"/>
  <c r="AJ146" i="16" s="1"/>
  <c r="AK146" i="16" s="1"/>
  <c r="AL146" i="16" s="1"/>
  <c r="AM146" i="16" s="1"/>
  <c r="AN146" i="16" s="1"/>
  <c r="AO146" i="16" s="1"/>
  <c r="AP146" i="16" s="1"/>
  <c r="K126" i="16"/>
  <c r="L161" i="16"/>
  <c r="M161" i="16" s="1"/>
  <c r="N161" i="16" s="1"/>
  <c r="O161" i="16" s="1"/>
  <c r="P161" i="16" s="1"/>
  <c r="Q161" i="16" s="1"/>
  <c r="R161" i="16" s="1"/>
  <c r="S161" i="16" s="1"/>
  <c r="T161" i="16" s="1"/>
  <c r="U161" i="16" s="1"/>
  <c r="V161" i="16" s="1"/>
  <c r="W161" i="16" s="1"/>
  <c r="X161" i="16" s="1"/>
  <c r="Y161" i="16" s="1"/>
  <c r="Z161" i="16" s="1"/>
  <c r="AA161" i="16" s="1"/>
  <c r="AB161" i="16" s="1"/>
  <c r="AC161" i="16" s="1"/>
  <c r="AD161" i="16" s="1"/>
  <c r="AE161" i="16" s="1"/>
  <c r="AF161" i="16" s="1"/>
  <c r="AG161" i="16" s="1"/>
  <c r="AH161" i="16" s="1"/>
  <c r="AI161" i="16" s="1"/>
  <c r="AJ161" i="16" s="1"/>
  <c r="AK161" i="16" s="1"/>
  <c r="AL161" i="16" s="1"/>
  <c r="AM161" i="16" s="1"/>
  <c r="AN161" i="16" s="1"/>
  <c r="AO161" i="16" s="1"/>
  <c r="AP161" i="16" s="1"/>
  <c r="AG218" i="16"/>
  <c r="AG219" i="16" s="1"/>
  <c r="AJ218" i="16"/>
  <c r="AJ219" i="16" s="1"/>
  <c r="P126" i="16"/>
  <c r="P160" i="16"/>
  <c r="Q160" i="16" s="1"/>
  <c r="R160" i="16" s="1"/>
  <c r="S160" i="16" s="1"/>
  <c r="T160" i="16" s="1"/>
  <c r="U160" i="16" s="1"/>
  <c r="V160" i="16" s="1"/>
  <c r="W160" i="16" s="1"/>
  <c r="X160" i="16" s="1"/>
  <c r="Y160" i="16" s="1"/>
  <c r="Z160" i="16" s="1"/>
  <c r="AA160" i="16" s="1"/>
  <c r="AB160" i="16" s="1"/>
  <c r="AC160" i="16" s="1"/>
  <c r="AD160" i="16" s="1"/>
  <c r="AE160" i="16" s="1"/>
  <c r="AF160" i="16" s="1"/>
  <c r="AG160" i="16" s="1"/>
  <c r="AH160" i="16" s="1"/>
  <c r="AI160" i="16" s="1"/>
  <c r="AJ160" i="16" s="1"/>
  <c r="AK160" i="16" s="1"/>
  <c r="AL160" i="16" s="1"/>
  <c r="AM160" i="16" s="1"/>
  <c r="AN160" i="16" s="1"/>
  <c r="AO160" i="16" s="1"/>
  <c r="AP160" i="16" s="1"/>
  <c r="P204" i="16"/>
  <c r="Q204" i="16" s="1"/>
  <c r="R204" i="16" s="1"/>
  <c r="S204" i="16" s="1"/>
  <c r="T204" i="16" s="1"/>
  <c r="U204" i="16" s="1"/>
  <c r="V204" i="16" s="1"/>
  <c r="W204" i="16" s="1"/>
  <c r="X204" i="16" s="1"/>
  <c r="Y204" i="16" s="1"/>
  <c r="Z204" i="16" s="1"/>
  <c r="AA204" i="16" s="1"/>
  <c r="AB204" i="16" s="1"/>
  <c r="AC204" i="16" s="1"/>
  <c r="AD204" i="16" s="1"/>
  <c r="AE204" i="16" s="1"/>
  <c r="AF204" i="16" s="1"/>
  <c r="AG204" i="16" s="1"/>
  <c r="AH204" i="16" s="1"/>
  <c r="AI204" i="16" s="1"/>
  <c r="AJ204" i="16" s="1"/>
  <c r="AK204" i="16" s="1"/>
  <c r="AL204" i="16" s="1"/>
  <c r="AM204" i="16" s="1"/>
  <c r="AN204" i="16" s="1"/>
  <c r="AO204" i="16" s="1"/>
  <c r="AP204" i="16" s="1"/>
  <c r="AQ204" i="16" s="1"/>
  <c r="T126" i="16"/>
  <c r="X149" i="16"/>
  <c r="Y149" i="16" s="1"/>
  <c r="Z149" i="16" s="1"/>
  <c r="AA149" i="16" s="1"/>
  <c r="AB149" i="16" s="1"/>
  <c r="AC149" i="16" s="1"/>
  <c r="AD149" i="16" s="1"/>
  <c r="AE149" i="16" s="1"/>
  <c r="AF149" i="16" s="1"/>
  <c r="AG149" i="16" s="1"/>
  <c r="AH149" i="16" s="1"/>
  <c r="AI149" i="16" s="1"/>
  <c r="AJ149" i="16" s="1"/>
  <c r="AK149" i="16" s="1"/>
  <c r="AL149" i="16" s="1"/>
  <c r="AM149" i="16" s="1"/>
  <c r="AN149" i="16" s="1"/>
  <c r="AO149" i="16" s="1"/>
  <c r="AP149" i="16" s="1"/>
  <c r="AK186" i="16"/>
  <c r="AL186" i="16" s="1"/>
  <c r="AM186" i="16" s="1"/>
  <c r="AN186" i="16" s="1"/>
  <c r="AO186" i="16" s="1"/>
  <c r="AP186" i="16" s="1"/>
  <c r="AQ186" i="16" s="1"/>
  <c r="AK185" i="16"/>
  <c r="AL185" i="16" s="1"/>
  <c r="AM185" i="16" s="1"/>
  <c r="AN185" i="16" s="1"/>
  <c r="AO185" i="16" s="1"/>
  <c r="AP185" i="16" s="1"/>
  <c r="AQ185" i="16" s="1"/>
  <c r="R156" i="16"/>
  <c r="S156" i="16" s="1"/>
  <c r="T156" i="16" s="1"/>
  <c r="U156" i="16" s="1"/>
  <c r="V156" i="16" s="1"/>
  <c r="W156" i="16" s="1"/>
  <c r="X156" i="16" s="1"/>
  <c r="Y156" i="16" s="1"/>
  <c r="Z156" i="16" s="1"/>
  <c r="AA156" i="16" s="1"/>
  <c r="AB156" i="16" s="1"/>
  <c r="AC156" i="16" s="1"/>
  <c r="AD156" i="16" s="1"/>
  <c r="AE156" i="16" s="1"/>
  <c r="AF156" i="16" s="1"/>
  <c r="AG156" i="16" s="1"/>
  <c r="AH156" i="16" s="1"/>
  <c r="AI156" i="16" s="1"/>
  <c r="AJ156" i="16" s="1"/>
  <c r="AK156" i="16" s="1"/>
  <c r="AL156" i="16" s="1"/>
  <c r="AM156" i="16" s="1"/>
  <c r="AN156" i="16" s="1"/>
  <c r="AO156" i="16" s="1"/>
  <c r="AP156" i="16" s="1"/>
  <c r="AK183" i="16"/>
  <c r="AL183" i="16" s="1"/>
  <c r="AM183" i="16" s="1"/>
  <c r="AN183" i="16" s="1"/>
  <c r="AO183" i="16" s="1"/>
  <c r="AP183" i="16" s="1"/>
  <c r="AJ127" i="16"/>
  <c r="AA193" i="16"/>
  <c r="AB193" i="16" s="1"/>
  <c r="AC193" i="16" s="1"/>
  <c r="AD193" i="16" s="1"/>
  <c r="AE193" i="16" s="1"/>
  <c r="AF193" i="16" s="1"/>
  <c r="AG193" i="16" s="1"/>
  <c r="AH193" i="16" s="1"/>
  <c r="AI193" i="16" s="1"/>
  <c r="AJ193" i="16" s="1"/>
  <c r="AK193" i="16" s="1"/>
  <c r="AL193" i="16" s="1"/>
  <c r="AM193" i="16" s="1"/>
  <c r="AN193" i="16" s="1"/>
  <c r="AO193" i="16" s="1"/>
  <c r="AP193" i="16" s="1"/>
  <c r="AQ193" i="16" s="1"/>
  <c r="AI218" i="16"/>
  <c r="AI219" i="16" s="1"/>
  <c r="P157" i="16"/>
  <c r="Q157" i="16" s="1"/>
  <c r="R157" i="16" s="1"/>
  <c r="S157" i="16" s="1"/>
  <c r="T157" i="16" s="1"/>
  <c r="U157" i="16" s="1"/>
  <c r="V157" i="16" s="1"/>
  <c r="W157" i="16" s="1"/>
  <c r="X157" i="16" s="1"/>
  <c r="Y157" i="16" s="1"/>
  <c r="Z157" i="16" s="1"/>
  <c r="AA157" i="16" s="1"/>
  <c r="AB157" i="16" s="1"/>
  <c r="AC157" i="16" s="1"/>
  <c r="AD157" i="16" s="1"/>
  <c r="AE157" i="16" s="1"/>
  <c r="AF157" i="16" s="1"/>
  <c r="AG157" i="16" s="1"/>
  <c r="AH157" i="16" s="1"/>
  <c r="AI157" i="16" s="1"/>
  <c r="AJ157" i="16" s="1"/>
  <c r="AK157" i="16" s="1"/>
  <c r="AL157" i="16" s="1"/>
  <c r="AM157" i="16" s="1"/>
  <c r="AN157" i="16" s="1"/>
  <c r="AO157" i="16" s="1"/>
  <c r="AP157" i="16" s="1"/>
  <c r="P159" i="16"/>
  <c r="Q159" i="16" s="1"/>
  <c r="R159" i="16" s="1"/>
  <c r="S159" i="16" s="1"/>
  <c r="T159" i="16" s="1"/>
  <c r="U159" i="16" s="1"/>
  <c r="V159" i="16" s="1"/>
  <c r="W159" i="16" s="1"/>
  <c r="X159" i="16" s="1"/>
  <c r="Y159" i="16" s="1"/>
  <c r="Z159" i="16" s="1"/>
  <c r="AA159" i="16" s="1"/>
  <c r="AB159" i="16" s="1"/>
  <c r="AC159" i="16" s="1"/>
  <c r="AD159" i="16" s="1"/>
  <c r="AE159" i="16" s="1"/>
  <c r="AF159" i="16" s="1"/>
  <c r="AG159" i="16" s="1"/>
  <c r="AH159" i="16" s="1"/>
  <c r="AI159" i="16" s="1"/>
  <c r="AJ159" i="16" s="1"/>
  <c r="AK159" i="16" s="1"/>
  <c r="AL159" i="16" s="1"/>
  <c r="AM159" i="16" s="1"/>
  <c r="AN159" i="16" s="1"/>
  <c r="AO159" i="16" s="1"/>
  <c r="AP159" i="16" s="1"/>
  <c r="R155" i="16"/>
  <c r="S155" i="16" s="1"/>
  <c r="T155" i="16" s="1"/>
  <c r="U155" i="16" s="1"/>
  <c r="V155" i="16" s="1"/>
  <c r="W155" i="16" s="1"/>
  <c r="X155" i="16" s="1"/>
  <c r="Y155" i="16" s="1"/>
  <c r="Z155" i="16" s="1"/>
  <c r="AA155" i="16" s="1"/>
  <c r="AB155" i="16" s="1"/>
  <c r="AC155" i="16" s="1"/>
  <c r="AD155" i="16" s="1"/>
  <c r="AE155" i="16" s="1"/>
  <c r="AF155" i="16" s="1"/>
  <c r="AG155" i="16" s="1"/>
  <c r="AH155" i="16" s="1"/>
  <c r="AI155" i="16" s="1"/>
  <c r="AJ155" i="16" s="1"/>
  <c r="AK155" i="16" s="1"/>
  <c r="AL155" i="16" s="1"/>
  <c r="AM155" i="16" s="1"/>
  <c r="AN155" i="16" s="1"/>
  <c r="AO155" i="16" s="1"/>
  <c r="AP155" i="16" s="1"/>
  <c r="P158" i="16"/>
  <c r="Q158" i="16" s="1"/>
  <c r="R158" i="16" s="1"/>
  <c r="S158" i="16" s="1"/>
  <c r="T158" i="16" s="1"/>
  <c r="U158" i="16" s="1"/>
  <c r="V158" i="16" s="1"/>
  <c r="W158" i="16" s="1"/>
  <c r="X158" i="16" s="1"/>
  <c r="Y158" i="16" s="1"/>
  <c r="Z158" i="16" s="1"/>
  <c r="AA158" i="16" s="1"/>
  <c r="AB158" i="16" s="1"/>
  <c r="AC158" i="16" s="1"/>
  <c r="AD158" i="16" s="1"/>
  <c r="AE158" i="16" s="1"/>
  <c r="AF158" i="16" s="1"/>
  <c r="AG158" i="16" s="1"/>
  <c r="AH158" i="16" s="1"/>
  <c r="AI158" i="16" s="1"/>
  <c r="AJ158" i="16" s="1"/>
  <c r="AK158" i="16" s="1"/>
  <c r="AL158" i="16" s="1"/>
  <c r="AM158" i="16" s="1"/>
  <c r="AN158" i="16" s="1"/>
  <c r="AO158" i="16" s="1"/>
  <c r="AP158" i="16" s="1"/>
  <c r="O206" i="16"/>
  <c r="P206" i="16" s="1"/>
  <c r="Q206" i="16" s="1"/>
  <c r="R206" i="16" s="1"/>
  <c r="S206" i="16" s="1"/>
  <c r="T206" i="16" s="1"/>
  <c r="U206" i="16" s="1"/>
  <c r="V206" i="16" s="1"/>
  <c r="W206" i="16" s="1"/>
  <c r="X206" i="16" s="1"/>
  <c r="Y206" i="16" s="1"/>
  <c r="Z206" i="16" s="1"/>
  <c r="AA206" i="16" s="1"/>
  <c r="AB206" i="16" s="1"/>
  <c r="AC206" i="16" s="1"/>
  <c r="AD206" i="16" s="1"/>
  <c r="AE206" i="16" s="1"/>
  <c r="AF206" i="16" s="1"/>
  <c r="AG206" i="16" s="1"/>
  <c r="AH206" i="16" s="1"/>
  <c r="AI206" i="16" s="1"/>
  <c r="AJ206" i="16" s="1"/>
  <c r="AK206" i="16" s="1"/>
  <c r="AL206" i="16" s="1"/>
  <c r="AM206" i="16" s="1"/>
  <c r="AN206" i="16" s="1"/>
  <c r="AO206" i="16" s="1"/>
  <c r="AP206" i="16" s="1"/>
  <c r="AQ206" i="16" s="1"/>
  <c r="AK184" i="16"/>
  <c r="AL184" i="16" s="1"/>
  <c r="AM184" i="16" s="1"/>
  <c r="AN184" i="16" s="1"/>
  <c r="AO184" i="16" s="1"/>
  <c r="AP184" i="16" s="1"/>
  <c r="AQ184" i="16" s="1"/>
  <c r="AC191" i="16"/>
  <c r="AD191" i="16" s="1"/>
  <c r="AE191" i="16" s="1"/>
  <c r="AF191" i="16" s="1"/>
  <c r="AG191" i="16" s="1"/>
  <c r="AH191" i="16" s="1"/>
  <c r="AI191" i="16" s="1"/>
  <c r="AJ191" i="16" s="1"/>
  <c r="AK191" i="16" s="1"/>
  <c r="AL191" i="16" s="1"/>
  <c r="AM191" i="16" s="1"/>
  <c r="AN191" i="16" s="1"/>
  <c r="AO191" i="16" s="1"/>
  <c r="AP191" i="16" s="1"/>
  <c r="V126" i="16"/>
  <c r="X150" i="16"/>
  <c r="Y150" i="16" s="1"/>
  <c r="Z150" i="16" s="1"/>
  <c r="AA150" i="16" s="1"/>
  <c r="AB150" i="16" s="1"/>
  <c r="AC150" i="16" s="1"/>
  <c r="AD150" i="16" s="1"/>
  <c r="AE150" i="16" s="1"/>
  <c r="AF150" i="16" s="1"/>
  <c r="AG150" i="16" s="1"/>
  <c r="AH150" i="16" s="1"/>
  <c r="AI150" i="16" s="1"/>
  <c r="AJ150" i="16" s="1"/>
  <c r="AK150" i="16" s="1"/>
  <c r="AL150" i="16" s="1"/>
  <c r="AM150" i="16" s="1"/>
  <c r="AN150" i="16" s="1"/>
  <c r="AO150" i="16" s="1"/>
  <c r="AP150" i="16" s="1"/>
  <c r="V152" i="16"/>
  <c r="W152" i="16" s="1"/>
  <c r="X152" i="16" s="1"/>
  <c r="Y152" i="16" s="1"/>
  <c r="Z152" i="16" s="1"/>
  <c r="AA152" i="16" s="1"/>
  <c r="AB152" i="16" s="1"/>
  <c r="AC152" i="16" s="1"/>
  <c r="AD152" i="16" s="1"/>
  <c r="AE152" i="16" s="1"/>
  <c r="AF152" i="16" s="1"/>
  <c r="AG152" i="16" s="1"/>
  <c r="AH152" i="16" s="1"/>
  <c r="AI152" i="16" s="1"/>
  <c r="AJ152" i="16" s="1"/>
  <c r="AK152" i="16" s="1"/>
  <c r="AL152" i="16" s="1"/>
  <c r="AM152" i="16" s="1"/>
  <c r="AN152" i="16" s="1"/>
  <c r="AO152" i="16" s="1"/>
  <c r="AP152" i="16" s="1"/>
  <c r="Z147" i="16"/>
  <c r="AA147" i="16" s="1"/>
  <c r="AB147" i="16" s="1"/>
  <c r="AC147" i="16" s="1"/>
  <c r="AD147" i="16" s="1"/>
  <c r="AE147" i="16" s="1"/>
  <c r="AF147" i="16" s="1"/>
  <c r="AG147" i="16" s="1"/>
  <c r="AH147" i="16" s="1"/>
  <c r="AI147" i="16" s="1"/>
  <c r="AJ147" i="16" s="1"/>
  <c r="AK147" i="16" s="1"/>
  <c r="AL147" i="16" s="1"/>
  <c r="AM147" i="16" s="1"/>
  <c r="AN147" i="16" s="1"/>
  <c r="AO147" i="16" s="1"/>
  <c r="AP147" i="16" s="1"/>
  <c r="X196" i="16"/>
  <c r="Y196" i="16" s="1"/>
  <c r="Z196" i="16" s="1"/>
  <c r="AA196" i="16" s="1"/>
  <c r="AB196" i="16" s="1"/>
  <c r="AC196" i="16" s="1"/>
  <c r="AD196" i="16" s="1"/>
  <c r="AE196" i="16" s="1"/>
  <c r="AF196" i="16" s="1"/>
  <c r="AG196" i="16" s="1"/>
  <c r="AH196" i="16" s="1"/>
  <c r="AI196" i="16" s="1"/>
  <c r="AJ196" i="16" s="1"/>
  <c r="AK196" i="16" s="1"/>
  <c r="AL196" i="16" s="1"/>
  <c r="AM196" i="16" s="1"/>
  <c r="AN196" i="16" s="1"/>
  <c r="AO196" i="16" s="1"/>
  <c r="AP196" i="16" s="1"/>
  <c r="AQ196" i="16" s="1"/>
  <c r="Z126" i="16"/>
  <c r="AB145" i="16"/>
  <c r="AC145" i="16" s="1"/>
  <c r="AD145" i="16" s="1"/>
  <c r="AE145" i="16" s="1"/>
  <c r="AF145" i="16" s="1"/>
  <c r="AG145" i="16" s="1"/>
  <c r="AH145" i="16" s="1"/>
  <c r="AI145" i="16" s="1"/>
  <c r="AJ145" i="16" s="1"/>
  <c r="AK145" i="16" s="1"/>
  <c r="AL145" i="16" s="1"/>
  <c r="AM145" i="16" s="1"/>
  <c r="AN145" i="16" s="1"/>
  <c r="AO145" i="16" s="1"/>
  <c r="R126" i="16"/>
  <c r="X126" i="16"/>
  <c r="N127" i="16"/>
  <c r="O205" i="16"/>
  <c r="P205" i="16" s="1"/>
  <c r="Q205" i="16" s="1"/>
  <c r="R205" i="16" s="1"/>
  <c r="S205" i="16" s="1"/>
  <c r="T205" i="16" s="1"/>
  <c r="U205" i="16" s="1"/>
  <c r="V205" i="16" s="1"/>
  <c r="W205" i="16" s="1"/>
  <c r="X205" i="16" s="1"/>
  <c r="Y205" i="16" s="1"/>
  <c r="Z205" i="16" s="1"/>
  <c r="AA205" i="16" s="1"/>
  <c r="AB205" i="16" s="1"/>
  <c r="AC205" i="16" s="1"/>
  <c r="AD205" i="16" s="1"/>
  <c r="AE205" i="16" s="1"/>
  <c r="AF205" i="16" s="1"/>
  <c r="AG205" i="16" s="1"/>
  <c r="AH205" i="16" s="1"/>
  <c r="AI205" i="16" s="1"/>
  <c r="AJ205" i="16" s="1"/>
  <c r="AK205" i="16" s="1"/>
  <c r="AL205" i="16" s="1"/>
  <c r="AM205" i="16" s="1"/>
  <c r="AN205" i="16" s="1"/>
  <c r="AO205" i="16" s="1"/>
  <c r="AP205" i="16" s="1"/>
  <c r="AQ205" i="16" s="1"/>
  <c r="Z194" i="16"/>
  <c r="AA194" i="16" s="1"/>
  <c r="AB194" i="16" s="1"/>
  <c r="AC194" i="16" s="1"/>
  <c r="AD194" i="16" s="1"/>
  <c r="AE194" i="16" s="1"/>
  <c r="AF194" i="16" s="1"/>
  <c r="AG194" i="16" s="1"/>
  <c r="AH194" i="16" s="1"/>
  <c r="AI194" i="16" s="1"/>
  <c r="AJ194" i="16" s="1"/>
  <c r="AK194" i="16" s="1"/>
  <c r="AL194" i="16" s="1"/>
  <c r="AM194" i="16" s="1"/>
  <c r="AN194" i="16" s="1"/>
  <c r="AO194" i="16" s="1"/>
  <c r="AP194" i="16" s="1"/>
  <c r="AQ194" i="16" s="1"/>
  <c r="U127" i="16"/>
  <c r="V151" i="16"/>
  <c r="W151" i="16" s="1"/>
  <c r="X151" i="16" s="1"/>
  <c r="Y151" i="16" s="1"/>
  <c r="Z151" i="16" s="1"/>
  <c r="AA151" i="16" s="1"/>
  <c r="AB151" i="16" s="1"/>
  <c r="AC151" i="16" s="1"/>
  <c r="AD151" i="16" s="1"/>
  <c r="AE151" i="16" s="1"/>
  <c r="AF151" i="16" s="1"/>
  <c r="AG151" i="16" s="1"/>
  <c r="AH151" i="16" s="1"/>
  <c r="AI151" i="16" s="1"/>
  <c r="AJ151" i="16" s="1"/>
  <c r="AK151" i="16" s="1"/>
  <c r="AL151" i="16" s="1"/>
  <c r="AM151" i="16" s="1"/>
  <c r="AN151" i="16" s="1"/>
  <c r="AO151" i="16" s="1"/>
  <c r="AP151" i="16" s="1"/>
  <c r="Y195" i="16"/>
  <c r="Z195" i="16" s="1"/>
  <c r="AA195" i="16" s="1"/>
  <c r="AB195" i="16" s="1"/>
  <c r="AC195" i="16" s="1"/>
  <c r="AD195" i="16" s="1"/>
  <c r="AE195" i="16" s="1"/>
  <c r="AF195" i="16" s="1"/>
  <c r="AG195" i="16" s="1"/>
  <c r="AH195" i="16" s="1"/>
  <c r="AI195" i="16" s="1"/>
  <c r="AJ195" i="16" s="1"/>
  <c r="AK195" i="16" s="1"/>
  <c r="AL195" i="16" s="1"/>
  <c r="AM195" i="16" s="1"/>
  <c r="AN195" i="16" s="1"/>
  <c r="AO195" i="16" s="1"/>
  <c r="S154" i="16"/>
  <c r="T154" i="16" s="1"/>
  <c r="U154" i="16" s="1"/>
  <c r="V154" i="16" s="1"/>
  <c r="W154" i="16" s="1"/>
  <c r="X154" i="16" s="1"/>
  <c r="Y154" i="16" s="1"/>
  <c r="Z154" i="16" s="1"/>
  <c r="AA154" i="16" s="1"/>
  <c r="AB154" i="16" s="1"/>
  <c r="AC154" i="16" s="1"/>
  <c r="AD154" i="16" s="1"/>
  <c r="AE154" i="16" s="1"/>
  <c r="AF154" i="16" s="1"/>
  <c r="AG154" i="16" s="1"/>
  <c r="AH154" i="16" s="1"/>
  <c r="AI154" i="16" s="1"/>
  <c r="AJ154" i="16" s="1"/>
  <c r="AK154" i="16" s="1"/>
  <c r="AL154" i="16" s="1"/>
  <c r="AM154" i="16" s="1"/>
  <c r="AN154" i="16" s="1"/>
  <c r="AO154" i="16" s="1"/>
  <c r="AP154" i="16" s="1"/>
  <c r="AB218" i="16"/>
  <c r="AB219" i="16" s="1"/>
  <c r="AE142" i="16"/>
  <c r="AF142" i="16" s="1"/>
  <c r="AG142" i="16" s="1"/>
  <c r="AH142" i="16" s="1"/>
  <c r="AI142" i="16" s="1"/>
  <c r="AJ142" i="16" s="1"/>
  <c r="AK142" i="16" s="1"/>
  <c r="AL142" i="16" s="1"/>
  <c r="AM142" i="16" s="1"/>
  <c r="AN142" i="16" s="1"/>
  <c r="AO142" i="16" s="1"/>
  <c r="AP142" i="16" s="1"/>
  <c r="W197" i="16"/>
  <c r="X197" i="16" s="1"/>
  <c r="Y197" i="16" s="1"/>
  <c r="Z197" i="16" s="1"/>
  <c r="AA197" i="16" s="1"/>
  <c r="AB197" i="16" s="1"/>
  <c r="AC197" i="16" s="1"/>
  <c r="AD197" i="16" s="1"/>
  <c r="AE197" i="16" s="1"/>
  <c r="AF197" i="16" s="1"/>
  <c r="AG197" i="16" s="1"/>
  <c r="AH197" i="16" s="1"/>
  <c r="AI197" i="16" s="1"/>
  <c r="AJ197" i="16" s="1"/>
  <c r="AK197" i="16" s="1"/>
  <c r="AL197" i="16" s="1"/>
  <c r="AM197" i="16" s="1"/>
  <c r="AN197" i="16" s="1"/>
  <c r="AO197" i="16" s="1"/>
  <c r="AP197" i="16" s="1"/>
  <c r="AQ197" i="16" s="1"/>
  <c r="AB192" i="16"/>
  <c r="AC192" i="16" s="1"/>
  <c r="AD192" i="16" s="1"/>
  <c r="AE192" i="16" s="1"/>
  <c r="AF192" i="16" s="1"/>
  <c r="AG192" i="16" s="1"/>
  <c r="AH192" i="16" s="1"/>
  <c r="AI192" i="16" s="1"/>
  <c r="AJ192" i="16" s="1"/>
  <c r="AK192" i="16" s="1"/>
  <c r="AL192" i="16" s="1"/>
  <c r="AM192" i="16" s="1"/>
  <c r="AN192" i="16" s="1"/>
  <c r="AO192" i="16" s="1"/>
  <c r="AP192" i="16" s="1"/>
  <c r="AQ192" i="16" s="1"/>
  <c r="E172" i="16"/>
  <c r="E173" i="16" s="1"/>
  <c r="W198" i="16"/>
  <c r="X198" i="16" s="1"/>
  <c r="Y198" i="16" s="1"/>
  <c r="Z198" i="16" s="1"/>
  <c r="AA198" i="16" s="1"/>
  <c r="AB198" i="16" s="1"/>
  <c r="AC198" i="16" s="1"/>
  <c r="AD198" i="16" s="1"/>
  <c r="AE198" i="16" s="1"/>
  <c r="AF198" i="16" s="1"/>
  <c r="AG198" i="16" s="1"/>
  <c r="AH198" i="16" s="1"/>
  <c r="AI198" i="16" s="1"/>
  <c r="AJ198" i="16" s="1"/>
  <c r="AK198" i="16" s="1"/>
  <c r="AL198" i="16" s="1"/>
  <c r="AM198" i="16" s="1"/>
  <c r="AN198" i="16" s="1"/>
  <c r="AO198" i="16" s="1"/>
  <c r="AP198" i="16" s="1"/>
  <c r="AQ198" i="16" s="1"/>
  <c r="T200" i="16"/>
  <c r="U200" i="16" s="1"/>
  <c r="V200" i="16" s="1"/>
  <c r="W200" i="16" s="1"/>
  <c r="X200" i="16" s="1"/>
  <c r="Y200" i="16" s="1"/>
  <c r="Z200" i="16" s="1"/>
  <c r="AA200" i="16" s="1"/>
  <c r="AB200" i="16" s="1"/>
  <c r="AC200" i="16" s="1"/>
  <c r="AD200" i="16" s="1"/>
  <c r="AE200" i="16" s="1"/>
  <c r="AF200" i="16" s="1"/>
  <c r="AG200" i="16" s="1"/>
  <c r="AH200" i="16" s="1"/>
  <c r="AI200" i="16" s="1"/>
  <c r="AJ200" i="16" s="1"/>
  <c r="AK200" i="16" s="1"/>
  <c r="AL200" i="16" s="1"/>
  <c r="AM200" i="16" s="1"/>
  <c r="AN200" i="16" s="1"/>
  <c r="AO200" i="16" s="1"/>
  <c r="AP200" i="16" s="1"/>
  <c r="AQ200" i="16" s="1"/>
  <c r="P172" i="16"/>
  <c r="P173" i="16" s="1"/>
  <c r="G172" i="16"/>
  <c r="G173" i="16" s="1"/>
  <c r="S202" i="16"/>
  <c r="T202" i="16" s="1"/>
  <c r="U202" i="16" s="1"/>
  <c r="V202" i="16" s="1"/>
  <c r="W202" i="16" s="1"/>
  <c r="X202" i="16" s="1"/>
  <c r="Y202" i="16" s="1"/>
  <c r="Z202" i="16" s="1"/>
  <c r="AA202" i="16" s="1"/>
  <c r="AB202" i="16" s="1"/>
  <c r="AC202" i="16" s="1"/>
  <c r="AD202" i="16" s="1"/>
  <c r="AE202" i="16" s="1"/>
  <c r="AF202" i="16" s="1"/>
  <c r="AG202" i="16" s="1"/>
  <c r="AH202" i="16" s="1"/>
  <c r="AI202" i="16" s="1"/>
  <c r="AJ202" i="16" s="1"/>
  <c r="AK202" i="16" s="1"/>
  <c r="AL202" i="16" s="1"/>
  <c r="AM202" i="16" s="1"/>
  <c r="AN202" i="16" s="1"/>
  <c r="AO202" i="16" s="1"/>
  <c r="AP202" i="16" s="1"/>
  <c r="AQ202" i="16" s="1"/>
  <c r="O218" i="16"/>
  <c r="O219" i="16" s="1"/>
  <c r="X218" i="16"/>
  <c r="X219" i="16" s="1"/>
  <c r="Y218" i="16"/>
  <c r="Y219" i="16" s="1"/>
  <c r="AC144" i="16"/>
  <c r="AD144" i="16" s="1"/>
  <c r="AE144" i="16" s="1"/>
  <c r="AF144" i="16" s="1"/>
  <c r="AG144" i="16" s="1"/>
  <c r="AH144" i="16" s="1"/>
  <c r="AI144" i="16" s="1"/>
  <c r="AJ144" i="16" s="1"/>
  <c r="AK144" i="16" s="1"/>
  <c r="AL144" i="16" s="1"/>
  <c r="AM144" i="16" s="1"/>
  <c r="AN144" i="16" s="1"/>
  <c r="AO144" i="16" s="1"/>
  <c r="AP144" i="16" s="1"/>
  <c r="R127" i="16"/>
  <c r="O172" i="16"/>
  <c r="O173" i="16" s="1"/>
  <c r="I172" i="16"/>
  <c r="I173" i="16" s="1"/>
  <c r="M172" i="16"/>
  <c r="M173" i="16" s="1"/>
  <c r="F218" i="16"/>
  <c r="F219" i="16" s="1"/>
  <c r="S201" i="16"/>
  <c r="T201" i="16" s="1"/>
  <c r="U201" i="16" s="1"/>
  <c r="V201" i="16" s="1"/>
  <c r="W201" i="16" s="1"/>
  <c r="X201" i="16" s="1"/>
  <c r="Y201" i="16" s="1"/>
  <c r="Z201" i="16" s="1"/>
  <c r="AA201" i="16" s="1"/>
  <c r="AB201" i="16" s="1"/>
  <c r="AC201" i="16" s="1"/>
  <c r="AD201" i="16" s="1"/>
  <c r="AE201" i="16" s="1"/>
  <c r="AF201" i="16" s="1"/>
  <c r="AG201" i="16" s="1"/>
  <c r="AH201" i="16" s="1"/>
  <c r="AI201" i="16" s="1"/>
  <c r="AJ201" i="16" s="1"/>
  <c r="AK201" i="16" s="1"/>
  <c r="AL201" i="16" s="1"/>
  <c r="AM201" i="16" s="1"/>
  <c r="AN201" i="16" s="1"/>
  <c r="AO201" i="16" s="1"/>
  <c r="AP201" i="16" s="1"/>
  <c r="AQ201" i="16" s="1"/>
  <c r="AE189" i="16"/>
  <c r="AF189" i="16" s="1"/>
  <c r="AG189" i="16" s="1"/>
  <c r="AH189" i="16" s="1"/>
  <c r="AI189" i="16" s="1"/>
  <c r="AJ189" i="16" s="1"/>
  <c r="AK189" i="16" s="1"/>
  <c r="AL189" i="16" s="1"/>
  <c r="AM189" i="16" s="1"/>
  <c r="AN189" i="16" s="1"/>
  <c r="AO189" i="16" s="1"/>
  <c r="AP189" i="16" s="1"/>
  <c r="AQ189" i="16" s="1"/>
  <c r="K172" i="16"/>
  <c r="K173" i="16" s="1"/>
  <c r="AC172" i="16"/>
  <c r="AC173" i="16" s="1"/>
  <c r="AD143" i="16"/>
  <c r="AE143" i="16" s="1"/>
  <c r="AF143" i="16" s="1"/>
  <c r="AG143" i="16" s="1"/>
  <c r="AH143" i="16" s="1"/>
  <c r="AI143" i="16" s="1"/>
  <c r="AJ143" i="16" s="1"/>
  <c r="AK143" i="16" s="1"/>
  <c r="AL143" i="16" s="1"/>
  <c r="AM143" i="16" s="1"/>
  <c r="AN143" i="16" s="1"/>
  <c r="AO143" i="16" s="1"/>
  <c r="AP143" i="16" s="1"/>
  <c r="AC126" i="16"/>
  <c r="AA172" i="16"/>
  <c r="AA173" i="16" s="1"/>
  <c r="AE172" i="16"/>
  <c r="AE173" i="16" s="1"/>
  <c r="AF141" i="16"/>
  <c r="AG141" i="16" s="1"/>
  <c r="AH141" i="16" s="1"/>
  <c r="AI141" i="16" s="1"/>
  <c r="AJ141" i="16" s="1"/>
  <c r="AK141" i="16" s="1"/>
  <c r="AL141" i="16" s="1"/>
  <c r="AM141" i="16" s="1"/>
  <c r="AN141" i="16" s="1"/>
  <c r="AO141" i="16" s="1"/>
  <c r="AP141" i="16" s="1"/>
  <c r="AE126" i="16"/>
  <c r="AF172" i="16"/>
  <c r="AF173" i="16" s="1"/>
  <c r="AG140" i="16"/>
  <c r="AH140" i="16" s="1"/>
  <c r="AI140" i="16" s="1"/>
  <c r="AJ140" i="16" s="1"/>
  <c r="AK140" i="16" s="1"/>
  <c r="AL140" i="16" s="1"/>
  <c r="AM140" i="16" s="1"/>
  <c r="AN140" i="16" s="1"/>
  <c r="AO140" i="16" s="1"/>
  <c r="AP140" i="16" s="1"/>
  <c r="AF126" i="16"/>
  <c r="S218" i="16"/>
  <c r="S219" i="16" s="1"/>
  <c r="J218" i="16"/>
  <c r="J219" i="16" s="1"/>
  <c r="I218" i="16"/>
  <c r="I219" i="16" s="1"/>
  <c r="E218" i="16"/>
  <c r="E219" i="16" s="1"/>
  <c r="Q218" i="16"/>
  <c r="Q219" i="16" s="1"/>
  <c r="S127" i="16"/>
  <c r="H218" i="16"/>
  <c r="H219" i="16" s="1"/>
  <c r="M218" i="16"/>
  <c r="M219" i="16" s="1"/>
  <c r="K218" i="16"/>
  <c r="K219" i="16" s="1"/>
  <c r="P218" i="16"/>
  <c r="P219" i="16" s="1"/>
  <c r="L218" i="16"/>
  <c r="L219" i="16" s="1"/>
  <c r="G218" i="16"/>
  <c r="G219" i="16" s="1"/>
  <c r="N218" i="16"/>
  <c r="N219" i="16" s="1"/>
  <c r="W172" i="16"/>
  <c r="W173" i="16" s="1"/>
  <c r="S172" i="16"/>
  <c r="S173" i="16" s="1"/>
  <c r="H172" i="16"/>
  <c r="H173" i="16" s="1"/>
  <c r="J172" i="16"/>
  <c r="J173" i="16" s="1"/>
  <c r="S126" i="16"/>
  <c r="Q172" i="16"/>
  <c r="Q173" i="16" s="1"/>
  <c r="N172" i="16"/>
  <c r="N173" i="16" s="1"/>
  <c r="R172" i="16"/>
  <c r="R173" i="16" s="1"/>
  <c r="L172" i="16"/>
  <c r="L173" i="16" s="1"/>
  <c r="T153" i="16"/>
  <c r="U153" i="16" s="1"/>
  <c r="V153" i="16" s="1"/>
  <c r="W153" i="16" s="1"/>
  <c r="X153" i="16" s="1"/>
  <c r="Y153" i="16" s="1"/>
  <c r="Z153" i="16" s="1"/>
  <c r="AA153" i="16" s="1"/>
  <c r="AB153" i="16" s="1"/>
  <c r="AC153" i="16" s="1"/>
  <c r="AD153" i="16" s="1"/>
  <c r="AE153" i="16" s="1"/>
  <c r="AF153" i="16" s="1"/>
  <c r="AG153" i="16" s="1"/>
  <c r="AH153" i="16" s="1"/>
  <c r="AI153" i="16" s="1"/>
  <c r="AJ153" i="16" s="1"/>
  <c r="AK153" i="16" s="1"/>
  <c r="AL153" i="16" s="1"/>
  <c r="AM153" i="16" s="1"/>
  <c r="AN153" i="16" s="1"/>
  <c r="AO153" i="16" s="1"/>
  <c r="AP153" i="16" s="1"/>
  <c r="F172" i="16"/>
  <c r="F173" i="16" s="1"/>
  <c r="T218" i="16"/>
  <c r="T219" i="16" s="1"/>
  <c r="U199" i="16"/>
  <c r="V199" i="16" s="1"/>
  <c r="W199" i="16" s="1"/>
  <c r="X199" i="16" s="1"/>
  <c r="Y199" i="16" s="1"/>
  <c r="Z199" i="16" s="1"/>
  <c r="AA199" i="16" s="1"/>
  <c r="AB199" i="16" s="1"/>
  <c r="AC199" i="16" s="1"/>
  <c r="AD199" i="16" s="1"/>
  <c r="AE199" i="16" s="1"/>
  <c r="AF199" i="16" s="1"/>
  <c r="AG199" i="16" s="1"/>
  <c r="AH199" i="16" s="1"/>
  <c r="AI199" i="16" s="1"/>
  <c r="AJ199" i="16" s="1"/>
  <c r="AK199" i="16" s="1"/>
  <c r="AL199" i="16" s="1"/>
  <c r="AM199" i="16" s="1"/>
  <c r="AN199" i="16" s="1"/>
  <c r="AO199" i="16" s="1"/>
  <c r="AP199" i="16" s="1"/>
  <c r="T172" i="16"/>
  <c r="T173" i="16" s="1"/>
  <c r="AE218" i="16"/>
  <c r="AE219" i="16" s="1"/>
  <c r="AF188" i="16"/>
  <c r="AG188" i="16" s="1"/>
  <c r="AH188" i="16" s="1"/>
  <c r="AI188" i="16" s="1"/>
  <c r="AJ188" i="16" s="1"/>
  <c r="AK188" i="16" s="1"/>
  <c r="AL188" i="16" s="1"/>
  <c r="AM188" i="16" s="1"/>
  <c r="AN188" i="16" s="1"/>
  <c r="AO188" i="16" s="1"/>
  <c r="AE127" i="16"/>
  <c r="Z218" i="16"/>
  <c r="Z219" i="16" s="1"/>
  <c r="AF218" i="16"/>
  <c r="AF219" i="16" s="1"/>
  <c r="AG187" i="16"/>
  <c r="AH187" i="16" s="1"/>
  <c r="AI187" i="16" s="1"/>
  <c r="AJ187" i="16" s="1"/>
  <c r="AK187" i="16" s="1"/>
  <c r="AL187" i="16" s="1"/>
  <c r="AM187" i="16" s="1"/>
  <c r="AN187" i="16" s="1"/>
  <c r="AO187" i="16" s="1"/>
  <c r="AP187" i="16" s="1"/>
  <c r="AF127" i="16"/>
  <c r="AP133" i="16"/>
  <c r="E15" i="8" s="1"/>
  <c r="V218" i="16"/>
  <c r="V219" i="16" s="1"/>
  <c r="AD172" i="16"/>
  <c r="AD173" i="16" s="1"/>
  <c r="R218" i="16"/>
  <c r="R219" i="16" s="1"/>
  <c r="X172" i="16"/>
  <c r="X173" i="16" s="1"/>
  <c r="AA218" i="16"/>
  <c r="AA219" i="16" s="1"/>
  <c r="Z172" i="16"/>
  <c r="Z173" i="16" s="1"/>
  <c r="AP180" i="16"/>
  <c r="Y172" i="16"/>
  <c r="Y173" i="16" s="1"/>
  <c r="AC218" i="16"/>
  <c r="AC219" i="16" s="1"/>
  <c r="AC127" i="16"/>
  <c r="AD190" i="16"/>
  <c r="AE190" i="16" s="1"/>
  <c r="AF190" i="16" s="1"/>
  <c r="AG190" i="16" s="1"/>
  <c r="AH190" i="16" s="1"/>
  <c r="AI190" i="16" s="1"/>
  <c r="AJ190" i="16" s="1"/>
  <c r="AK190" i="16" s="1"/>
  <c r="AL190" i="16" s="1"/>
  <c r="AM190" i="16" s="1"/>
  <c r="AN190" i="16" s="1"/>
  <c r="AO190" i="16" s="1"/>
  <c r="AP190" i="16" s="1"/>
  <c r="AQ190" i="16" s="1"/>
  <c r="AB172" i="16"/>
  <c r="AB173" i="16" s="1"/>
  <c r="U172" i="16"/>
  <c r="U173" i="16" s="1"/>
  <c r="AD218" i="16"/>
  <c r="AD219" i="16" s="1"/>
  <c r="U218" i="16"/>
  <c r="U219" i="16" s="1"/>
  <c r="V172" i="16"/>
  <c r="V173" i="16" s="1"/>
  <c r="W218" i="16"/>
  <c r="W219" i="16" s="1"/>
  <c r="B23" i="8"/>
  <c r="H89" i="3"/>
  <c r="H161" i="3"/>
  <c r="H208" i="3"/>
  <c r="H158" i="3"/>
  <c r="H205" i="3"/>
  <c r="H147" i="3"/>
  <c r="H194" i="3"/>
  <c r="H150" i="3"/>
  <c r="H197" i="3"/>
  <c r="H164" i="3"/>
  <c r="H211" i="3"/>
  <c r="H159" i="3"/>
  <c r="H206" i="3"/>
  <c r="H160" i="3"/>
  <c r="H207" i="3"/>
  <c r="H136" i="3"/>
  <c r="H183" i="3"/>
  <c r="H133" i="3"/>
  <c r="H180" i="3"/>
  <c r="H142" i="3"/>
  <c r="H189" i="3"/>
  <c r="H146" i="3"/>
  <c r="H193" i="3"/>
  <c r="H151" i="3"/>
  <c r="H198" i="3"/>
  <c r="H138" i="3"/>
  <c r="H185" i="3"/>
  <c r="H140" i="3"/>
  <c r="H187" i="3"/>
  <c r="H153" i="3"/>
  <c r="H200" i="3"/>
  <c r="H135" i="3"/>
  <c r="H182" i="3"/>
  <c r="H154" i="3"/>
  <c r="H201" i="3"/>
  <c r="H149" i="3"/>
  <c r="H196" i="3"/>
  <c r="H152" i="3"/>
  <c r="H199" i="3"/>
  <c r="H155" i="3"/>
  <c r="H202" i="3"/>
  <c r="H162" i="3"/>
  <c r="H209" i="3"/>
  <c r="H148" i="3"/>
  <c r="H195" i="3"/>
  <c r="H141" i="3"/>
  <c r="H188" i="3"/>
  <c r="H156" i="3"/>
  <c r="H203" i="3"/>
  <c r="H137" i="3"/>
  <c r="H184" i="3"/>
  <c r="H139" i="3"/>
  <c r="H186" i="3"/>
  <c r="H157" i="3"/>
  <c r="H204" i="3"/>
  <c r="H143" i="3"/>
  <c r="H190" i="3"/>
  <c r="H144" i="3"/>
  <c r="H191" i="3"/>
  <c r="H163" i="3"/>
  <c r="H210" i="3"/>
  <c r="H134" i="3"/>
  <c r="H181" i="3"/>
  <c r="H145" i="3"/>
  <c r="H192" i="3"/>
  <c r="G112" i="3"/>
  <c r="G119" i="3"/>
  <c r="G99" i="3"/>
  <c r="G114" i="3"/>
  <c r="G121" i="3"/>
  <c r="G110" i="3"/>
  <c r="G111" i="3"/>
  <c r="G120" i="3"/>
  <c r="G101" i="3"/>
  <c r="G96" i="3"/>
  <c r="G100" i="3"/>
  <c r="G106" i="3"/>
  <c r="G116" i="3"/>
  <c r="G105" i="3"/>
  <c r="G118" i="3"/>
  <c r="G108" i="3"/>
  <c r="F171" i="3"/>
  <c r="G102" i="3"/>
  <c r="G109" i="3"/>
  <c r="G103" i="3"/>
  <c r="G113" i="3"/>
  <c r="G90" i="3"/>
  <c r="G117" i="3"/>
  <c r="G97" i="3"/>
  <c r="G107" i="3"/>
  <c r="G98" i="3"/>
  <c r="G104" i="3"/>
  <c r="G115" i="3"/>
  <c r="G95" i="3"/>
  <c r="G94" i="3"/>
  <c r="J8" i="3"/>
  <c r="G91" i="3"/>
  <c r="G92" i="3"/>
  <c r="G93" i="3"/>
  <c r="J48" i="3"/>
  <c r="H179" i="3"/>
  <c r="H132" i="3"/>
  <c r="J121" i="15" l="1"/>
  <c r="J80" i="15"/>
  <c r="J133" i="15"/>
  <c r="J92" i="15"/>
  <c r="J68" i="15"/>
  <c r="J109" i="15"/>
  <c r="J79" i="15"/>
  <c r="J120" i="15"/>
  <c r="J116" i="15"/>
  <c r="J75" i="15"/>
  <c r="J64" i="15"/>
  <c r="J105" i="15"/>
  <c r="J126" i="15"/>
  <c r="J85" i="15"/>
  <c r="J112" i="15"/>
  <c r="J71" i="15"/>
  <c r="J81" i="15"/>
  <c r="J122" i="15"/>
  <c r="J90" i="15"/>
  <c r="J131" i="15"/>
  <c r="J72" i="15"/>
  <c r="J113" i="15"/>
  <c r="H96" i="15"/>
  <c r="H97" i="15"/>
  <c r="J83" i="15"/>
  <c r="J124" i="15"/>
  <c r="J130" i="15"/>
  <c r="J89" i="15"/>
  <c r="J67" i="15"/>
  <c r="J108" i="15"/>
  <c r="J91" i="15"/>
  <c r="J132" i="15"/>
  <c r="J129" i="15"/>
  <c r="J88" i="15"/>
  <c r="J47" i="15"/>
  <c r="J55" i="15" s="1"/>
  <c r="J78" i="15"/>
  <c r="J119" i="15"/>
  <c r="J77" i="15"/>
  <c r="J118" i="15"/>
  <c r="J62" i="15"/>
  <c r="J103" i="15"/>
  <c r="J46" i="15"/>
  <c r="J50" i="15" s="1"/>
  <c r="I96" i="15"/>
  <c r="I95" i="15"/>
  <c r="I97" i="15"/>
  <c r="J104" i="15"/>
  <c r="J63" i="15"/>
  <c r="J117" i="15"/>
  <c r="J76" i="15"/>
  <c r="J38" i="3" a="1"/>
  <c r="J38" i="3" s="1"/>
  <c r="K36" i="15" s="1"/>
  <c r="J39" i="3" a="1"/>
  <c r="J39" i="3" s="1"/>
  <c r="K37" i="15" s="1"/>
  <c r="J14" i="3" a="1"/>
  <c r="J14" i="3" s="1"/>
  <c r="K12" i="15" s="1"/>
  <c r="J36" i="3" a="1"/>
  <c r="J36" i="3" s="1"/>
  <c r="K34" i="15" s="1"/>
  <c r="J12" i="3" a="1"/>
  <c r="J12" i="3" s="1"/>
  <c r="K10" i="15" s="1"/>
  <c r="J25" i="3" a="1"/>
  <c r="J25" i="3" s="1"/>
  <c r="K23" i="15" s="1"/>
  <c r="J29" i="3" a="1"/>
  <c r="J29" i="3" s="1"/>
  <c r="K27" i="15" s="1"/>
  <c r="J32" i="3" a="1"/>
  <c r="J32" i="3" s="1"/>
  <c r="K30" i="15" s="1"/>
  <c r="J21" i="3" a="1"/>
  <c r="J21" i="3" s="1"/>
  <c r="K19" i="15" s="1"/>
  <c r="J22" i="3" a="1"/>
  <c r="J22" i="3" s="1"/>
  <c r="K20" i="15" s="1"/>
  <c r="J28" i="3" a="1"/>
  <c r="J28" i="3" s="1"/>
  <c r="K26" i="15" s="1"/>
  <c r="J31" i="3" a="1"/>
  <c r="J31" i="3" s="1"/>
  <c r="K29" i="15" s="1"/>
  <c r="J13" i="3" a="1"/>
  <c r="J13" i="3" s="1"/>
  <c r="K11" i="15" s="1"/>
  <c r="J35" i="3" a="1"/>
  <c r="J35" i="3" s="1"/>
  <c r="K33" i="15" s="1"/>
  <c r="J15" i="3" a="1"/>
  <c r="J15" i="3" s="1"/>
  <c r="K13" i="15" s="1"/>
  <c r="J20" i="3" a="1"/>
  <c r="J20" i="3" s="1"/>
  <c r="K18" i="15" s="1"/>
  <c r="J27" i="3" a="1"/>
  <c r="J27" i="3" s="1"/>
  <c r="K25" i="15" s="1"/>
  <c r="J30" i="3" a="1"/>
  <c r="J30" i="3" s="1"/>
  <c r="K28" i="15" s="1"/>
  <c r="J9" i="3" a="1"/>
  <c r="J9" i="3" s="1"/>
  <c r="K7" i="15" s="1"/>
  <c r="J24" i="3" a="1"/>
  <c r="J24" i="3" s="1"/>
  <c r="K22" i="15" s="1"/>
  <c r="J10" i="3" a="1"/>
  <c r="J10" i="3" s="1"/>
  <c r="K8" i="15" s="1"/>
  <c r="J18" i="3" a="1"/>
  <c r="J18" i="3" s="1"/>
  <c r="K16" i="15" s="1"/>
  <c r="J26" i="3" a="1"/>
  <c r="J26" i="3" s="1"/>
  <c r="K24" i="15" s="1"/>
  <c r="J23" i="3" a="1"/>
  <c r="J23" i="3" s="1"/>
  <c r="K21" i="15" s="1"/>
  <c r="J11" i="3" a="1"/>
  <c r="J11" i="3" s="1"/>
  <c r="K9" i="15" s="1"/>
  <c r="J34" i="3" a="1"/>
  <c r="J34" i="3" s="1"/>
  <c r="K32" i="15" s="1"/>
  <c r="J16" i="3" a="1"/>
  <c r="J16" i="3" s="1"/>
  <c r="K14" i="15" s="1"/>
  <c r="J19" i="3" a="1"/>
  <c r="J19" i="3" s="1"/>
  <c r="K17" i="15" s="1"/>
  <c r="J17" i="3" a="1"/>
  <c r="J17" i="3" s="1"/>
  <c r="K15" i="15" s="1"/>
  <c r="J33" i="3" a="1"/>
  <c r="J33" i="3" s="1"/>
  <c r="K31" i="15" s="1"/>
  <c r="J37" i="3" a="1"/>
  <c r="J37" i="3" s="1"/>
  <c r="K35" i="15" s="1"/>
  <c r="J67" i="3" a="1"/>
  <c r="J67" i="3" s="1"/>
  <c r="J59" i="3" a="1"/>
  <c r="J59" i="3" s="1"/>
  <c r="J65" i="3" a="1"/>
  <c r="J65" i="3" s="1"/>
  <c r="J78" i="3" a="1"/>
  <c r="J78" i="3" s="1"/>
  <c r="J62" i="3" a="1"/>
  <c r="J62" i="3" s="1"/>
  <c r="J57" i="3" a="1"/>
  <c r="J57" i="3" s="1"/>
  <c r="J54" i="3" a="1"/>
  <c r="J54" i="3" s="1"/>
  <c r="J68" i="3" a="1"/>
  <c r="J68" i="3" s="1"/>
  <c r="J73" i="3" a="1"/>
  <c r="J73" i="3" s="1"/>
  <c r="J70" i="3" a="1"/>
  <c r="J70" i="3" s="1"/>
  <c r="J77" i="3" a="1"/>
  <c r="J77" i="3" s="1"/>
  <c r="J51" i="3" a="1"/>
  <c r="J51" i="3" s="1"/>
  <c r="J53" i="3" a="1"/>
  <c r="J53" i="3" s="1"/>
  <c r="J55" i="3" a="1"/>
  <c r="J55" i="3" s="1"/>
  <c r="J72" i="3" a="1"/>
  <c r="J72" i="3" s="1"/>
  <c r="J79" i="3" a="1"/>
  <c r="J79" i="3" s="1"/>
  <c r="J76" i="3" a="1"/>
  <c r="J76" i="3" s="1"/>
  <c r="J58" i="3" a="1"/>
  <c r="J58" i="3" s="1"/>
  <c r="J69" i="3" a="1"/>
  <c r="J69" i="3" s="1"/>
  <c r="J71" i="3" a="1"/>
  <c r="J71" i="3" s="1"/>
  <c r="J75" i="3" a="1"/>
  <c r="J75" i="3" s="1"/>
  <c r="J66" i="3" a="1"/>
  <c r="J66" i="3" s="1"/>
  <c r="J61" i="3" a="1"/>
  <c r="J61" i="3" s="1"/>
  <c r="J49" i="3" a="1"/>
  <c r="J49" i="3" s="1"/>
  <c r="I89" i="3" s="1"/>
  <c r="J74" i="3" a="1"/>
  <c r="J74" i="3" s="1"/>
  <c r="J56" i="3" a="1"/>
  <c r="J56" i="3" s="1"/>
  <c r="J63" i="3" a="1"/>
  <c r="J63" i="3" s="1"/>
  <c r="J64" i="3" a="1"/>
  <c r="J64" i="3" s="1"/>
  <c r="J60" i="3" a="1"/>
  <c r="J60" i="3" s="1"/>
  <c r="J52" i="3" a="1"/>
  <c r="J52" i="3" s="1"/>
  <c r="J50" i="3" a="1"/>
  <c r="J50" i="3" s="1"/>
  <c r="J134" i="15"/>
  <c r="J93" i="15"/>
  <c r="J74" i="15"/>
  <c r="J115" i="15"/>
  <c r="J66" i="15"/>
  <c r="J107" i="15"/>
  <c r="I138" i="15"/>
  <c r="I137" i="15"/>
  <c r="I136" i="15"/>
  <c r="J82" i="15"/>
  <c r="J123" i="15"/>
  <c r="J87" i="15"/>
  <c r="J128" i="15"/>
  <c r="J114" i="15"/>
  <c r="J73" i="15"/>
  <c r="J70" i="15"/>
  <c r="J111" i="15"/>
  <c r="J110" i="15"/>
  <c r="J69" i="15"/>
  <c r="J127" i="15"/>
  <c r="J86" i="15"/>
  <c r="J125" i="15"/>
  <c r="J84" i="15"/>
  <c r="J106" i="15"/>
  <c r="J65" i="15"/>
  <c r="E21" i="8"/>
  <c r="E19" i="8"/>
  <c r="G24" i="14"/>
  <c r="E22" i="8"/>
  <c r="E17" i="8"/>
  <c r="G27" i="14"/>
  <c r="G25" i="14"/>
  <c r="AQ183" i="16"/>
  <c r="F16" i="8"/>
  <c r="G33" i="14"/>
  <c r="G15" i="14"/>
  <c r="G23" i="14"/>
  <c r="AQ180" i="16"/>
  <c r="G11" i="14" s="1"/>
  <c r="F15" i="8"/>
  <c r="G35" i="14"/>
  <c r="G20" i="14"/>
  <c r="AQ199" i="16"/>
  <c r="F20" i="8"/>
  <c r="AQ203" i="16"/>
  <c r="F21" i="8"/>
  <c r="G37" i="14"/>
  <c r="G28" i="14"/>
  <c r="E20" i="8"/>
  <c r="G32" i="14"/>
  <c r="G36" i="14"/>
  <c r="G31" i="14"/>
  <c r="F22" i="8"/>
  <c r="G16" i="14"/>
  <c r="AQ191" i="16"/>
  <c r="F18" i="8"/>
  <c r="AQ187" i="16"/>
  <c r="G17" i="14"/>
  <c r="G21" i="14"/>
  <c r="G29" i="14"/>
  <c r="AA220" i="16"/>
  <c r="AB220" i="16"/>
  <c r="AB174" i="16"/>
  <c r="H174" i="16"/>
  <c r="AM174" i="16"/>
  <c r="AK174" i="16"/>
  <c r="O174" i="16"/>
  <c r="T174" i="16"/>
  <c r="E174" i="16"/>
  <c r="X174" i="16"/>
  <c r="Y174" i="16"/>
  <c r="AL174" i="16"/>
  <c r="V174" i="16"/>
  <c r="F174" i="16"/>
  <c r="W174" i="16"/>
  <c r="AO167" i="16"/>
  <c r="AP167" i="16" s="1"/>
  <c r="E23" i="8" s="1"/>
  <c r="AJ174" i="16"/>
  <c r="AE174" i="16"/>
  <c r="U174" i="16"/>
  <c r="K174" i="16"/>
  <c r="Q174" i="16"/>
  <c r="N174" i="16"/>
  <c r="AA174" i="16"/>
  <c r="AD174" i="16"/>
  <c r="G174" i="16"/>
  <c r="AC174" i="16"/>
  <c r="P174" i="16"/>
  <c r="S174" i="16"/>
  <c r="Z174" i="16"/>
  <c r="R174" i="16"/>
  <c r="M174" i="16"/>
  <c r="AF174" i="16"/>
  <c r="J174" i="16"/>
  <c r="AH174" i="16"/>
  <c r="L174" i="16"/>
  <c r="I174" i="16"/>
  <c r="AI174" i="16"/>
  <c r="AG174" i="16"/>
  <c r="AP145" i="16"/>
  <c r="E18" i="8" s="1"/>
  <c r="X220" i="16"/>
  <c r="AP188" i="16"/>
  <c r="AQ188" i="16" s="1"/>
  <c r="AK220" i="16"/>
  <c r="T220" i="16"/>
  <c r="AG220" i="16"/>
  <c r="K220" i="16"/>
  <c r="AF220" i="16"/>
  <c r="P220" i="16"/>
  <c r="E220" i="16"/>
  <c r="AC220" i="16"/>
  <c r="W220" i="16"/>
  <c r="AJ220" i="16"/>
  <c r="AD220" i="16"/>
  <c r="AH220" i="16"/>
  <c r="Y220" i="16"/>
  <c r="R220" i="16"/>
  <c r="V220" i="16"/>
  <c r="AI220" i="16"/>
  <c r="U220" i="16"/>
  <c r="I220" i="16"/>
  <c r="AE220" i="16"/>
  <c r="G220" i="16"/>
  <c r="Q220" i="16"/>
  <c r="AM220" i="16"/>
  <c r="AO214" i="16"/>
  <c r="AO215" i="16" s="1"/>
  <c r="M220" i="16"/>
  <c r="F220" i="16"/>
  <c r="J220" i="16"/>
  <c r="Z220" i="16"/>
  <c r="AP195" i="16"/>
  <c r="K10" i="14"/>
  <c r="L220" i="16"/>
  <c r="H220" i="16"/>
  <c r="N220" i="16"/>
  <c r="O220" i="16"/>
  <c r="AL220" i="16"/>
  <c r="S220" i="16"/>
  <c r="I153" i="3"/>
  <c r="I200" i="3"/>
  <c r="I140" i="3"/>
  <c r="I187" i="3"/>
  <c r="I158" i="3"/>
  <c r="I205" i="3"/>
  <c r="I154" i="3"/>
  <c r="I201" i="3"/>
  <c r="I135" i="3"/>
  <c r="I182" i="3"/>
  <c r="I144" i="3"/>
  <c r="I191" i="3"/>
  <c r="I149" i="3"/>
  <c r="I196" i="3"/>
  <c r="I155" i="3"/>
  <c r="I202" i="3"/>
  <c r="I133" i="3"/>
  <c r="I180" i="3"/>
  <c r="I147" i="3"/>
  <c r="I194" i="3"/>
  <c r="I163" i="3"/>
  <c r="I210" i="3"/>
  <c r="I152" i="3"/>
  <c r="I199" i="3"/>
  <c r="I136" i="3"/>
  <c r="I183" i="3"/>
  <c r="I134" i="3"/>
  <c r="I181" i="3"/>
  <c r="I137" i="3"/>
  <c r="I184" i="3"/>
  <c r="I150" i="3"/>
  <c r="I197" i="3"/>
  <c r="I139" i="3"/>
  <c r="I186" i="3"/>
  <c r="I148" i="3"/>
  <c r="I195" i="3"/>
  <c r="I160" i="3"/>
  <c r="I207" i="3"/>
  <c r="I143" i="3"/>
  <c r="I190" i="3"/>
  <c r="G171" i="3"/>
  <c r="H165" i="3" s="1"/>
  <c r="I157" i="3"/>
  <c r="I204" i="3"/>
  <c r="I146" i="3"/>
  <c r="I193" i="3"/>
  <c r="I162" i="3"/>
  <c r="I209" i="3"/>
  <c r="I161" i="3"/>
  <c r="I208" i="3"/>
  <c r="I145" i="3"/>
  <c r="I192" i="3"/>
  <c r="I151" i="3"/>
  <c r="I198" i="3"/>
  <c r="I159" i="3"/>
  <c r="I206" i="3"/>
  <c r="I156" i="3"/>
  <c r="I203" i="3"/>
  <c r="I141" i="3"/>
  <c r="I188" i="3"/>
  <c r="I138" i="3"/>
  <c r="I185" i="3"/>
  <c r="I142" i="3"/>
  <c r="I189" i="3"/>
  <c r="G217" i="3"/>
  <c r="H110" i="3"/>
  <c r="H92" i="3"/>
  <c r="H104" i="3"/>
  <c r="H111" i="3"/>
  <c r="H119" i="3"/>
  <c r="H98" i="3"/>
  <c r="H99" i="3"/>
  <c r="H116" i="3"/>
  <c r="H118" i="3"/>
  <c r="H108" i="3"/>
  <c r="H102" i="3"/>
  <c r="H96" i="3"/>
  <c r="H93" i="3"/>
  <c r="H100" i="3"/>
  <c r="H113" i="3"/>
  <c r="H95" i="3"/>
  <c r="H105" i="3"/>
  <c r="H101" i="3"/>
  <c r="H109" i="3"/>
  <c r="H112" i="3"/>
  <c r="H115" i="3"/>
  <c r="H114" i="3"/>
  <c r="K8" i="3"/>
  <c r="H90" i="3"/>
  <c r="H91" i="3"/>
  <c r="H97" i="3"/>
  <c r="H103" i="3"/>
  <c r="H94" i="3"/>
  <c r="H106" i="3"/>
  <c r="H107" i="3"/>
  <c r="H120" i="3"/>
  <c r="K48" i="3"/>
  <c r="I179" i="3"/>
  <c r="I132" i="3"/>
  <c r="K128" i="15" l="1"/>
  <c r="K87" i="15"/>
  <c r="K125" i="15"/>
  <c r="K84" i="15"/>
  <c r="K85" i="15"/>
  <c r="K126" i="15"/>
  <c r="K104" i="15"/>
  <c r="K63" i="15"/>
  <c r="K82" i="15"/>
  <c r="K123" i="15"/>
  <c r="K64" i="15"/>
  <c r="K105" i="15"/>
  <c r="K118" i="15"/>
  <c r="K77" i="15"/>
  <c r="K47" i="15"/>
  <c r="K55" i="15" s="1"/>
  <c r="K119" i="15"/>
  <c r="K78" i="15"/>
  <c r="K117" i="15"/>
  <c r="K76" i="15"/>
  <c r="K46" i="15"/>
  <c r="K50" i="15" s="1"/>
  <c r="K103" i="15"/>
  <c r="K62" i="15"/>
  <c r="K106" i="15"/>
  <c r="K65" i="15"/>
  <c r="K124" i="15"/>
  <c r="K83" i="15"/>
  <c r="K130" i="15"/>
  <c r="K89" i="15"/>
  <c r="K90" i="15"/>
  <c r="K131" i="15"/>
  <c r="K80" i="15"/>
  <c r="K121" i="15"/>
  <c r="K67" i="15"/>
  <c r="K108" i="15"/>
  <c r="J94" i="15"/>
  <c r="J97" i="15"/>
  <c r="J95" i="15"/>
  <c r="J96" i="15"/>
  <c r="K116" i="15"/>
  <c r="K75" i="15"/>
  <c r="J136" i="15"/>
  <c r="J137" i="15"/>
  <c r="J135" i="15"/>
  <c r="J138" i="15"/>
  <c r="K127" i="15"/>
  <c r="K86" i="15"/>
  <c r="K73" i="15"/>
  <c r="K114" i="15"/>
  <c r="K92" i="15"/>
  <c r="K133" i="15"/>
  <c r="K122" i="15"/>
  <c r="K81" i="15"/>
  <c r="K26" i="3" a="1"/>
  <c r="K26" i="3" s="1"/>
  <c r="L24" i="15" s="1"/>
  <c r="K25" i="3" a="1"/>
  <c r="K25" i="3" s="1"/>
  <c r="L23" i="15" s="1"/>
  <c r="K38" i="3" a="1"/>
  <c r="K38" i="3" s="1"/>
  <c r="L36" i="15" s="1"/>
  <c r="K16" i="3" a="1"/>
  <c r="K16" i="3" s="1"/>
  <c r="L14" i="15" s="1"/>
  <c r="K21" i="3" a="1"/>
  <c r="K21" i="3" s="1"/>
  <c r="L19" i="15" s="1"/>
  <c r="K32" i="3" a="1"/>
  <c r="K32" i="3" s="1"/>
  <c r="L30" i="15" s="1"/>
  <c r="K36" i="3" a="1"/>
  <c r="K36" i="3" s="1"/>
  <c r="L34" i="15" s="1"/>
  <c r="K14" i="3" a="1"/>
  <c r="K14" i="3" s="1"/>
  <c r="L12" i="15" s="1"/>
  <c r="K12" i="3" a="1"/>
  <c r="K12" i="3" s="1"/>
  <c r="L10" i="15" s="1"/>
  <c r="K24" i="3" a="1"/>
  <c r="K24" i="3" s="1"/>
  <c r="L22" i="15" s="1"/>
  <c r="K19" i="3" a="1"/>
  <c r="K19" i="3" s="1"/>
  <c r="L17" i="15" s="1"/>
  <c r="K27" i="3" a="1"/>
  <c r="K27" i="3" s="1"/>
  <c r="L25" i="15" s="1"/>
  <c r="K9" i="3" a="1"/>
  <c r="K9" i="3" s="1"/>
  <c r="L7" i="15" s="1"/>
  <c r="K10" i="3" a="1"/>
  <c r="K10" i="3" s="1"/>
  <c r="L8" i="15" s="1"/>
  <c r="K17" i="3" a="1"/>
  <c r="K17" i="3" s="1"/>
  <c r="L15" i="15" s="1"/>
  <c r="K37" i="3" a="1"/>
  <c r="K37" i="3" s="1"/>
  <c r="L35" i="15" s="1"/>
  <c r="K15" i="3" a="1"/>
  <c r="K15" i="3" s="1"/>
  <c r="L13" i="15" s="1"/>
  <c r="K13" i="3" a="1"/>
  <c r="K13" i="3" s="1"/>
  <c r="L11" i="15" s="1"/>
  <c r="K28" i="3" a="1"/>
  <c r="K28" i="3" s="1"/>
  <c r="L26" i="15" s="1"/>
  <c r="K18" i="3" a="1"/>
  <c r="K18" i="3" s="1"/>
  <c r="L16" i="15" s="1"/>
  <c r="K20" i="3" a="1"/>
  <c r="K20" i="3" s="1"/>
  <c r="L18" i="15" s="1"/>
  <c r="K22" i="3" a="1"/>
  <c r="K22" i="3" s="1"/>
  <c r="L20" i="15" s="1"/>
  <c r="K31" i="3" a="1"/>
  <c r="K31" i="3" s="1"/>
  <c r="L29" i="15" s="1"/>
  <c r="K34" i="3" a="1"/>
  <c r="K34" i="3" s="1"/>
  <c r="L32" i="15" s="1"/>
  <c r="K11" i="3" a="1"/>
  <c r="K11" i="3" s="1"/>
  <c r="L9" i="15" s="1"/>
  <c r="K23" i="3" a="1"/>
  <c r="K23" i="3" s="1"/>
  <c r="L21" i="15" s="1"/>
  <c r="K30" i="3" a="1"/>
  <c r="K30" i="3" s="1"/>
  <c r="L28" i="15" s="1"/>
  <c r="K29" i="3" a="1"/>
  <c r="K29" i="3" s="1"/>
  <c r="L27" i="15" s="1"/>
  <c r="K35" i="3" a="1"/>
  <c r="K35" i="3" s="1"/>
  <c r="L33" i="15" s="1"/>
  <c r="K33" i="3" a="1"/>
  <c r="K33" i="3" s="1"/>
  <c r="L31" i="15" s="1"/>
  <c r="K74" i="15"/>
  <c r="K115" i="15"/>
  <c r="K70" i="15"/>
  <c r="K111" i="15"/>
  <c r="K109" i="15"/>
  <c r="K68" i="15"/>
  <c r="K132" i="15"/>
  <c r="K91" i="15"/>
  <c r="K79" i="15"/>
  <c r="K120" i="15"/>
  <c r="K63" i="3" a="1"/>
  <c r="K63" i="3" s="1"/>
  <c r="K61" i="3" a="1"/>
  <c r="K61" i="3" s="1"/>
  <c r="J101" i="3" s="1"/>
  <c r="K76" i="3" a="1"/>
  <c r="K76" i="3" s="1"/>
  <c r="K57" i="3" a="1"/>
  <c r="K57" i="3" s="1"/>
  <c r="K59" i="3" a="1"/>
  <c r="K59" i="3" s="1"/>
  <c r="K78" i="3" a="1"/>
  <c r="K78" i="3" s="1"/>
  <c r="J118" i="3" s="1"/>
  <c r="K70" i="3" a="1"/>
  <c r="K70" i="3" s="1"/>
  <c r="K73" i="3" a="1"/>
  <c r="K73" i="3" s="1"/>
  <c r="K64" i="3" a="1"/>
  <c r="K64" i="3" s="1"/>
  <c r="K51" i="3" a="1"/>
  <c r="K51" i="3" s="1"/>
  <c r="K52" i="3" a="1"/>
  <c r="K52" i="3" s="1"/>
  <c r="J92" i="3" s="1"/>
  <c r="K69" i="3" a="1"/>
  <c r="K69" i="3" s="1"/>
  <c r="K72" i="3" a="1"/>
  <c r="K72" i="3" s="1"/>
  <c r="K77" i="3" a="1"/>
  <c r="K77" i="3" s="1"/>
  <c r="K68" i="3" a="1"/>
  <c r="K68" i="3" s="1"/>
  <c r="K67" i="3" a="1"/>
  <c r="K67" i="3" s="1"/>
  <c r="K56" i="3" a="1"/>
  <c r="K56" i="3" s="1"/>
  <c r="J96" i="3" s="1"/>
  <c r="K74" i="3" a="1"/>
  <c r="K74" i="3" s="1"/>
  <c r="K50" i="3" a="1"/>
  <c r="K50" i="3" s="1"/>
  <c r="K60" i="3" a="1"/>
  <c r="K60" i="3" s="1"/>
  <c r="J100" i="3" s="1"/>
  <c r="K65" i="3" a="1"/>
  <c r="K65" i="3" s="1"/>
  <c r="J105" i="3" s="1"/>
  <c r="K71" i="3" a="1"/>
  <c r="K71" i="3" s="1"/>
  <c r="K54" i="3" a="1"/>
  <c r="K54" i="3" s="1"/>
  <c r="K58" i="3" a="1"/>
  <c r="K58" i="3" s="1"/>
  <c r="K55" i="3" a="1"/>
  <c r="K55" i="3" s="1"/>
  <c r="K49" i="3" a="1"/>
  <c r="K49" i="3" s="1"/>
  <c r="J89" i="3" s="1"/>
  <c r="K53" i="3" a="1"/>
  <c r="K53" i="3" s="1"/>
  <c r="J93" i="3" s="1"/>
  <c r="K66" i="3" a="1"/>
  <c r="K66" i="3" s="1"/>
  <c r="K62" i="3" a="1"/>
  <c r="K62" i="3" s="1"/>
  <c r="J102" i="3" s="1"/>
  <c r="K75" i="3" a="1"/>
  <c r="K75" i="3" s="1"/>
  <c r="K113" i="15"/>
  <c r="K72" i="15"/>
  <c r="K88" i="15"/>
  <c r="K129" i="15"/>
  <c r="K71" i="15"/>
  <c r="K112" i="15"/>
  <c r="K110" i="15"/>
  <c r="K69" i="15"/>
  <c r="K107" i="15"/>
  <c r="K66" i="15"/>
  <c r="E24" i="8"/>
  <c r="D6" i="8" s="1"/>
  <c r="G30" i="14"/>
  <c r="G14" i="14"/>
  <c r="AQ195" i="16"/>
  <c r="F19" i="8"/>
  <c r="G19" i="14"/>
  <c r="G22" i="14"/>
  <c r="G34" i="14"/>
  <c r="F17" i="8"/>
  <c r="G18" i="14"/>
  <c r="AP168" i="16"/>
  <c r="L10" i="14"/>
  <c r="AP214" i="16"/>
  <c r="AO168" i="16"/>
  <c r="J140" i="3"/>
  <c r="J187" i="3"/>
  <c r="J134" i="3"/>
  <c r="J181" i="3"/>
  <c r="J139" i="3"/>
  <c r="J186" i="3"/>
  <c r="J143" i="3"/>
  <c r="J190" i="3"/>
  <c r="J137" i="3"/>
  <c r="J184" i="3"/>
  <c r="J144" i="3"/>
  <c r="J191" i="3"/>
  <c r="J160" i="3"/>
  <c r="J207" i="3"/>
  <c r="J136" i="3"/>
  <c r="J183" i="3"/>
  <c r="J145" i="3"/>
  <c r="J192" i="3"/>
  <c r="J138" i="3"/>
  <c r="J185" i="3"/>
  <c r="J152" i="3"/>
  <c r="J199" i="3"/>
  <c r="J155" i="3"/>
  <c r="J202" i="3"/>
  <c r="J135" i="3"/>
  <c r="J182" i="3"/>
  <c r="J154" i="3"/>
  <c r="J201" i="3"/>
  <c r="J157" i="3"/>
  <c r="J204" i="3"/>
  <c r="J156" i="3"/>
  <c r="J203" i="3"/>
  <c r="J141" i="3"/>
  <c r="J188" i="3"/>
  <c r="J142" i="3"/>
  <c r="J189" i="3"/>
  <c r="J159" i="3"/>
  <c r="J206" i="3"/>
  <c r="J158" i="3"/>
  <c r="J205" i="3"/>
  <c r="J153" i="3"/>
  <c r="J200" i="3"/>
  <c r="H217" i="3"/>
  <c r="J148" i="3"/>
  <c r="J195" i="3"/>
  <c r="J147" i="3"/>
  <c r="J194" i="3"/>
  <c r="J150" i="3"/>
  <c r="J197" i="3"/>
  <c r="J146" i="3"/>
  <c r="J193" i="3"/>
  <c r="J151" i="3"/>
  <c r="J198" i="3"/>
  <c r="J161" i="3"/>
  <c r="J208" i="3"/>
  <c r="J162" i="3"/>
  <c r="J209" i="3"/>
  <c r="J149" i="3"/>
  <c r="J196" i="3"/>
  <c r="J133" i="3"/>
  <c r="J180" i="3"/>
  <c r="I99" i="3"/>
  <c r="I111" i="3"/>
  <c r="I94" i="3"/>
  <c r="I91" i="3"/>
  <c r="F214" i="3"/>
  <c r="I108" i="3"/>
  <c r="I106" i="3"/>
  <c r="I93" i="3"/>
  <c r="I92" i="3"/>
  <c r="I97" i="3"/>
  <c r="I116" i="3"/>
  <c r="I118" i="3"/>
  <c r="I105" i="3"/>
  <c r="I96" i="3"/>
  <c r="I117" i="3"/>
  <c r="I101" i="3"/>
  <c r="I119" i="3"/>
  <c r="I113" i="3"/>
  <c r="I98" i="3"/>
  <c r="I90" i="3"/>
  <c r="L8" i="3"/>
  <c r="I104" i="3"/>
  <c r="I103" i="3"/>
  <c r="I112" i="3"/>
  <c r="I102" i="3"/>
  <c r="I95" i="3"/>
  <c r="I109" i="3"/>
  <c r="I100" i="3"/>
  <c r="I114" i="3"/>
  <c r="I110" i="3"/>
  <c r="I107" i="3"/>
  <c r="I115" i="3"/>
  <c r="F126" i="3"/>
  <c r="G166" i="3"/>
  <c r="H166" i="3" s="1"/>
  <c r="F167" i="3"/>
  <c r="G167" i="3" s="1"/>
  <c r="H167" i="3" s="1"/>
  <c r="G126" i="3"/>
  <c r="L48" i="3"/>
  <c r="J132" i="3"/>
  <c r="J179" i="3"/>
  <c r="L124" i="15" l="1"/>
  <c r="L83" i="15"/>
  <c r="L103" i="15"/>
  <c r="L62" i="15"/>
  <c r="L46" i="15"/>
  <c r="L50" i="15" s="1"/>
  <c r="L121" i="15"/>
  <c r="L80" i="15"/>
  <c r="L117" i="15"/>
  <c r="L47" i="15"/>
  <c r="L55" i="15" s="1"/>
  <c r="L76" i="15"/>
  <c r="L118" i="15"/>
  <c r="L77" i="15"/>
  <c r="E25" i="8"/>
  <c r="L125" i="15"/>
  <c r="L84" i="15"/>
  <c r="L106" i="15"/>
  <c r="L65" i="15"/>
  <c r="K138" i="15"/>
  <c r="K134" i="15"/>
  <c r="K137" i="15"/>
  <c r="K135" i="15"/>
  <c r="K136" i="15"/>
  <c r="L105" i="15"/>
  <c r="L64" i="15"/>
  <c r="L128" i="15"/>
  <c r="L87" i="15"/>
  <c r="L52" i="3" a="1"/>
  <c r="L52" i="3" s="1"/>
  <c r="L64" i="3" a="1"/>
  <c r="L64" i="3" s="1"/>
  <c r="L60" i="3" a="1"/>
  <c r="L60" i="3" s="1"/>
  <c r="L68" i="3" a="1"/>
  <c r="L68" i="3" s="1"/>
  <c r="L53" i="3" a="1"/>
  <c r="L53" i="3" s="1"/>
  <c r="L77" i="3" a="1"/>
  <c r="L77" i="3" s="1"/>
  <c r="L57" i="3" a="1"/>
  <c r="L57" i="3" s="1"/>
  <c r="L63" i="3" a="1"/>
  <c r="L63" i="3" s="1"/>
  <c r="L72" i="3" a="1"/>
  <c r="L72" i="3" s="1"/>
  <c r="L56" i="3" a="1"/>
  <c r="L56" i="3" s="1"/>
  <c r="L74" i="3" a="1"/>
  <c r="L74" i="3" s="1"/>
  <c r="L73" i="3" a="1"/>
  <c r="L73" i="3" s="1"/>
  <c r="L71" i="3" a="1"/>
  <c r="L71" i="3" s="1"/>
  <c r="L62" i="3" a="1"/>
  <c r="L62" i="3" s="1"/>
  <c r="L65" i="3" a="1"/>
  <c r="L65" i="3" s="1"/>
  <c r="L61" i="3" a="1"/>
  <c r="L61" i="3" s="1"/>
  <c r="L50" i="3" a="1"/>
  <c r="L50" i="3" s="1"/>
  <c r="L75" i="3" a="1"/>
  <c r="L75" i="3" s="1"/>
  <c r="L51" i="3" a="1"/>
  <c r="L51" i="3" s="1"/>
  <c r="L66" i="3" a="1"/>
  <c r="L66" i="3" s="1"/>
  <c r="L59" i="3" a="1"/>
  <c r="L59" i="3" s="1"/>
  <c r="L70" i="3" a="1"/>
  <c r="L70" i="3" s="1"/>
  <c r="L49" i="3" a="1"/>
  <c r="L49" i="3" s="1"/>
  <c r="L76" i="3" a="1"/>
  <c r="L76" i="3" s="1"/>
  <c r="L67" i="3" a="1"/>
  <c r="L67" i="3" s="1"/>
  <c r="L69" i="3" a="1"/>
  <c r="L69" i="3" s="1"/>
  <c r="L58" i="3" a="1"/>
  <c r="L58" i="3" s="1"/>
  <c r="L54" i="3" a="1"/>
  <c r="L54" i="3" s="1"/>
  <c r="L55" i="3" a="1"/>
  <c r="L55" i="3" s="1"/>
  <c r="L116" i="15"/>
  <c r="L75" i="15"/>
  <c r="L67" i="15"/>
  <c r="L108" i="15"/>
  <c r="L113" i="15"/>
  <c r="L72" i="15"/>
  <c r="L114" i="15"/>
  <c r="L73" i="15"/>
  <c r="L130" i="15"/>
  <c r="L89" i="15"/>
  <c r="L21" i="3" a="1"/>
  <c r="L21" i="3" s="1"/>
  <c r="M19" i="15" s="1"/>
  <c r="L14" i="3" a="1"/>
  <c r="L14" i="3" s="1"/>
  <c r="M12" i="15" s="1"/>
  <c r="L26" i="3" a="1"/>
  <c r="L26" i="3" s="1"/>
  <c r="M24" i="15" s="1"/>
  <c r="L9" i="3" a="1"/>
  <c r="L9" i="3" s="1"/>
  <c r="L35" i="3" a="1"/>
  <c r="L35" i="3" s="1"/>
  <c r="M33" i="15" s="1"/>
  <c r="L34" i="3" a="1"/>
  <c r="L34" i="3" s="1"/>
  <c r="M32" i="15" s="1"/>
  <c r="L28" i="3" a="1"/>
  <c r="L28" i="3" s="1"/>
  <c r="M26" i="15" s="1"/>
  <c r="L15" i="3" a="1"/>
  <c r="L15" i="3" s="1"/>
  <c r="M13" i="15" s="1"/>
  <c r="L10" i="3" a="1"/>
  <c r="L10" i="3" s="1"/>
  <c r="M8" i="15" s="1"/>
  <c r="L36" i="3" a="1"/>
  <c r="L36" i="3" s="1"/>
  <c r="M34" i="15" s="1"/>
  <c r="L30" i="3" a="1"/>
  <c r="L30" i="3" s="1"/>
  <c r="M28" i="15" s="1"/>
  <c r="L19" i="3" a="1"/>
  <c r="L19" i="3" s="1"/>
  <c r="M17" i="15" s="1"/>
  <c r="L27" i="3" a="1"/>
  <c r="L27" i="3" s="1"/>
  <c r="M25" i="15" s="1"/>
  <c r="L17" i="3" a="1"/>
  <c r="L17" i="3" s="1"/>
  <c r="M15" i="15" s="1"/>
  <c r="L25" i="3" a="1"/>
  <c r="L25" i="3" s="1"/>
  <c r="M23" i="15" s="1"/>
  <c r="L23" i="3" a="1"/>
  <c r="L23" i="3" s="1"/>
  <c r="M21" i="15" s="1"/>
  <c r="L29" i="3" a="1"/>
  <c r="L29" i="3" s="1"/>
  <c r="M27" i="15" s="1"/>
  <c r="L33" i="3" a="1"/>
  <c r="L33" i="3" s="1"/>
  <c r="M31" i="15" s="1"/>
  <c r="L20" i="3" a="1"/>
  <c r="L20" i="3" s="1"/>
  <c r="M18" i="15" s="1"/>
  <c r="L31" i="3" a="1"/>
  <c r="L31" i="3" s="1"/>
  <c r="M29" i="15" s="1"/>
  <c r="L12" i="3" a="1"/>
  <c r="L12" i="3" s="1"/>
  <c r="M10" i="15" s="1"/>
  <c r="L18" i="3" a="1"/>
  <c r="L18" i="3" s="1"/>
  <c r="M16" i="15" s="1"/>
  <c r="L11" i="3" a="1"/>
  <c r="L11" i="3" s="1"/>
  <c r="M9" i="15" s="1"/>
  <c r="L32" i="3" a="1"/>
  <c r="L32" i="3" s="1"/>
  <c r="M30" i="15" s="1"/>
  <c r="L16" i="3" a="1"/>
  <c r="L16" i="3" s="1"/>
  <c r="M14" i="15" s="1"/>
  <c r="L22" i="3" a="1"/>
  <c r="L22" i="3" s="1"/>
  <c r="M20" i="15" s="1"/>
  <c r="L24" i="3" a="1"/>
  <c r="L24" i="3" s="1"/>
  <c r="M22" i="15" s="1"/>
  <c r="L37" i="3" a="1"/>
  <c r="L37" i="3" s="1"/>
  <c r="M35" i="15" s="1"/>
  <c r="L13" i="3" a="1"/>
  <c r="L13" i="3" s="1"/>
  <c r="M11" i="15" s="1"/>
  <c r="L71" i="15"/>
  <c r="L112" i="15"/>
  <c r="L126" i="15"/>
  <c r="L85" i="15"/>
  <c r="L122" i="15"/>
  <c r="L81" i="15"/>
  <c r="L115" i="15"/>
  <c r="L74" i="15"/>
  <c r="L107" i="15"/>
  <c r="L66" i="15"/>
  <c r="L69" i="15"/>
  <c r="L110" i="15"/>
  <c r="L109" i="15"/>
  <c r="L68" i="15"/>
  <c r="L91" i="15"/>
  <c r="L132" i="15"/>
  <c r="L131" i="15"/>
  <c r="L90" i="15"/>
  <c r="L119" i="15"/>
  <c r="L78" i="15"/>
  <c r="K96" i="15"/>
  <c r="K94" i="15"/>
  <c r="K93" i="15"/>
  <c r="K95" i="15"/>
  <c r="K97" i="15"/>
  <c r="L127" i="15"/>
  <c r="L86" i="15"/>
  <c r="L129" i="15"/>
  <c r="L88" i="15"/>
  <c r="L111" i="15"/>
  <c r="L70" i="15"/>
  <c r="L79" i="15"/>
  <c r="L120" i="15"/>
  <c r="L82" i="15"/>
  <c r="L123" i="15"/>
  <c r="L104" i="15"/>
  <c r="L63" i="15"/>
  <c r="G26" i="14"/>
  <c r="AP215" i="16"/>
  <c r="F23" i="8"/>
  <c r="F24" i="8" s="1"/>
  <c r="D7" i="8" s="1"/>
  <c r="AQ214" i="16"/>
  <c r="K89" i="3"/>
  <c r="K154" i="3"/>
  <c r="K201" i="3"/>
  <c r="K153" i="3"/>
  <c r="K200" i="3"/>
  <c r="K155" i="3"/>
  <c r="K202" i="3"/>
  <c r="K149" i="3"/>
  <c r="K196" i="3"/>
  <c r="K159" i="3"/>
  <c r="K206" i="3"/>
  <c r="K134" i="3"/>
  <c r="K181" i="3"/>
  <c r="K137" i="3"/>
  <c r="K184" i="3"/>
  <c r="K133" i="3"/>
  <c r="K180" i="3"/>
  <c r="I171" i="3"/>
  <c r="K145" i="3"/>
  <c r="K192" i="3"/>
  <c r="K139" i="3"/>
  <c r="K186" i="3"/>
  <c r="K142" i="3"/>
  <c r="K189" i="3"/>
  <c r="K157" i="3"/>
  <c r="K204" i="3"/>
  <c r="K146" i="3"/>
  <c r="K193" i="3"/>
  <c r="K148" i="3"/>
  <c r="K195" i="3"/>
  <c r="K141" i="3"/>
  <c r="K188" i="3"/>
  <c r="K140" i="3"/>
  <c r="K187" i="3"/>
  <c r="K143" i="3"/>
  <c r="K190" i="3"/>
  <c r="K161" i="3"/>
  <c r="K208" i="3"/>
  <c r="K156" i="3"/>
  <c r="K203" i="3"/>
  <c r="K144" i="3"/>
  <c r="K191" i="3"/>
  <c r="K135" i="3"/>
  <c r="K182" i="3"/>
  <c r="K151" i="3"/>
  <c r="K198" i="3"/>
  <c r="K136" i="3"/>
  <c r="K183" i="3"/>
  <c r="I217" i="3"/>
  <c r="K160" i="3"/>
  <c r="K207" i="3"/>
  <c r="K158" i="3"/>
  <c r="K205" i="3"/>
  <c r="K152" i="3"/>
  <c r="K199" i="3"/>
  <c r="K147" i="3"/>
  <c r="K194" i="3"/>
  <c r="K150" i="3"/>
  <c r="K197" i="3"/>
  <c r="K138" i="3"/>
  <c r="K185" i="3"/>
  <c r="E127" i="3"/>
  <c r="J91" i="3"/>
  <c r="J95" i="3"/>
  <c r="J108" i="3"/>
  <c r="J115" i="3"/>
  <c r="J107" i="3"/>
  <c r="J99" i="3"/>
  <c r="J112" i="3"/>
  <c r="J111" i="3"/>
  <c r="J117" i="3"/>
  <c r="J109" i="3"/>
  <c r="J94" i="3"/>
  <c r="J98" i="3"/>
  <c r="J103" i="3"/>
  <c r="J106" i="3"/>
  <c r="J110" i="3"/>
  <c r="J90" i="3"/>
  <c r="J97" i="3"/>
  <c r="M8" i="3"/>
  <c r="J116" i="3"/>
  <c r="J114" i="3"/>
  <c r="J113" i="3"/>
  <c r="J104" i="3"/>
  <c r="E126" i="3"/>
  <c r="M48" i="3"/>
  <c r="K179" i="3"/>
  <c r="K132" i="3"/>
  <c r="M82" i="15" l="1"/>
  <c r="M123" i="15"/>
  <c r="M120" i="15"/>
  <c r="M79" i="15"/>
  <c r="M108" i="15"/>
  <c r="M67" i="15"/>
  <c r="M111" i="15"/>
  <c r="M70" i="15"/>
  <c r="M47" i="15"/>
  <c r="M55" i="15" s="1"/>
  <c r="M116" i="15"/>
  <c r="M75" i="15"/>
  <c r="M113" i="15"/>
  <c r="M72" i="15"/>
  <c r="L133" i="15"/>
  <c r="L135" i="15"/>
  <c r="L138" i="15"/>
  <c r="L136" i="15"/>
  <c r="L137" i="15"/>
  <c r="L134" i="15"/>
  <c r="M115" i="15"/>
  <c r="M74" i="15"/>
  <c r="M121" i="15"/>
  <c r="M80" i="15"/>
  <c r="M110" i="15"/>
  <c r="M69" i="15"/>
  <c r="M124" i="15"/>
  <c r="M83" i="15"/>
  <c r="M66" i="15"/>
  <c r="M107" i="15"/>
  <c r="M71" i="3" a="1"/>
  <c r="M71" i="3" s="1"/>
  <c r="M52" i="3" a="1"/>
  <c r="M52" i="3" s="1"/>
  <c r="M70" i="3" a="1"/>
  <c r="M70" i="3" s="1"/>
  <c r="M64" i="3" a="1"/>
  <c r="M64" i="3" s="1"/>
  <c r="M50" i="3" a="1"/>
  <c r="M50" i="3" s="1"/>
  <c r="M72" i="3" a="1"/>
  <c r="M72" i="3" s="1"/>
  <c r="M73" i="3" a="1"/>
  <c r="M73" i="3" s="1"/>
  <c r="M49" i="3" a="1"/>
  <c r="M49" i="3" s="1"/>
  <c r="M74" i="3" a="1"/>
  <c r="M74" i="3" s="1"/>
  <c r="M60" i="3" a="1"/>
  <c r="M60" i="3" s="1"/>
  <c r="M54" i="3" a="1"/>
  <c r="M54" i="3" s="1"/>
  <c r="M69" i="3" a="1"/>
  <c r="M69" i="3" s="1"/>
  <c r="M58" i="3" a="1"/>
  <c r="M58" i="3" s="1"/>
  <c r="M63" i="3" a="1"/>
  <c r="M63" i="3" s="1"/>
  <c r="M62" i="3" a="1"/>
  <c r="M62" i="3" s="1"/>
  <c r="M59" i="3" a="1"/>
  <c r="M59" i="3" s="1"/>
  <c r="M76" i="3" a="1"/>
  <c r="M76" i="3" s="1"/>
  <c r="M61" i="3" a="1"/>
  <c r="M61" i="3" s="1"/>
  <c r="M67" i="3" a="1"/>
  <c r="M67" i="3" s="1"/>
  <c r="M65" i="3" a="1"/>
  <c r="M65" i="3" s="1"/>
  <c r="M55" i="3" a="1"/>
  <c r="M55" i="3" s="1"/>
  <c r="M57" i="3" a="1"/>
  <c r="M57" i="3" s="1"/>
  <c r="M56" i="3" a="1"/>
  <c r="M56" i="3" s="1"/>
  <c r="M75" i="3" a="1"/>
  <c r="M75" i="3" s="1"/>
  <c r="M66" i="3" a="1"/>
  <c r="M66" i="3" s="1"/>
  <c r="M68" i="3" a="1"/>
  <c r="M68" i="3" s="1"/>
  <c r="M51" i="3" a="1"/>
  <c r="M51" i="3" s="1"/>
  <c r="M53" i="3" a="1"/>
  <c r="M53" i="3" s="1"/>
  <c r="M126" i="15"/>
  <c r="M85" i="15"/>
  <c r="M130" i="15"/>
  <c r="M89" i="15"/>
  <c r="M64" i="15"/>
  <c r="M105" i="15"/>
  <c r="M104" i="15"/>
  <c r="M63" i="15"/>
  <c r="M119" i="15"/>
  <c r="M78" i="15"/>
  <c r="M71" i="15"/>
  <c r="M112" i="15"/>
  <c r="M68" i="15"/>
  <c r="M109" i="15"/>
  <c r="M131" i="15"/>
  <c r="M90" i="15"/>
  <c r="M106" i="15"/>
  <c r="M65" i="15"/>
  <c r="M81" i="15"/>
  <c r="M122" i="15"/>
  <c r="M77" i="15"/>
  <c r="M118" i="15"/>
  <c r="M125" i="15"/>
  <c r="M84" i="15"/>
  <c r="M128" i="15"/>
  <c r="M87" i="15"/>
  <c r="L96" i="15"/>
  <c r="L94" i="15"/>
  <c r="L92" i="15"/>
  <c r="L97" i="15"/>
  <c r="L95" i="15"/>
  <c r="L93" i="15"/>
  <c r="M117" i="15"/>
  <c r="M76" i="15"/>
  <c r="M114" i="15"/>
  <c r="M73" i="15"/>
  <c r="M88" i="15"/>
  <c r="M129" i="15"/>
  <c r="M28" i="3" a="1"/>
  <c r="M28" i="3" s="1"/>
  <c r="N26" i="15" s="1"/>
  <c r="M17" i="3" a="1"/>
  <c r="M17" i="3" s="1"/>
  <c r="N15" i="15" s="1"/>
  <c r="M11" i="3" a="1"/>
  <c r="M11" i="3" s="1"/>
  <c r="N9" i="15" s="1"/>
  <c r="M36" i="3" a="1"/>
  <c r="M36" i="3" s="1"/>
  <c r="N34" i="15" s="1"/>
  <c r="M31" i="3" a="1"/>
  <c r="M31" i="3" s="1"/>
  <c r="N29" i="15" s="1"/>
  <c r="M10" i="3" a="1"/>
  <c r="M10" i="3" s="1"/>
  <c r="N8" i="15" s="1"/>
  <c r="M26" i="3" a="1"/>
  <c r="M26" i="3" s="1"/>
  <c r="N24" i="15" s="1"/>
  <c r="M9" i="3" a="1"/>
  <c r="M9" i="3" s="1"/>
  <c r="N7" i="15" s="1"/>
  <c r="M32" i="3" a="1"/>
  <c r="M32" i="3" s="1"/>
  <c r="N30" i="15" s="1"/>
  <c r="M15" i="3" a="1"/>
  <c r="M15" i="3" s="1"/>
  <c r="N13" i="15" s="1"/>
  <c r="M27" i="3" a="1"/>
  <c r="M27" i="3" s="1"/>
  <c r="N25" i="15" s="1"/>
  <c r="M13" i="3" a="1"/>
  <c r="M13" i="3" s="1"/>
  <c r="N11" i="15" s="1"/>
  <c r="M14" i="3" a="1"/>
  <c r="M14" i="3" s="1"/>
  <c r="N12" i="15" s="1"/>
  <c r="M23" i="3" a="1"/>
  <c r="M23" i="3" s="1"/>
  <c r="N21" i="15" s="1"/>
  <c r="M24" i="3" a="1"/>
  <c r="M24" i="3" s="1"/>
  <c r="N22" i="15" s="1"/>
  <c r="M19" i="3" a="1"/>
  <c r="M19" i="3" s="1"/>
  <c r="N17" i="15" s="1"/>
  <c r="M21" i="3" a="1"/>
  <c r="M21" i="3" s="1"/>
  <c r="N19" i="15" s="1"/>
  <c r="M22" i="3" a="1"/>
  <c r="M22" i="3" s="1"/>
  <c r="N20" i="15" s="1"/>
  <c r="M25" i="3" a="1"/>
  <c r="M25" i="3" s="1"/>
  <c r="N23" i="15" s="1"/>
  <c r="M34" i="3" a="1"/>
  <c r="M34" i="3" s="1"/>
  <c r="N32" i="15" s="1"/>
  <c r="M20" i="3" a="1"/>
  <c r="M20" i="3" s="1"/>
  <c r="N18" i="15" s="1"/>
  <c r="M18" i="3" a="1"/>
  <c r="M18" i="3" s="1"/>
  <c r="N16" i="15" s="1"/>
  <c r="M12" i="3" a="1"/>
  <c r="M12" i="3" s="1"/>
  <c r="N10" i="15" s="1"/>
  <c r="M33" i="3" a="1"/>
  <c r="M33" i="3" s="1"/>
  <c r="N31" i="15" s="1"/>
  <c r="M29" i="3" a="1"/>
  <c r="M29" i="3" s="1"/>
  <c r="N27" i="15" s="1"/>
  <c r="M30" i="3" a="1"/>
  <c r="M30" i="3" s="1"/>
  <c r="N28" i="15" s="1"/>
  <c r="M35" i="3" a="1"/>
  <c r="M35" i="3" s="1"/>
  <c r="N33" i="15" s="1"/>
  <c r="M16" i="3" a="1"/>
  <c r="M16" i="3" s="1"/>
  <c r="N14" i="15" s="1"/>
  <c r="M86" i="15"/>
  <c r="M127" i="15"/>
  <c r="M7" i="15"/>
  <c r="AQ215" i="16"/>
  <c r="G45" i="14"/>
  <c r="G46" i="14" s="1"/>
  <c r="F25" i="8"/>
  <c r="J171" i="3"/>
  <c r="K162" i="3" s="1"/>
  <c r="L141" i="3"/>
  <c r="L188" i="3"/>
  <c r="L137" i="3"/>
  <c r="L184" i="3"/>
  <c r="L160" i="3"/>
  <c r="L207" i="3"/>
  <c r="L136" i="3"/>
  <c r="L183" i="3"/>
  <c r="L158" i="3"/>
  <c r="L205" i="3"/>
  <c r="L159" i="3"/>
  <c r="L206" i="3"/>
  <c r="L143" i="3"/>
  <c r="L190" i="3"/>
  <c r="L140" i="3"/>
  <c r="L187" i="3"/>
  <c r="L153" i="3"/>
  <c r="L200" i="3"/>
  <c r="L149" i="3"/>
  <c r="L196" i="3"/>
  <c r="L150" i="3"/>
  <c r="L197" i="3"/>
  <c r="L135" i="3"/>
  <c r="L182" i="3"/>
  <c r="L151" i="3"/>
  <c r="L198" i="3"/>
  <c r="L139" i="3"/>
  <c r="L186" i="3"/>
  <c r="L144" i="3"/>
  <c r="L191" i="3"/>
  <c r="L152" i="3"/>
  <c r="L199" i="3"/>
  <c r="L147" i="3"/>
  <c r="L194" i="3"/>
  <c r="L146" i="3"/>
  <c r="L193" i="3"/>
  <c r="L155" i="3"/>
  <c r="L202" i="3"/>
  <c r="L157" i="3"/>
  <c r="L204" i="3"/>
  <c r="L148" i="3"/>
  <c r="L195" i="3"/>
  <c r="K93" i="3"/>
  <c r="L156" i="3"/>
  <c r="L203" i="3"/>
  <c r="L138" i="3"/>
  <c r="L185" i="3"/>
  <c r="L142" i="3"/>
  <c r="L189" i="3"/>
  <c r="L133" i="3"/>
  <c r="L180" i="3"/>
  <c r="L154" i="3"/>
  <c r="L201" i="3"/>
  <c r="L145" i="3"/>
  <c r="L192" i="3"/>
  <c r="L134" i="3"/>
  <c r="L181" i="3"/>
  <c r="J217" i="3"/>
  <c r="K105" i="3"/>
  <c r="K91" i="3"/>
  <c r="K90" i="3"/>
  <c r="K102" i="3"/>
  <c r="K101" i="3"/>
  <c r="K99" i="3"/>
  <c r="K109" i="3"/>
  <c r="K111" i="3"/>
  <c r="K96" i="3"/>
  <c r="K97" i="3"/>
  <c r="K110" i="3"/>
  <c r="K106" i="3"/>
  <c r="K114" i="3"/>
  <c r="K112" i="3"/>
  <c r="K92" i="3"/>
  <c r="K100" i="3"/>
  <c r="K108" i="3"/>
  <c r="K107" i="3"/>
  <c r="N8" i="3"/>
  <c r="K98" i="3"/>
  <c r="K104" i="3"/>
  <c r="K113" i="3"/>
  <c r="K115" i="3"/>
  <c r="K117" i="3"/>
  <c r="K116" i="3"/>
  <c r="K103" i="3"/>
  <c r="K95" i="3"/>
  <c r="K94" i="3"/>
  <c r="J163" i="3"/>
  <c r="N48" i="3"/>
  <c r="L179" i="3"/>
  <c r="L132" i="3"/>
  <c r="I126" i="3"/>
  <c r="N71" i="15" l="1"/>
  <c r="N112" i="15"/>
  <c r="N46" i="15"/>
  <c r="N50" i="15" s="1"/>
  <c r="N62" i="15"/>
  <c r="N103" i="15"/>
  <c r="M138" i="15"/>
  <c r="M133" i="15"/>
  <c r="M134" i="15"/>
  <c r="M137" i="15"/>
  <c r="M136" i="15"/>
  <c r="M132" i="15"/>
  <c r="M135" i="15"/>
  <c r="N17" i="3" a="1"/>
  <c r="N17" i="3" s="1"/>
  <c r="O15" i="15" s="1"/>
  <c r="N12" i="3" a="1"/>
  <c r="N12" i="3" s="1"/>
  <c r="O10" i="15" s="1"/>
  <c r="N18" i="3" a="1"/>
  <c r="N18" i="3" s="1"/>
  <c r="O16" i="15" s="1"/>
  <c r="N34" i="3" a="1"/>
  <c r="N34" i="3" s="1"/>
  <c r="O32" i="15" s="1"/>
  <c r="N10" i="3" a="1"/>
  <c r="N10" i="3" s="1"/>
  <c r="O8" i="15" s="1"/>
  <c r="N30" i="3" a="1"/>
  <c r="N30" i="3" s="1"/>
  <c r="O28" i="15" s="1"/>
  <c r="N26" i="3" a="1"/>
  <c r="N26" i="3" s="1"/>
  <c r="O24" i="15" s="1"/>
  <c r="N13" i="3" a="1"/>
  <c r="N13" i="3" s="1"/>
  <c r="O11" i="15" s="1"/>
  <c r="N19" i="3" a="1"/>
  <c r="N19" i="3" s="1"/>
  <c r="O17" i="15" s="1"/>
  <c r="N31" i="3" a="1"/>
  <c r="N31" i="3" s="1"/>
  <c r="O29" i="15" s="1"/>
  <c r="N21" i="3" a="1"/>
  <c r="N21" i="3" s="1"/>
  <c r="O19" i="15" s="1"/>
  <c r="N32" i="3" a="1"/>
  <c r="N32" i="3" s="1"/>
  <c r="O30" i="15" s="1"/>
  <c r="N27" i="3" a="1"/>
  <c r="N27" i="3" s="1"/>
  <c r="O25" i="15" s="1"/>
  <c r="N28" i="3" a="1"/>
  <c r="N28" i="3" s="1"/>
  <c r="O26" i="15" s="1"/>
  <c r="N35" i="3" a="1"/>
  <c r="N35" i="3" s="1"/>
  <c r="N23" i="3" a="1"/>
  <c r="N23" i="3" s="1"/>
  <c r="O21" i="15" s="1"/>
  <c r="N15" i="3" a="1"/>
  <c r="N15" i="3" s="1"/>
  <c r="O13" i="15" s="1"/>
  <c r="N24" i="3" a="1"/>
  <c r="N24" i="3" s="1"/>
  <c r="O22" i="15" s="1"/>
  <c r="N16" i="3" a="1"/>
  <c r="N16" i="3" s="1"/>
  <c r="O14" i="15" s="1"/>
  <c r="N22" i="3" a="1"/>
  <c r="N22" i="3" s="1"/>
  <c r="O20" i="15" s="1"/>
  <c r="N25" i="3" a="1"/>
  <c r="N25" i="3" s="1"/>
  <c r="O23" i="15" s="1"/>
  <c r="N29" i="3" a="1"/>
  <c r="N29" i="3" s="1"/>
  <c r="O27" i="15" s="1"/>
  <c r="N33" i="3" a="1"/>
  <c r="N33" i="3" s="1"/>
  <c r="O31" i="15" s="1"/>
  <c r="N20" i="3" a="1"/>
  <c r="N20" i="3" s="1"/>
  <c r="O18" i="15" s="1"/>
  <c r="N9" i="3" a="1"/>
  <c r="N9" i="3" s="1"/>
  <c r="O7" i="15" s="1"/>
  <c r="N14" i="3" a="1"/>
  <c r="N14" i="3" s="1"/>
  <c r="O12" i="15" s="1"/>
  <c r="N11" i="3" a="1"/>
  <c r="N11" i="3" s="1"/>
  <c r="O9" i="15" s="1"/>
  <c r="N120" i="15"/>
  <c r="N79" i="15"/>
  <c r="N116" i="15"/>
  <c r="N75" i="15"/>
  <c r="N89" i="15"/>
  <c r="N130" i="15"/>
  <c r="N114" i="15"/>
  <c r="N73" i="15"/>
  <c r="N84" i="15"/>
  <c r="N125" i="15"/>
  <c r="N62" i="3" a="1"/>
  <c r="N62" i="3" s="1"/>
  <c r="N74" i="3" a="1"/>
  <c r="N74" i="3" s="1"/>
  <c r="N71" i="3" a="1"/>
  <c r="N71" i="3" s="1"/>
  <c r="N69" i="3" a="1"/>
  <c r="N69" i="3" s="1"/>
  <c r="N75" i="3" a="1"/>
  <c r="N75" i="3" s="1"/>
  <c r="N58" i="3" a="1"/>
  <c r="N58" i="3" s="1"/>
  <c r="N54" i="3" a="1"/>
  <c r="N54" i="3" s="1"/>
  <c r="N52" i="3" a="1"/>
  <c r="N52" i="3" s="1"/>
  <c r="N64" i="3" a="1"/>
  <c r="N64" i="3" s="1"/>
  <c r="N53" i="3" a="1"/>
  <c r="N53" i="3" s="1"/>
  <c r="N73" i="3" a="1"/>
  <c r="N73" i="3" s="1"/>
  <c r="N50" i="3" a="1"/>
  <c r="N50" i="3" s="1"/>
  <c r="N51" i="3" a="1"/>
  <c r="N51" i="3" s="1"/>
  <c r="N49" i="3" a="1"/>
  <c r="N49" i="3" s="1"/>
  <c r="N70" i="3" a="1"/>
  <c r="N70" i="3" s="1"/>
  <c r="N67" i="3" a="1"/>
  <c r="N67" i="3" s="1"/>
  <c r="N56" i="3" a="1"/>
  <c r="N56" i="3" s="1"/>
  <c r="N65" i="3" a="1"/>
  <c r="N65" i="3" s="1"/>
  <c r="N55" i="3" a="1"/>
  <c r="N55" i="3" s="1"/>
  <c r="N66" i="3" a="1"/>
  <c r="N66" i="3" s="1"/>
  <c r="N72" i="3" a="1"/>
  <c r="N72" i="3" s="1"/>
  <c r="M112" i="3" s="1"/>
  <c r="N59" i="3" a="1"/>
  <c r="N59" i="3" s="1"/>
  <c r="N61" i="3" a="1"/>
  <c r="N61" i="3" s="1"/>
  <c r="N60" i="3" a="1"/>
  <c r="N60" i="3" s="1"/>
  <c r="N63" i="3" a="1"/>
  <c r="N63" i="3" s="1"/>
  <c r="N68" i="3" a="1"/>
  <c r="N68" i="3" s="1"/>
  <c r="N57" i="3" a="1"/>
  <c r="N57" i="3" s="1"/>
  <c r="N47" i="15"/>
  <c r="N55" i="15" s="1"/>
  <c r="N115" i="15"/>
  <c r="N74" i="15"/>
  <c r="N105" i="15"/>
  <c r="N64" i="15"/>
  <c r="N111" i="15"/>
  <c r="N70" i="15"/>
  <c r="N72" i="15"/>
  <c r="N113" i="15"/>
  <c r="N77" i="15"/>
  <c r="N118" i="15"/>
  <c r="N122" i="15"/>
  <c r="N81" i="15"/>
  <c r="N104" i="15"/>
  <c r="N63" i="15"/>
  <c r="N69" i="15"/>
  <c r="N110" i="15"/>
  <c r="N117" i="15"/>
  <c r="N76" i="15"/>
  <c r="N128" i="15"/>
  <c r="N87" i="15"/>
  <c r="N67" i="15"/>
  <c r="N108" i="15"/>
  <c r="N78" i="15"/>
  <c r="N119" i="15"/>
  <c r="N124" i="15"/>
  <c r="N83" i="15"/>
  <c r="N66" i="15"/>
  <c r="N107" i="15"/>
  <c r="N129" i="15"/>
  <c r="N88" i="15"/>
  <c r="N82" i="15"/>
  <c r="N123" i="15"/>
  <c r="N80" i="15"/>
  <c r="N121" i="15"/>
  <c r="M62" i="15"/>
  <c r="M103" i="15"/>
  <c r="M46" i="15"/>
  <c r="M50" i="15" s="1"/>
  <c r="N127" i="15"/>
  <c r="N86" i="15"/>
  <c r="N68" i="15"/>
  <c r="N109" i="15"/>
  <c r="N65" i="15"/>
  <c r="N106" i="15"/>
  <c r="N126" i="15"/>
  <c r="N85" i="15"/>
  <c r="M134" i="3"/>
  <c r="M181" i="3"/>
  <c r="M144" i="3"/>
  <c r="M191" i="3"/>
  <c r="M154" i="3"/>
  <c r="M201" i="3"/>
  <c r="M156" i="3"/>
  <c r="M203" i="3"/>
  <c r="K217" i="3"/>
  <c r="M155" i="3"/>
  <c r="M202" i="3"/>
  <c r="M146" i="3"/>
  <c r="M193" i="3"/>
  <c r="M157" i="3"/>
  <c r="M204" i="3"/>
  <c r="M148" i="3"/>
  <c r="M195" i="3"/>
  <c r="M152" i="3"/>
  <c r="M199" i="3"/>
  <c r="M143" i="3"/>
  <c r="M190" i="3"/>
  <c r="L89" i="3"/>
  <c r="M179" i="3"/>
  <c r="M149" i="3"/>
  <c r="M196" i="3"/>
  <c r="M142" i="3"/>
  <c r="M189" i="3"/>
  <c r="M151" i="3"/>
  <c r="M198" i="3"/>
  <c r="M140" i="3"/>
  <c r="M187" i="3"/>
  <c r="M135" i="3"/>
  <c r="M182" i="3"/>
  <c r="M136" i="3"/>
  <c r="M183" i="3"/>
  <c r="M147" i="3"/>
  <c r="M194" i="3"/>
  <c r="M145" i="3"/>
  <c r="M192" i="3"/>
  <c r="M159" i="3"/>
  <c r="M206" i="3"/>
  <c r="M150" i="3"/>
  <c r="M197" i="3"/>
  <c r="M137" i="3"/>
  <c r="M184" i="3"/>
  <c r="M141" i="3"/>
  <c r="M188" i="3"/>
  <c r="M133" i="3"/>
  <c r="M180" i="3"/>
  <c r="M158" i="3"/>
  <c r="M205" i="3"/>
  <c r="M138" i="3"/>
  <c r="M185" i="3"/>
  <c r="K171" i="3"/>
  <c r="L162" i="3" s="1"/>
  <c r="M139" i="3"/>
  <c r="M186" i="3"/>
  <c r="M153" i="3"/>
  <c r="M200" i="3"/>
  <c r="L106" i="3"/>
  <c r="L115" i="3"/>
  <c r="L101" i="3"/>
  <c r="L107" i="3"/>
  <c r="L95" i="3"/>
  <c r="L114" i="3"/>
  <c r="L112" i="3"/>
  <c r="L100" i="3"/>
  <c r="L97" i="3"/>
  <c r="L98" i="3"/>
  <c r="L108" i="3"/>
  <c r="L104" i="3"/>
  <c r="L94" i="3"/>
  <c r="L92" i="3"/>
  <c r="L99" i="3"/>
  <c r="L113" i="3"/>
  <c r="L103" i="3"/>
  <c r="L90" i="3"/>
  <c r="L91" i="3"/>
  <c r="L102" i="3"/>
  <c r="L105" i="3"/>
  <c r="L109" i="3"/>
  <c r="L96" i="3"/>
  <c r="L110" i="3"/>
  <c r="L111" i="3"/>
  <c r="L93" i="3"/>
  <c r="L116" i="3"/>
  <c r="O8" i="3"/>
  <c r="K163" i="3"/>
  <c r="O48" i="3"/>
  <c r="J126" i="3"/>
  <c r="M132" i="3"/>
  <c r="O68" i="15" l="1"/>
  <c r="O109" i="15"/>
  <c r="O71" i="15"/>
  <c r="O112" i="15"/>
  <c r="O122" i="15"/>
  <c r="O81" i="15"/>
  <c r="O105" i="15"/>
  <c r="O64" i="15"/>
  <c r="O121" i="15"/>
  <c r="O80" i="15"/>
  <c r="O67" i="15"/>
  <c r="O108" i="15"/>
  <c r="O85" i="15"/>
  <c r="O126" i="15"/>
  <c r="O106" i="15"/>
  <c r="O65" i="15"/>
  <c r="O111" i="15"/>
  <c r="O70" i="15"/>
  <c r="N96" i="15"/>
  <c r="N97" i="15"/>
  <c r="N91" i="15"/>
  <c r="N92" i="15"/>
  <c r="N95" i="15"/>
  <c r="N90" i="15"/>
  <c r="N93" i="15"/>
  <c r="N94" i="15"/>
  <c r="N135" i="15"/>
  <c r="N136" i="15"/>
  <c r="N131" i="15"/>
  <c r="N138" i="15"/>
  <c r="N133" i="15"/>
  <c r="N132" i="15"/>
  <c r="N137" i="15"/>
  <c r="N134" i="15"/>
  <c r="O46" i="15"/>
  <c r="O50" i="15" s="1"/>
  <c r="O62" i="15"/>
  <c r="O103" i="15"/>
  <c r="O115" i="15"/>
  <c r="O74" i="15"/>
  <c r="O114" i="15"/>
  <c r="O73" i="15"/>
  <c r="O125" i="15"/>
  <c r="O84" i="15"/>
  <c r="O33" i="15"/>
  <c r="O127" i="15"/>
  <c r="O86" i="15"/>
  <c r="O72" i="15"/>
  <c r="O113" i="15"/>
  <c r="O123" i="15"/>
  <c r="O82" i="15"/>
  <c r="O107" i="15"/>
  <c r="O66" i="15"/>
  <c r="O49" i="3" a="1"/>
  <c r="O49" i="3" s="1"/>
  <c r="O57" i="3" a="1"/>
  <c r="O57" i="3" s="1"/>
  <c r="O67" i="3" a="1"/>
  <c r="O67" i="3" s="1"/>
  <c r="O70" i="3" a="1"/>
  <c r="O70" i="3" s="1"/>
  <c r="O58" i="3" a="1"/>
  <c r="O58" i="3" s="1"/>
  <c r="O73" i="3" a="1"/>
  <c r="O73" i="3" s="1"/>
  <c r="O64" i="3" a="1"/>
  <c r="O64" i="3" s="1"/>
  <c r="O61" i="3" a="1"/>
  <c r="O61" i="3" s="1"/>
  <c r="O72" i="3" a="1"/>
  <c r="O72" i="3" s="1"/>
  <c r="O51" i="3" a="1"/>
  <c r="O51" i="3" s="1"/>
  <c r="O63" i="3" a="1"/>
  <c r="O63" i="3" s="1"/>
  <c r="O60" i="3" a="1"/>
  <c r="O60" i="3" s="1"/>
  <c r="O53" i="3" a="1"/>
  <c r="O53" i="3" s="1"/>
  <c r="O62" i="3" a="1"/>
  <c r="O62" i="3" s="1"/>
  <c r="O74" i="3" a="1"/>
  <c r="O74" i="3" s="1"/>
  <c r="O59" i="3" a="1"/>
  <c r="O59" i="3" s="1"/>
  <c r="N99" i="3" s="1"/>
  <c r="O65" i="3" a="1"/>
  <c r="O65" i="3" s="1"/>
  <c r="O54" i="3" a="1"/>
  <c r="O54" i="3" s="1"/>
  <c r="O56" i="3" a="1"/>
  <c r="O56" i="3" s="1"/>
  <c r="O71" i="3" a="1"/>
  <c r="O71" i="3" s="1"/>
  <c r="O52" i="3" a="1"/>
  <c r="O52" i="3" s="1"/>
  <c r="O55" i="3" a="1"/>
  <c r="O55" i="3" s="1"/>
  <c r="O69" i="3" a="1"/>
  <c r="O69" i="3" s="1"/>
  <c r="O68" i="3" a="1"/>
  <c r="O68" i="3" s="1"/>
  <c r="O50" i="3" a="1"/>
  <c r="O50" i="3" s="1"/>
  <c r="O66" i="3" a="1"/>
  <c r="O66" i="3" s="1"/>
  <c r="M94" i="15"/>
  <c r="M97" i="15"/>
  <c r="M92" i="15"/>
  <c r="M95" i="15"/>
  <c r="M91" i="15"/>
  <c r="M93" i="15"/>
  <c r="M96" i="15"/>
  <c r="O78" i="15"/>
  <c r="O119" i="15"/>
  <c r="O79" i="15"/>
  <c r="O120" i="15"/>
  <c r="O117" i="15"/>
  <c r="O76" i="15"/>
  <c r="O31" i="3" a="1"/>
  <c r="O31" i="3" s="1"/>
  <c r="P29" i="15" s="1"/>
  <c r="O30" i="3" a="1"/>
  <c r="O30" i="3" s="1"/>
  <c r="P28" i="15" s="1"/>
  <c r="O32" i="3" a="1"/>
  <c r="O32" i="3" s="1"/>
  <c r="P30" i="15" s="1"/>
  <c r="O10" i="3" a="1"/>
  <c r="O10" i="3" s="1"/>
  <c r="P8" i="15" s="1"/>
  <c r="O20" i="3" a="1"/>
  <c r="O20" i="3" s="1"/>
  <c r="P18" i="15" s="1"/>
  <c r="O27" i="3" a="1"/>
  <c r="O27" i="3" s="1"/>
  <c r="P25" i="15" s="1"/>
  <c r="O22" i="3" a="1"/>
  <c r="O22" i="3" s="1"/>
  <c r="P20" i="15" s="1"/>
  <c r="O13" i="3" a="1"/>
  <c r="O13" i="3" s="1"/>
  <c r="P11" i="15" s="1"/>
  <c r="O19" i="3" a="1"/>
  <c r="O19" i="3" s="1"/>
  <c r="P17" i="15" s="1"/>
  <c r="O34" i="3" a="1"/>
  <c r="O34" i="3" s="1"/>
  <c r="P32" i="15" s="1"/>
  <c r="O14" i="3" a="1"/>
  <c r="O14" i="3" s="1"/>
  <c r="P12" i="15" s="1"/>
  <c r="O18" i="3" a="1"/>
  <c r="O18" i="3" s="1"/>
  <c r="P16" i="15" s="1"/>
  <c r="O21" i="3" a="1"/>
  <c r="O21" i="3" s="1"/>
  <c r="P19" i="15" s="1"/>
  <c r="O24" i="3" a="1"/>
  <c r="O24" i="3" s="1"/>
  <c r="P22" i="15" s="1"/>
  <c r="O33" i="3" a="1"/>
  <c r="O33" i="3" s="1"/>
  <c r="P31" i="15" s="1"/>
  <c r="O9" i="3" a="1"/>
  <c r="O9" i="3" s="1"/>
  <c r="P7" i="15" s="1"/>
  <c r="O16" i="3" a="1"/>
  <c r="O16" i="3" s="1"/>
  <c r="P14" i="15" s="1"/>
  <c r="O29" i="3" a="1"/>
  <c r="O29" i="3" s="1"/>
  <c r="P27" i="15" s="1"/>
  <c r="O26" i="3" a="1"/>
  <c r="O26" i="3" s="1"/>
  <c r="P24" i="15" s="1"/>
  <c r="O11" i="3" a="1"/>
  <c r="O11" i="3" s="1"/>
  <c r="P9" i="15" s="1"/>
  <c r="O28" i="3" a="1"/>
  <c r="O28" i="3" s="1"/>
  <c r="P26" i="15" s="1"/>
  <c r="O15" i="3" a="1"/>
  <c r="O15" i="3" s="1"/>
  <c r="P13" i="15" s="1"/>
  <c r="O17" i="3" a="1"/>
  <c r="O17" i="3" s="1"/>
  <c r="P15" i="15" s="1"/>
  <c r="O12" i="3" a="1"/>
  <c r="O12" i="3" s="1"/>
  <c r="P10" i="15" s="1"/>
  <c r="O25" i="3" a="1"/>
  <c r="O25" i="3" s="1"/>
  <c r="P23" i="15" s="1"/>
  <c r="O23" i="3" a="1"/>
  <c r="O23" i="3" s="1"/>
  <c r="P21" i="15" s="1"/>
  <c r="O75" i="15"/>
  <c r="O116" i="15"/>
  <c r="O124" i="15"/>
  <c r="O83" i="15"/>
  <c r="O69" i="15"/>
  <c r="O110" i="15"/>
  <c r="O104" i="15"/>
  <c r="O63" i="15"/>
  <c r="O118" i="15"/>
  <c r="O77" i="15"/>
  <c r="O128" i="15"/>
  <c r="O87" i="15"/>
  <c r="L161" i="3"/>
  <c r="N153" i="3"/>
  <c r="N200" i="3"/>
  <c r="N146" i="3"/>
  <c r="N193" i="3"/>
  <c r="N145" i="3"/>
  <c r="N192" i="3"/>
  <c r="N154" i="3"/>
  <c r="N201" i="3"/>
  <c r="N136" i="3"/>
  <c r="N183" i="3"/>
  <c r="N148" i="3"/>
  <c r="N195" i="3"/>
  <c r="N143" i="3"/>
  <c r="N190" i="3"/>
  <c r="N156" i="3"/>
  <c r="N203" i="3"/>
  <c r="L217" i="3"/>
  <c r="N150" i="3"/>
  <c r="N197" i="3"/>
  <c r="N133" i="3"/>
  <c r="N180" i="3"/>
  <c r="N149" i="3"/>
  <c r="N196" i="3"/>
  <c r="N132" i="3"/>
  <c r="N179" i="3"/>
  <c r="N138" i="3"/>
  <c r="N185" i="3"/>
  <c r="N134" i="3"/>
  <c r="N181" i="3"/>
  <c r="N151" i="3"/>
  <c r="N198" i="3"/>
  <c r="N157" i="3"/>
  <c r="N204" i="3"/>
  <c r="N140" i="3"/>
  <c r="N187" i="3"/>
  <c r="N137" i="3"/>
  <c r="N184" i="3"/>
  <c r="N152" i="3"/>
  <c r="N199" i="3"/>
  <c r="N135" i="3"/>
  <c r="N182" i="3"/>
  <c r="N144" i="3"/>
  <c r="N191" i="3"/>
  <c r="N141" i="3"/>
  <c r="N188" i="3"/>
  <c r="N158" i="3"/>
  <c r="N205" i="3"/>
  <c r="N142" i="3"/>
  <c r="N189" i="3"/>
  <c r="N139" i="3"/>
  <c r="N186" i="3"/>
  <c r="N147" i="3"/>
  <c r="N194" i="3"/>
  <c r="N155" i="3"/>
  <c r="N202" i="3"/>
  <c r="M94" i="3"/>
  <c r="M106" i="3"/>
  <c r="M95" i="3"/>
  <c r="M111" i="3"/>
  <c r="M107" i="3"/>
  <c r="M109" i="3"/>
  <c r="M98" i="3"/>
  <c r="M92" i="3"/>
  <c r="M115" i="3"/>
  <c r="M89" i="3"/>
  <c r="M114" i="3"/>
  <c r="M102" i="3"/>
  <c r="M113" i="3"/>
  <c r="M101" i="3"/>
  <c r="M99" i="3"/>
  <c r="M104" i="3"/>
  <c r="P8" i="3"/>
  <c r="M96" i="3"/>
  <c r="M103" i="3"/>
  <c r="M110" i="3"/>
  <c r="M100" i="3"/>
  <c r="M93" i="3"/>
  <c r="M90" i="3"/>
  <c r="M97" i="3"/>
  <c r="M91" i="3"/>
  <c r="M105" i="3"/>
  <c r="M108" i="3"/>
  <c r="L171" i="3"/>
  <c r="L163" i="3"/>
  <c r="P48" i="3"/>
  <c r="K126" i="3"/>
  <c r="P62" i="15" l="1"/>
  <c r="P46" i="15"/>
  <c r="P50" i="15" s="1"/>
  <c r="P103" i="15"/>
  <c r="P83" i="15"/>
  <c r="P124" i="15"/>
  <c r="P54" i="3" a="1"/>
  <c r="P54" i="3" s="1"/>
  <c r="P58" i="3" a="1"/>
  <c r="P58" i="3" s="1"/>
  <c r="P59" i="3" a="1"/>
  <c r="P59" i="3" s="1"/>
  <c r="P57" i="3" a="1"/>
  <c r="P57" i="3" s="1"/>
  <c r="P66" i="3" a="1"/>
  <c r="P66" i="3" s="1"/>
  <c r="P50" i="3" a="1"/>
  <c r="P50" i="3" s="1"/>
  <c r="P67" i="3" a="1"/>
  <c r="P67" i="3" s="1"/>
  <c r="P71" i="3" a="1"/>
  <c r="P71" i="3" s="1"/>
  <c r="P55" i="3" a="1"/>
  <c r="P55" i="3" s="1"/>
  <c r="P73" i="3" a="1"/>
  <c r="P73" i="3" s="1"/>
  <c r="P63" i="3" a="1"/>
  <c r="P63" i="3" s="1"/>
  <c r="P68" i="3" a="1"/>
  <c r="P68" i="3" s="1"/>
  <c r="P69" i="3" a="1"/>
  <c r="P69" i="3" s="1"/>
  <c r="P56" i="3" a="1"/>
  <c r="P56" i="3" s="1"/>
  <c r="P70" i="3" a="1"/>
  <c r="P70" i="3" s="1"/>
  <c r="P65" i="3" a="1"/>
  <c r="P65" i="3" s="1"/>
  <c r="P53" i="3" a="1"/>
  <c r="P53" i="3" s="1"/>
  <c r="P61" i="3" a="1"/>
  <c r="P61" i="3" s="1"/>
  <c r="P72" i="3" a="1"/>
  <c r="P72" i="3" s="1"/>
  <c r="P64" i="3" a="1"/>
  <c r="P64" i="3" s="1"/>
  <c r="P49" i="3" a="1"/>
  <c r="P49" i="3" s="1"/>
  <c r="P51" i="3" a="1"/>
  <c r="P51" i="3" s="1"/>
  <c r="P52" i="3" a="1"/>
  <c r="P52" i="3" s="1"/>
  <c r="P60" i="3" a="1"/>
  <c r="P60" i="3" s="1"/>
  <c r="P62" i="3" a="1"/>
  <c r="P62" i="3" s="1"/>
  <c r="P84" i="15"/>
  <c r="P125" i="15"/>
  <c r="P77" i="15"/>
  <c r="P118" i="15"/>
  <c r="P115" i="15"/>
  <c r="P74" i="15"/>
  <c r="P85" i="15"/>
  <c r="P126" i="15"/>
  <c r="P112" i="15"/>
  <c r="P71" i="15"/>
  <c r="P127" i="15"/>
  <c r="P86" i="15"/>
  <c r="P76" i="15"/>
  <c r="P117" i="15"/>
  <c r="P119" i="15"/>
  <c r="P78" i="15"/>
  <c r="P108" i="15"/>
  <c r="P67" i="15"/>
  <c r="O95" i="15"/>
  <c r="O97" i="15"/>
  <c r="O89" i="15"/>
  <c r="O92" i="15"/>
  <c r="O90" i="15"/>
  <c r="O91" i="15"/>
  <c r="O93" i="15"/>
  <c r="O94" i="15"/>
  <c r="O96" i="15"/>
  <c r="P72" i="15"/>
  <c r="P113" i="15"/>
  <c r="P47" i="15"/>
  <c r="P55" i="15" s="1"/>
  <c r="P128" i="15"/>
  <c r="P87" i="15"/>
  <c r="P111" i="15"/>
  <c r="P70" i="15"/>
  <c r="P109" i="15"/>
  <c r="P68" i="15"/>
  <c r="P107" i="15"/>
  <c r="P66" i="15"/>
  <c r="O88" i="15"/>
  <c r="O129" i="15"/>
  <c r="P69" i="15"/>
  <c r="P110" i="15"/>
  <c r="P122" i="15"/>
  <c r="P81" i="15"/>
  <c r="P116" i="15"/>
  <c r="P75" i="15"/>
  <c r="P105" i="15"/>
  <c r="P64" i="15"/>
  <c r="P80" i="15"/>
  <c r="P121" i="15"/>
  <c r="P120" i="15"/>
  <c r="P79" i="15"/>
  <c r="P73" i="15"/>
  <c r="P114" i="15"/>
  <c r="O47" i="15"/>
  <c r="O55" i="15" s="1"/>
  <c r="P106" i="15"/>
  <c r="P65" i="15"/>
  <c r="P12" i="3" a="1"/>
  <c r="P12" i="3" s="1"/>
  <c r="Q10" i="15" s="1"/>
  <c r="P14" i="3" a="1"/>
  <c r="P14" i="3" s="1"/>
  <c r="Q12" i="15" s="1"/>
  <c r="P30" i="3" a="1"/>
  <c r="P30" i="3" s="1"/>
  <c r="Q28" i="15" s="1"/>
  <c r="P29" i="3" a="1"/>
  <c r="P29" i="3" s="1"/>
  <c r="Q27" i="15" s="1"/>
  <c r="P18" i="3" a="1"/>
  <c r="P18" i="3" s="1"/>
  <c r="Q16" i="15" s="1"/>
  <c r="P23" i="3" a="1"/>
  <c r="P23" i="3" s="1"/>
  <c r="Q21" i="15" s="1"/>
  <c r="P31" i="3" a="1"/>
  <c r="P31" i="3" s="1"/>
  <c r="Q29" i="15" s="1"/>
  <c r="P21" i="3" a="1"/>
  <c r="P21" i="3" s="1"/>
  <c r="Q19" i="15" s="1"/>
  <c r="P22" i="3" a="1"/>
  <c r="P22" i="3" s="1"/>
  <c r="Q20" i="15" s="1"/>
  <c r="P26" i="3" a="1"/>
  <c r="P26" i="3" s="1"/>
  <c r="Q24" i="15" s="1"/>
  <c r="P10" i="3" a="1"/>
  <c r="P10" i="3" s="1"/>
  <c r="Q8" i="15" s="1"/>
  <c r="P13" i="3" a="1"/>
  <c r="P13" i="3" s="1"/>
  <c r="Q11" i="15" s="1"/>
  <c r="P27" i="3" a="1"/>
  <c r="P27" i="3" s="1"/>
  <c r="Q25" i="15" s="1"/>
  <c r="P16" i="3" a="1"/>
  <c r="P16" i="3" s="1"/>
  <c r="Q14" i="15" s="1"/>
  <c r="P15" i="3" a="1"/>
  <c r="P15" i="3" s="1"/>
  <c r="Q13" i="15" s="1"/>
  <c r="P20" i="3" a="1"/>
  <c r="P20" i="3" s="1"/>
  <c r="Q18" i="15" s="1"/>
  <c r="P24" i="3" a="1"/>
  <c r="P24" i="3" s="1"/>
  <c r="Q22" i="15" s="1"/>
  <c r="P9" i="3" a="1"/>
  <c r="P9" i="3" s="1"/>
  <c r="Q7" i="15" s="1"/>
  <c r="P32" i="3" a="1"/>
  <c r="P32" i="3" s="1"/>
  <c r="Q30" i="15" s="1"/>
  <c r="P19" i="3" a="1"/>
  <c r="P19" i="3" s="1"/>
  <c r="Q17" i="15" s="1"/>
  <c r="P17" i="3" a="1"/>
  <c r="P17" i="3" s="1"/>
  <c r="Q15" i="15" s="1"/>
  <c r="P33" i="3" a="1"/>
  <c r="P33" i="3" s="1"/>
  <c r="Q31" i="15" s="1"/>
  <c r="P11" i="3" a="1"/>
  <c r="P11" i="3" s="1"/>
  <c r="Q9" i="15" s="1"/>
  <c r="P25" i="3" a="1"/>
  <c r="P25" i="3" s="1"/>
  <c r="Q23" i="15" s="1"/>
  <c r="P28" i="3" a="1"/>
  <c r="P28" i="3" s="1"/>
  <c r="Q26" i="15" s="1"/>
  <c r="P82" i="15"/>
  <c r="P123" i="15"/>
  <c r="P63" i="15"/>
  <c r="P104" i="15"/>
  <c r="M171" i="3"/>
  <c r="O153" i="3"/>
  <c r="O200" i="3"/>
  <c r="O146" i="3"/>
  <c r="O193" i="3"/>
  <c r="O144" i="3"/>
  <c r="O191" i="3"/>
  <c r="O154" i="3"/>
  <c r="O201" i="3"/>
  <c r="O138" i="3"/>
  <c r="O185" i="3"/>
  <c r="O136" i="3"/>
  <c r="O183" i="3"/>
  <c r="O134" i="3"/>
  <c r="O181" i="3"/>
  <c r="O156" i="3"/>
  <c r="O203" i="3"/>
  <c r="O139" i="3"/>
  <c r="O186" i="3"/>
  <c r="O149" i="3"/>
  <c r="O196" i="3"/>
  <c r="O140" i="3"/>
  <c r="O187" i="3"/>
  <c r="O148" i="3"/>
  <c r="O195" i="3"/>
  <c r="O155" i="3"/>
  <c r="O202" i="3"/>
  <c r="O141" i="3"/>
  <c r="O188" i="3"/>
  <c r="O133" i="3"/>
  <c r="O180" i="3"/>
  <c r="O147" i="3"/>
  <c r="O194" i="3"/>
  <c r="O152" i="3"/>
  <c r="O199" i="3"/>
  <c r="M217" i="3"/>
  <c r="O143" i="3"/>
  <c r="O190" i="3"/>
  <c r="O137" i="3"/>
  <c r="O184" i="3"/>
  <c r="O150" i="3"/>
  <c r="O197" i="3"/>
  <c r="O135" i="3"/>
  <c r="O182" i="3"/>
  <c r="O157" i="3"/>
  <c r="O204" i="3"/>
  <c r="O142" i="3"/>
  <c r="O189" i="3"/>
  <c r="O151" i="3"/>
  <c r="O198" i="3"/>
  <c r="O132" i="3"/>
  <c r="O179" i="3"/>
  <c r="O145" i="3"/>
  <c r="O192" i="3"/>
  <c r="N90" i="3"/>
  <c r="N92" i="3"/>
  <c r="N89" i="3"/>
  <c r="N107" i="3"/>
  <c r="N94" i="3"/>
  <c r="N101" i="3"/>
  <c r="N97" i="3"/>
  <c r="N93" i="3"/>
  <c r="N96" i="3"/>
  <c r="N105" i="3"/>
  <c r="N113" i="3"/>
  <c r="N109" i="3"/>
  <c r="N104" i="3"/>
  <c r="N95" i="3"/>
  <c r="N110" i="3"/>
  <c r="N102" i="3"/>
  <c r="N114" i="3"/>
  <c r="Q8" i="3"/>
  <c r="N106" i="3"/>
  <c r="N100" i="3"/>
  <c r="N103" i="3"/>
  <c r="N91" i="3"/>
  <c r="N111" i="3"/>
  <c r="N98" i="3"/>
  <c r="N112" i="3"/>
  <c r="N108" i="3"/>
  <c r="Q48" i="3"/>
  <c r="Q69" i="15" l="1"/>
  <c r="Q110" i="15"/>
  <c r="Q114" i="15"/>
  <c r="Q73" i="15"/>
  <c r="Q67" i="15"/>
  <c r="Q108" i="15"/>
  <c r="Q68" i="15"/>
  <c r="Q109" i="15"/>
  <c r="Q78" i="15"/>
  <c r="Q119" i="15"/>
  <c r="Q120" i="15"/>
  <c r="Q79" i="15"/>
  <c r="Q81" i="15"/>
  <c r="Q122" i="15"/>
  <c r="Q105" i="15"/>
  <c r="Q64" i="15"/>
  <c r="Q116" i="15"/>
  <c r="Q75" i="15"/>
  <c r="P131" i="15"/>
  <c r="P135" i="15"/>
  <c r="P136" i="15"/>
  <c r="P133" i="15"/>
  <c r="P129" i="15"/>
  <c r="P134" i="15"/>
  <c r="P130" i="15"/>
  <c r="P137" i="15"/>
  <c r="P132" i="15"/>
  <c r="P138" i="15"/>
  <c r="Q67" i="3" a="1"/>
  <c r="Q67" i="3" s="1"/>
  <c r="Q53" i="3" a="1"/>
  <c r="Q53" i="3" s="1"/>
  <c r="Q61" i="3" a="1"/>
  <c r="Q61" i="3" s="1"/>
  <c r="Q50" i="3" a="1"/>
  <c r="Q50" i="3" s="1"/>
  <c r="Q57" i="3" a="1"/>
  <c r="Q57" i="3" s="1"/>
  <c r="Q72" i="3" a="1"/>
  <c r="Q72" i="3" s="1"/>
  <c r="Q66" i="3" a="1"/>
  <c r="Q66" i="3" s="1"/>
  <c r="Q52" i="3" a="1"/>
  <c r="Q52" i="3" s="1"/>
  <c r="Q56" i="3" a="1"/>
  <c r="Q56" i="3" s="1"/>
  <c r="Q59" i="3" a="1"/>
  <c r="Q59" i="3" s="1"/>
  <c r="Q64" i="3" a="1"/>
  <c r="Q64" i="3" s="1"/>
  <c r="Q65" i="3" a="1"/>
  <c r="Q65" i="3" s="1"/>
  <c r="Q63" i="3" a="1"/>
  <c r="Q63" i="3" s="1"/>
  <c r="Q54" i="3" a="1"/>
  <c r="Q54" i="3" s="1"/>
  <c r="Q60" i="3" a="1"/>
  <c r="Q60" i="3" s="1"/>
  <c r="Q71" i="3" a="1"/>
  <c r="Q71" i="3" s="1"/>
  <c r="Q70" i="3" a="1"/>
  <c r="Q70" i="3" s="1"/>
  <c r="Q58" i="3" a="1"/>
  <c r="Q58" i="3" s="1"/>
  <c r="Q49" i="3" a="1"/>
  <c r="Q49" i="3" s="1"/>
  <c r="Q68" i="3" a="1"/>
  <c r="Q68" i="3" s="1"/>
  <c r="Q69" i="3" a="1"/>
  <c r="Q69" i="3" s="1"/>
  <c r="Q55" i="3" a="1"/>
  <c r="Q55" i="3" s="1"/>
  <c r="Q51" i="3" a="1"/>
  <c r="Q51" i="3" s="1"/>
  <c r="Q62" i="3" a="1"/>
  <c r="Q62" i="3" s="1"/>
  <c r="Q63" i="15"/>
  <c r="Q104" i="15"/>
  <c r="Q74" i="15"/>
  <c r="Q115" i="15"/>
  <c r="Q111" i="15"/>
  <c r="Q70" i="15"/>
  <c r="Q84" i="15"/>
  <c r="Q125" i="15"/>
  <c r="Q80" i="15"/>
  <c r="Q121" i="15"/>
  <c r="Q72" i="15"/>
  <c r="Q113" i="15"/>
  <c r="Q76" i="15"/>
  <c r="Q117" i="15"/>
  <c r="Q127" i="15"/>
  <c r="Q86" i="15"/>
  <c r="Q126" i="15"/>
  <c r="Q85" i="15"/>
  <c r="Q47" i="15"/>
  <c r="Q55" i="15" s="1"/>
  <c r="Q71" i="15"/>
  <c r="Q112" i="15"/>
  <c r="Q107" i="15"/>
  <c r="Q66" i="15"/>
  <c r="Q22" i="3" a="1"/>
  <c r="Q22" i="3" s="1"/>
  <c r="R20" i="15" s="1"/>
  <c r="Q14" i="3" a="1"/>
  <c r="Q14" i="3" s="1"/>
  <c r="R12" i="15" s="1"/>
  <c r="Q28" i="3" a="1"/>
  <c r="Q28" i="3" s="1"/>
  <c r="R26" i="15" s="1"/>
  <c r="Q25" i="3" a="1"/>
  <c r="Q25" i="3" s="1"/>
  <c r="R23" i="15" s="1"/>
  <c r="Q10" i="3" a="1"/>
  <c r="Q10" i="3" s="1"/>
  <c r="R8" i="15" s="1"/>
  <c r="Q11" i="3" a="1"/>
  <c r="Q11" i="3" s="1"/>
  <c r="R9" i="15" s="1"/>
  <c r="Q18" i="3" a="1"/>
  <c r="Q18" i="3" s="1"/>
  <c r="R16" i="15" s="1"/>
  <c r="Q19" i="3" a="1"/>
  <c r="Q19" i="3" s="1"/>
  <c r="R17" i="15" s="1"/>
  <c r="Q24" i="3" a="1"/>
  <c r="Q24" i="3" s="1"/>
  <c r="R22" i="15" s="1"/>
  <c r="Q32" i="3" a="1"/>
  <c r="Q32" i="3" s="1"/>
  <c r="R30" i="15" s="1"/>
  <c r="Q21" i="3" a="1"/>
  <c r="Q21" i="3" s="1"/>
  <c r="R19" i="15" s="1"/>
  <c r="Q30" i="3" a="1"/>
  <c r="Q30" i="3" s="1"/>
  <c r="R28" i="15" s="1"/>
  <c r="Q23" i="3" a="1"/>
  <c r="Q23" i="3" s="1"/>
  <c r="R21" i="15" s="1"/>
  <c r="Q26" i="3" a="1"/>
  <c r="Q26" i="3" s="1"/>
  <c r="R24" i="15" s="1"/>
  <c r="Q12" i="3" a="1"/>
  <c r="Q12" i="3" s="1"/>
  <c r="R10" i="15" s="1"/>
  <c r="Q31" i="3" a="1"/>
  <c r="Q31" i="3" s="1"/>
  <c r="R29" i="15" s="1"/>
  <c r="Q17" i="3" a="1"/>
  <c r="Q17" i="3" s="1"/>
  <c r="R15" i="15" s="1"/>
  <c r="Q20" i="3" a="1"/>
  <c r="Q20" i="3" s="1"/>
  <c r="R18" i="15" s="1"/>
  <c r="Q16" i="3" a="1"/>
  <c r="Q16" i="3" s="1"/>
  <c r="R14" i="15" s="1"/>
  <c r="Q9" i="3" a="1"/>
  <c r="Q9" i="3" s="1"/>
  <c r="R7" i="15" s="1"/>
  <c r="Q29" i="3" a="1"/>
  <c r="Q29" i="3" s="1"/>
  <c r="R27" i="15" s="1"/>
  <c r="Q15" i="3" a="1"/>
  <c r="Q15" i="3" s="1"/>
  <c r="R13" i="15" s="1"/>
  <c r="Q13" i="3" a="1"/>
  <c r="Q13" i="3" s="1"/>
  <c r="R11" i="15" s="1"/>
  <c r="Q27" i="3" a="1"/>
  <c r="Q27" i="3" s="1"/>
  <c r="R25" i="15" s="1"/>
  <c r="Q62" i="15"/>
  <c r="Q46" i="15"/>
  <c r="Q50" i="15" s="1"/>
  <c r="Q103" i="15"/>
  <c r="Q123" i="15"/>
  <c r="Q82" i="15"/>
  <c r="P90" i="15"/>
  <c r="P89" i="15"/>
  <c r="P94" i="15"/>
  <c r="P95" i="15"/>
  <c r="P96" i="15"/>
  <c r="P92" i="15"/>
  <c r="P93" i="15"/>
  <c r="P91" i="15"/>
  <c r="P97" i="15"/>
  <c r="P88" i="15"/>
  <c r="Q65" i="15"/>
  <c r="Q106" i="15"/>
  <c r="O132" i="15"/>
  <c r="O138" i="15"/>
  <c r="O133" i="15"/>
  <c r="O137" i="15"/>
  <c r="O134" i="15"/>
  <c r="O131" i="15"/>
  <c r="O135" i="15"/>
  <c r="O130" i="15"/>
  <c r="O136" i="15"/>
  <c r="Q77" i="15"/>
  <c r="Q118" i="15"/>
  <c r="Q124" i="15"/>
  <c r="Q83" i="15"/>
  <c r="N171" i="3"/>
  <c r="N126" i="3" s="1"/>
  <c r="P136" i="3"/>
  <c r="P183" i="3"/>
  <c r="P140" i="3"/>
  <c r="P187" i="3"/>
  <c r="P145" i="3"/>
  <c r="P192" i="3"/>
  <c r="P155" i="3"/>
  <c r="P202" i="3"/>
  <c r="P134" i="3"/>
  <c r="P181" i="3"/>
  <c r="P137" i="3"/>
  <c r="P184" i="3"/>
  <c r="P139" i="3"/>
  <c r="P186" i="3"/>
  <c r="P149" i="3"/>
  <c r="P196" i="3"/>
  <c r="N217" i="3"/>
  <c r="P147" i="3"/>
  <c r="P194" i="3"/>
  <c r="P148" i="3"/>
  <c r="P195" i="3"/>
  <c r="P146" i="3"/>
  <c r="P193" i="3"/>
  <c r="P154" i="3"/>
  <c r="P201" i="3"/>
  <c r="P151" i="3"/>
  <c r="P198" i="3"/>
  <c r="P143" i="3"/>
  <c r="P190" i="3"/>
  <c r="P152" i="3"/>
  <c r="P199" i="3"/>
  <c r="P144" i="3"/>
  <c r="P191" i="3"/>
  <c r="P153" i="3"/>
  <c r="P200" i="3"/>
  <c r="P132" i="3"/>
  <c r="P179" i="3"/>
  <c r="P150" i="3"/>
  <c r="P197" i="3"/>
  <c r="P135" i="3"/>
  <c r="P182" i="3"/>
  <c r="P133" i="3"/>
  <c r="P180" i="3"/>
  <c r="P138" i="3"/>
  <c r="P185" i="3"/>
  <c r="P142" i="3"/>
  <c r="P189" i="3"/>
  <c r="P156" i="3"/>
  <c r="P203" i="3"/>
  <c r="P141" i="3"/>
  <c r="P188" i="3"/>
  <c r="O95" i="3"/>
  <c r="O108" i="3"/>
  <c r="O102" i="3"/>
  <c r="O91" i="3"/>
  <c r="O107" i="3"/>
  <c r="O101" i="3"/>
  <c r="O92" i="3"/>
  <c r="O106" i="3"/>
  <c r="O99" i="3"/>
  <c r="O110" i="3"/>
  <c r="O111" i="3"/>
  <c r="O90" i="3"/>
  <c r="O113" i="3"/>
  <c r="O103" i="3"/>
  <c r="O96" i="3"/>
  <c r="O104" i="3"/>
  <c r="R8" i="3"/>
  <c r="O97" i="3"/>
  <c r="O112" i="3"/>
  <c r="O98" i="3"/>
  <c r="O89" i="3"/>
  <c r="O105" i="3"/>
  <c r="O93" i="3"/>
  <c r="O94" i="3"/>
  <c r="O109" i="3"/>
  <c r="O100" i="3"/>
  <c r="R48" i="3"/>
  <c r="R27" i="3" l="1" a="1"/>
  <c r="R27" i="3" s="1"/>
  <c r="S25" i="15" s="1"/>
  <c r="R29" i="3" a="1"/>
  <c r="R29" i="3" s="1"/>
  <c r="S27" i="15" s="1"/>
  <c r="R17" i="3" a="1"/>
  <c r="R17" i="3" s="1"/>
  <c r="S15" i="15" s="1"/>
  <c r="R9" i="3" a="1"/>
  <c r="R9" i="3" s="1"/>
  <c r="S7" i="15" s="1"/>
  <c r="R24" i="3" a="1"/>
  <c r="R24" i="3" s="1"/>
  <c r="S22" i="15" s="1"/>
  <c r="R13" i="3" a="1"/>
  <c r="R13" i="3" s="1"/>
  <c r="S11" i="15" s="1"/>
  <c r="R22" i="3" a="1"/>
  <c r="R22" i="3" s="1"/>
  <c r="S20" i="15" s="1"/>
  <c r="R23" i="3" a="1"/>
  <c r="R23" i="3" s="1"/>
  <c r="S21" i="15" s="1"/>
  <c r="R18" i="3" a="1"/>
  <c r="R18" i="3" s="1"/>
  <c r="S16" i="15" s="1"/>
  <c r="R31" i="3" a="1"/>
  <c r="R31" i="3" s="1"/>
  <c r="S29" i="15" s="1"/>
  <c r="R10" i="3" a="1"/>
  <c r="R10" i="3" s="1"/>
  <c r="S8" i="15" s="1"/>
  <c r="R15" i="3" a="1"/>
  <c r="R15" i="3" s="1"/>
  <c r="S13" i="15" s="1"/>
  <c r="R26" i="3" a="1"/>
  <c r="R26" i="3" s="1"/>
  <c r="S24" i="15" s="1"/>
  <c r="R11" i="3" a="1"/>
  <c r="R11" i="3" s="1"/>
  <c r="S9" i="15" s="1"/>
  <c r="R20" i="3" a="1"/>
  <c r="R20" i="3" s="1"/>
  <c r="S18" i="15" s="1"/>
  <c r="R21" i="3" a="1"/>
  <c r="R21" i="3" s="1"/>
  <c r="S19" i="15" s="1"/>
  <c r="R30" i="3" a="1"/>
  <c r="R30" i="3" s="1"/>
  <c r="S28" i="15" s="1"/>
  <c r="R28" i="3" a="1"/>
  <c r="R28" i="3" s="1"/>
  <c r="S26" i="15" s="1"/>
  <c r="R19" i="3" a="1"/>
  <c r="R19" i="3" s="1"/>
  <c r="S17" i="15" s="1"/>
  <c r="R12" i="3" a="1"/>
  <c r="R12" i="3" s="1"/>
  <c r="S10" i="15" s="1"/>
  <c r="R16" i="3" a="1"/>
  <c r="R16" i="3" s="1"/>
  <c r="S14" i="15" s="1"/>
  <c r="R14" i="3" a="1"/>
  <c r="R14" i="3" s="1"/>
  <c r="S12" i="15" s="1"/>
  <c r="R25" i="3" a="1"/>
  <c r="R25" i="3" s="1"/>
  <c r="S23" i="15" s="1"/>
  <c r="R120" i="15"/>
  <c r="R79" i="15"/>
  <c r="R117" i="15"/>
  <c r="R76" i="15"/>
  <c r="R78" i="15"/>
  <c r="R119" i="15"/>
  <c r="R116" i="15"/>
  <c r="R75" i="15"/>
  <c r="R83" i="15"/>
  <c r="R124" i="15"/>
  <c r="R114" i="15"/>
  <c r="R73" i="15"/>
  <c r="R108" i="15"/>
  <c r="R67" i="15"/>
  <c r="R74" i="15"/>
  <c r="R115" i="15"/>
  <c r="R69" i="15"/>
  <c r="R110" i="15"/>
  <c r="R65" i="15"/>
  <c r="R106" i="15"/>
  <c r="R121" i="15"/>
  <c r="R80" i="15"/>
  <c r="R126" i="15"/>
  <c r="R85" i="15"/>
  <c r="Q137" i="15"/>
  <c r="Q134" i="15"/>
  <c r="Q136" i="15"/>
  <c r="Q128" i="15"/>
  <c r="Q133" i="15"/>
  <c r="Q129" i="15"/>
  <c r="Q132" i="15"/>
  <c r="Q130" i="15"/>
  <c r="Q131" i="15"/>
  <c r="Q138" i="15"/>
  <c r="Q135" i="15"/>
  <c r="R81" i="15"/>
  <c r="R122" i="15"/>
  <c r="Q92" i="15"/>
  <c r="Q88" i="15"/>
  <c r="Q91" i="15"/>
  <c r="Q90" i="15"/>
  <c r="Q87" i="15"/>
  <c r="Q94" i="15"/>
  <c r="Q95" i="15"/>
  <c r="Q93" i="15"/>
  <c r="Q97" i="15"/>
  <c r="Q96" i="15"/>
  <c r="Q89" i="15"/>
  <c r="R61" i="3" a="1"/>
  <c r="R61" i="3" s="1"/>
  <c r="R58" i="3" a="1"/>
  <c r="R58" i="3" s="1"/>
  <c r="R71" i="3" a="1"/>
  <c r="R71" i="3" s="1"/>
  <c r="R64" i="3" a="1"/>
  <c r="R64" i="3" s="1"/>
  <c r="Q104" i="3" s="1"/>
  <c r="R69" i="3" a="1"/>
  <c r="R69" i="3" s="1"/>
  <c r="R66" i="3" a="1"/>
  <c r="R66" i="3" s="1"/>
  <c r="R55" i="3" a="1"/>
  <c r="R55" i="3" s="1"/>
  <c r="R57" i="3" a="1"/>
  <c r="R57" i="3" s="1"/>
  <c r="R52" i="3" a="1"/>
  <c r="R52" i="3" s="1"/>
  <c r="R67" i="3" a="1"/>
  <c r="R67" i="3" s="1"/>
  <c r="R70" i="3" a="1"/>
  <c r="R70" i="3" s="1"/>
  <c r="R63" i="3" a="1"/>
  <c r="R63" i="3" s="1"/>
  <c r="R53" i="3" a="1"/>
  <c r="R53" i="3" s="1"/>
  <c r="R59" i="3" a="1"/>
  <c r="R59" i="3" s="1"/>
  <c r="R60" i="3" a="1"/>
  <c r="R60" i="3" s="1"/>
  <c r="R51" i="3" a="1"/>
  <c r="R51" i="3" s="1"/>
  <c r="R54" i="3" a="1"/>
  <c r="R54" i="3" s="1"/>
  <c r="R62" i="3" a="1"/>
  <c r="R62" i="3" s="1"/>
  <c r="R68" i="3" a="1"/>
  <c r="R68" i="3" s="1"/>
  <c r="R65" i="3" a="1"/>
  <c r="R65" i="3" s="1"/>
  <c r="R50" i="3" a="1"/>
  <c r="R50" i="3" s="1"/>
  <c r="R56" i="3" a="1"/>
  <c r="R56" i="3" s="1"/>
  <c r="R49" i="3" a="1"/>
  <c r="R49" i="3" s="1"/>
  <c r="Q89" i="3" s="1"/>
  <c r="R77" i="15"/>
  <c r="R118" i="15"/>
  <c r="R66" i="15"/>
  <c r="R107" i="15"/>
  <c r="R68" i="15"/>
  <c r="R109" i="15"/>
  <c r="R113" i="15"/>
  <c r="R72" i="15"/>
  <c r="R47" i="15"/>
  <c r="R55" i="15" s="1"/>
  <c r="R70" i="15"/>
  <c r="R111" i="15"/>
  <c r="R123" i="15"/>
  <c r="R82" i="15"/>
  <c r="R112" i="15"/>
  <c r="R71" i="15"/>
  <c r="R104" i="15"/>
  <c r="R63" i="15"/>
  <c r="R125" i="15"/>
  <c r="R84" i="15"/>
  <c r="R103" i="15"/>
  <c r="R62" i="15"/>
  <c r="R46" i="15"/>
  <c r="R50" i="15" s="1"/>
  <c r="R64" i="15"/>
  <c r="R105" i="15"/>
  <c r="O217" i="3"/>
  <c r="O171" i="3"/>
  <c r="O126" i="3" s="1"/>
  <c r="Q148" i="3"/>
  <c r="Q195" i="3"/>
  <c r="Q154" i="3"/>
  <c r="Q201" i="3"/>
  <c r="Q138" i="3"/>
  <c r="Q185" i="3"/>
  <c r="Q142" i="3"/>
  <c r="Q189" i="3"/>
  <c r="Q132" i="3"/>
  <c r="Q179" i="3"/>
  <c r="Q134" i="3"/>
  <c r="Q181" i="3"/>
  <c r="Q146" i="3"/>
  <c r="Q193" i="3"/>
  <c r="Q152" i="3"/>
  <c r="Q199" i="3"/>
  <c r="Q137" i="3"/>
  <c r="Q184" i="3"/>
  <c r="Q139" i="3"/>
  <c r="Q186" i="3"/>
  <c r="Q141" i="3"/>
  <c r="Q188" i="3"/>
  <c r="Q133" i="3"/>
  <c r="Q180" i="3"/>
  <c r="Q140" i="3"/>
  <c r="Q187" i="3"/>
  <c r="Q147" i="3"/>
  <c r="Q194" i="3"/>
  <c r="Q143" i="3"/>
  <c r="Q190" i="3"/>
  <c r="Q149" i="3"/>
  <c r="Q196" i="3"/>
  <c r="Q144" i="3"/>
  <c r="Q191" i="3"/>
  <c r="Q135" i="3"/>
  <c r="Q182" i="3"/>
  <c r="Q150" i="3"/>
  <c r="Q197" i="3"/>
  <c r="Q145" i="3"/>
  <c r="Q192" i="3"/>
  <c r="Q153" i="3"/>
  <c r="Q200" i="3"/>
  <c r="Q155" i="3"/>
  <c r="Q202" i="3"/>
  <c r="Q136" i="3"/>
  <c r="Q183" i="3"/>
  <c r="Q151" i="3"/>
  <c r="Q198" i="3"/>
  <c r="P103" i="3"/>
  <c r="P89" i="3"/>
  <c r="P99" i="3"/>
  <c r="P109" i="3"/>
  <c r="P106" i="3"/>
  <c r="P110" i="3"/>
  <c r="P100" i="3"/>
  <c r="P102" i="3"/>
  <c r="P105" i="3"/>
  <c r="P96" i="3"/>
  <c r="P111" i="3"/>
  <c r="P91" i="3"/>
  <c r="P101" i="3"/>
  <c r="P108" i="3"/>
  <c r="P104" i="3"/>
  <c r="P90" i="3"/>
  <c r="P98" i="3"/>
  <c r="P95" i="3"/>
  <c r="P94" i="3"/>
  <c r="P97" i="3"/>
  <c r="P107" i="3"/>
  <c r="P93" i="3"/>
  <c r="P112" i="3"/>
  <c r="P92" i="3"/>
  <c r="S8" i="3"/>
  <c r="S48" i="3"/>
  <c r="S104" i="15" l="1"/>
  <c r="S63" i="15"/>
  <c r="S109" i="15"/>
  <c r="S68" i="15"/>
  <c r="S119" i="15"/>
  <c r="S78" i="15"/>
  <c r="S67" i="15"/>
  <c r="S108" i="15"/>
  <c r="S117" i="15"/>
  <c r="S76" i="15"/>
  <c r="S125" i="15"/>
  <c r="S84" i="15"/>
  <c r="S50" i="3" a="1"/>
  <c r="S50" i="3" s="1"/>
  <c r="S69" i="3" a="1"/>
  <c r="S69" i="3" s="1"/>
  <c r="S64" i="3" a="1"/>
  <c r="S64" i="3" s="1"/>
  <c r="S54" i="3" a="1"/>
  <c r="S54" i="3" s="1"/>
  <c r="S66" i="3" a="1"/>
  <c r="S66" i="3" s="1"/>
  <c r="S63" i="3" a="1"/>
  <c r="S63" i="3" s="1"/>
  <c r="S56" i="3" a="1"/>
  <c r="S56" i="3" s="1"/>
  <c r="S55" i="3" a="1"/>
  <c r="S55" i="3" s="1"/>
  <c r="S61" i="3" a="1"/>
  <c r="S61" i="3" s="1"/>
  <c r="S70" i="3" a="1"/>
  <c r="S70" i="3" s="1"/>
  <c r="S67" i="3" a="1"/>
  <c r="S67" i="3" s="1"/>
  <c r="S65" i="3" a="1"/>
  <c r="S65" i="3" s="1"/>
  <c r="S57" i="3" a="1"/>
  <c r="S57" i="3" s="1"/>
  <c r="S68" i="3" a="1"/>
  <c r="S68" i="3" s="1"/>
  <c r="S51" i="3" a="1"/>
  <c r="S51" i="3" s="1"/>
  <c r="S58" i="3" a="1"/>
  <c r="S58" i="3" s="1"/>
  <c r="S49" i="3" a="1"/>
  <c r="S49" i="3" s="1"/>
  <c r="S59" i="3" a="1"/>
  <c r="S59" i="3" s="1"/>
  <c r="S62" i="3" a="1"/>
  <c r="S62" i="3" s="1"/>
  <c r="S53" i="3" a="1"/>
  <c r="S53" i="3" s="1"/>
  <c r="S52" i="3" a="1"/>
  <c r="S52" i="3" s="1"/>
  <c r="S60" i="3" a="1"/>
  <c r="S60" i="3" s="1"/>
  <c r="S69" i="15"/>
  <c r="S110" i="15"/>
  <c r="S47" i="15"/>
  <c r="S55" i="15" s="1"/>
  <c r="S75" i="15"/>
  <c r="S116" i="15"/>
  <c r="S66" i="15"/>
  <c r="S107" i="15"/>
  <c r="S106" i="15"/>
  <c r="S65" i="15"/>
  <c r="S113" i="15"/>
  <c r="S72" i="15"/>
  <c r="S118" i="15"/>
  <c r="S77" i="15"/>
  <c r="R134" i="15"/>
  <c r="R130" i="15"/>
  <c r="R128" i="15"/>
  <c r="R135" i="15"/>
  <c r="R136" i="15"/>
  <c r="R127" i="15"/>
  <c r="R131" i="15"/>
  <c r="R129" i="15"/>
  <c r="R138" i="15"/>
  <c r="R133" i="15"/>
  <c r="R132" i="15"/>
  <c r="R137" i="15"/>
  <c r="S81" i="15"/>
  <c r="S122" i="15"/>
  <c r="S46" i="15"/>
  <c r="S50" i="15" s="1"/>
  <c r="S103" i="15"/>
  <c r="S62" i="15"/>
  <c r="S124" i="15"/>
  <c r="S83" i="15"/>
  <c r="S111" i="15"/>
  <c r="S70" i="15"/>
  <c r="S71" i="15"/>
  <c r="S112" i="15"/>
  <c r="S30" i="3" a="1"/>
  <c r="S30" i="3" s="1"/>
  <c r="T28" i="15" s="1"/>
  <c r="S21" i="3" a="1"/>
  <c r="S21" i="3" s="1"/>
  <c r="T19" i="15" s="1"/>
  <c r="S23" i="3" a="1"/>
  <c r="S23" i="3" s="1"/>
  <c r="T21" i="15" s="1"/>
  <c r="S18" i="3" a="1"/>
  <c r="S18" i="3" s="1"/>
  <c r="T16" i="15" s="1"/>
  <c r="S14" i="3" a="1"/>
  <c r="S14" i="3" s="1"/>
  <c r="T12" i="15" s="1"/>
  <c r="S15" i="3" a="1"/>
  <c r="S15" i="3" s="1"/>
  <c r="T13" i="15" s="1"/>
  <c r="S26" i="3" a="1"/>
  <c r="S26" i="3" s="1"/>
  <c r="T24" i="15" s="1"/>
  <c r="S16" i="3" a="1"/>
  <c r="S16" i="3" s="1"/>
  <c r="T14" i="15" s="1"/>
  <c r="S20" i="3" a="1"/>
  <c r="S20" i="3" s="1"/>
  <c r="T18" i="15" s="1"/>
  <c r="S17" i="3" a="1"/>
  <c r="S17" i="3" s="1"/>
  <c r="T15" i="15" s="1"/>
  <c r="S27" i="3" a="1"/>
  <c r="S27" i="3" s="1"/>
  <c r="T25" i="15" s="1"/>
  <c r="S13" i="3" a="1"/>
  <c r="S13" i="3" s="1"/>
  <c r="T11" i="15" s="1"/>
  <c r="S19" i="3" a="1"/>
  <c r="S19" i="3" s="1"/>
  <c r="T17" i="15" s="1"/>
  <c r="S24" i="3" a="1"/>
  <c r="S24" i="3" s="1"/>
  <c r="T22" i="15" s="1"/>
  <c r="S25" i="3" a="1"/>
  <c r="S25" i="3" s="1"/>
  <c r="T23" i="15" s="1"/>
  <c r="S11" i="3" a="1"/>
  <c r="S11" i="3" s="1"/>
  <c r="T9" i="15" s="1"/>
  <c r="S12" i="3" a="1"/>
  <c r="S12" i="3" s="1"/>
  <c r="T10" i="15" s="1"/>
  <c r="S9" i="3" a="1"/>
  <c r="S9" i="3" s="1"/>
  <c r="S10" i="3" a="1"/>
  <c r="S10" i="3" s="1"/>
  <c r="T8" i="15" s="1"/>
  <c r="S22" i="3" a="1"/>
  <c r="S22" i="3" s="1"/>
  <c r="T20" i="15" s="1"/>
  <c r="S29" i="3" a="1"/>
  <c r="S29" i="3" s="1"/>
  <c r="T27" i="15" s="1"/>
  <c r="S28" i="3" a="1"/>
  <c r="S28" i="3" s="1"/>
  <c r="T26" i="15" s="1"/>
  <c r="S74" i="15"/>
  <c r="S115" i="15"/>
  <c r="S82" i="15"/>
  <c r="S123" i="15"/>
  <c r="S121" i="15"/>
  <c r="S80" i="15"/>
  <c r="S73" i="15"/>
  <c r="S114" i="15"/>
  <c r="S105" i="15"/>
  <c r="S64" i="15"/>
  <c r="R92" i="15"/>
  <c r="R97" i="15"/>
  <c r="R86" i="15"/>
  <c r="R95" i="15"/>
  <c r="R89" i="15"/>
  <c r="R87" i="15"/>
  <c r="R90" i="15"/>
  <c r="R93" i="15"/>
  <c r="R96" i="15"/>
  <c r="R94" i="15"/>
  <c r="R88" i="15"/>
  <c r="R91" i="15"/>
  <c r="S79" i="15"/>
  <c r="S120" i="15"/>
  <c r="R100" i="3"/>
  <c r="P171" i="3"/>
  <c r="P126" i="3" s="1"/>
  <c r="R154" i="3"/>
  <c r="R201" i="3"/>
  <c r="R144" i="3"/>
  <c r="R191" i="3"/>
  <c r="R145" i="3"/>
  <c r="R192" i="3"/>
  <c r="R151" i="3"/>
  <c r="R198" i="3"/>
  <c r="R139" i="3"/>
  <c r="R186" i="3"/>
  <c r="R149" i="3"/>
  <c r="R196" i="3"/>
  <c r="R136" i="3"/>
  <c r="R183" i="3"/>
  <c r="R135" i="3"/>
  <c r="R182" i="3"/>
  <c r="R146" i="3"/>
  <c r="R193" i="3"/>
  <c r="R132" i="3"/>
  <c r="R179" i="3"/>
  <c r="R140" i="3"/>
  <c r="R187" i="3"/>
  <c r="P217" i="3"/>
  <c r="R133" i="3"/>
  <c r="R180" i="3"/>
  <c r="R150" i="3"/>
  <c r="R197" i="3"/>
  <c r="R147" i="3"/>
  <c r="R194" i="3"/>
  <c r="R152" i="3"/>
  <c r="R199" i="3"/>
  <c r="R141" i="3"/>
  <c r="R188" i="3"/>
  <c r="R142" i="3"/>
  <c r="R189" i="3"/>
  <c r="R143" i="3"/>
  <c r="R190" i="3"/>
  <c r="R134" i="3"/>
  <c r="R181" i="3"/>
  <c r="R153" i="3"/>
  <c r="R200" i="3"/>
  <c r="R148" i="3"/>
  <c r="R195" i="3"/>
  <c r="R137" i="3"/>
  <c r="R184" i="3"/>
  <c r="R138" i="3"/>
  <c r="R185" i="3"/>
  <c r="Q107" i="3"/>
  <c r="Q96" i="3"/>
  <c r="Q105" i="3"/>
  <c r="Q99" i="3"/>
  <c r="Q110" i="3"/>
  <c r="Q103" i="3"/>
  <c r="Q91" i="3"/>
  <c r="Q98" i="3"/>
  <c r="Q97" i="3"/>
  <c r="Q93" i="3"/>
  <c r="Q109" i="3"/>
  <c r="Q94" i="3"/>
  <c r="Q90" i="3"/>
  <c r="Q95" i="3"/>
  <c r="Q92" i="3"/>
  <c r="Q108" i="3"/>
  <c r="Q102" i="3"/>
  <c r="Q111" i="3"/>
  <c r="Q101" i="3"/>
  <c r="Q106" i="3"/>
  <c r="Q100" i="3"/>
  <c r="T8" i="3"/>
  <c r="T48" i="3"/>
  <c r="T64" i="15" l="1"/>
  <c r="T105" i="15"/>
  <c r="T74" i="15"/>
  <c r="T115" i="15"/>
  <c r="T83" i="15"/>
  <c r="T124" i="15"/>
  <c r="T20" i="3" a="1"/>
  <c r="T20" i="3" s="1"/>
  <c r="U18" i="15" s="1"/>
  <c r="T15" i="3" a="1"/>
  <c r="T15" i="3" s="1"/>
  <c r="U13" i="15" s="1"/>
  <c r="T17" i="3" a="1"/>
  <c r="T17" i="3" s="1"/>
  <c r="U15" i="15" s="1"/>
  <c r="T25" i="3" a="1"/>
  <c r="T25" i="3" s="1"/>
  <c r="U23" i="15" s="1"/>
  <c r="T16" i="3" a="1"/>
  <c r="T16" i="3" s="1"/>
  <c r="U14" i="15" s="1"/>
  <c r="T19" i="3" a="1"/>
  <c r="T19" i="3" s="1"/>
  <c r="U17" i="15" s="1"/>
  <c r="T29" i="3" a="1"/>
  <c r="T29" i="3" s="1"/>
  <c r="U27" i="15" s="1"/>
  <c r="T14" i="3" a="1"/>
  <c r="T14" i="3" s="1"/>
  <c r="U12" i="15" s="1"/>
  <c r="T28" i="3" a="1"/>
  <c r="T28" i="3" s="1"/>
  <c r="U26" i="15" s="1"/>
  <c r="T10" i="3" a="1"/>
  <c r="T10" i="3" s="1"/>
  <c r="U8" i="15" s="1"/>
  <c r="T18" i="3" a="1"/>
  <c r="T18" i="3" s="1"/>
  <c r="U16" i="15" s="1"/>
  <c r="T23" i="3" a="1"/>
  <c r="T23" i="3" s="1"/>
  <c r="U21" i="15" s="1"/>
  <c r="T22" i="3" a="1"/>
  <c r="T22" i="3" s="1"/>
  <c r="U20" i="15" s="1"/>
  <c r="T13" i="3" a="1"/>
  <c r="T13" i="3" s="1"/>
  <c r="U11" i="15" s="1"/>
  <c r="T11" i="3" a="1"/>
  <c r="T11" i="3" s="1"/>
  <c r="U9" i="15" s="1"/>
  <c r="T27" i="3" a="1"/>
  <c r="T27" i="3" s="1"/>
  <c r="U25" i="15" s="1"/>
  <c r="T9" i="3" a="1"/>
  <c r="T9" i="3" s="1"/>
  <c r="U7" i="15" s="1"/>
  <c r="T21" i="3" a="1"/>
  <c r="T21" i="3" s="1"/>
  <c r="U19" i="15" s="1"/>
  <c r="T12" i="3" a="1"/>
  <c r="T12" i="3" s="1"/>
  <c r="U10" i="15" s="1"/>
  <c r="T24" i="3" a="1"/>
  <c r="T24" i="3" s="1"/>
  <c r="U22" i="15" s="1"/>
  <c r="T26" i="3" a="1"/>
  <c r="T26" i="3" s="1"/>
  <c r="U24" i="15" s="1"/>
  <c r="T111" i="15"/>
  <c r="T70" i="15"/>
  <c r="T119" i="15"/>
  <c r="T78" i="15"/>
  <c r="T80" i="15"/>
  <c r="T121" i="15"/>
  <c r="T114" i="15"/>
  <c r="T73" i="15"/>
  <c r="T72" i="15"/>
  <c r="T113" i="15"/>
  <c r="T110" i="15"/>
  <c r="T69" i="15"/>
  <c r="T77" i="15"/>
  <c r="T118" i="15"/>
  <c r="S137" i="15"/>
  <c r="S129" i="15"/>
  <c r="S130" i="15"/>
  <c r="S132" i="15"/>
  <c r="S138" i="15"/>
  <c r="S126" i="15"/>
  <c r="S136" i="15"/>
  <c r="S131" i="15"/>
  <c r="S135" i="15"/>
  <c r="S127" i="15"/>
  <c r="S133" i="15"/>
  <c r="S128" i="15"/>
  <c r="S134" i="15"/>
  <c r="T123" i="15"/>
  <c r="T82" i="15"/>
  <c r="T120" i="15"/>
  <c r="T79" i="15"/>
  <c r="T116" i="15"/>
  <c r="T75" i="15"/>
  <c r="T47" i="15"/>
  <c r="T55" i="15" s="1"/>
  <c r="T68" i="15"/>
  <c r="T109" i="15"/>
  <c r="T104" i="15"/>
  <c r="T63" i="15"/>
  <c r="T67" i="15"/>
  <c r="T108" i="15"/>
  <c r="S86" i="15"/>
  <c r="S90" i="15"/>
  <c r="S85" i="15"/>
  <c r="S95" i="15"/>
  <c r="S96" i="15"/>
  <c r="S91" i="15"/>
  <c r="S94" i="15"/>
  <c r="S87" i="15"/>
  <c r="S89" i="15"/>
  <c r="S92" i="15"/>
  <c r="S88" i="15"/>
  <c r="S97" i="15"/>
  <c r="S93" i="15"/>
  <c r="T81" i="15"/>
  <c r="T122" i="15"/>
  <c r="T112" i="15"/>
  <c r="T71" i="15"/>
  <c r="T66" i="15"/>
  <c r="T107" i="15"/>
  <c r="T7" i="15"/>
  <c r="T56" i="3" a="1"/>
  <c r="T56" i="3" s="1"/>
  <c r="T69" i="3" a="1"/>
  <c r="T69" i="3" s="1"/>
  <c r="T51" i="3" a="1"/>
  <c r="T51" i="3" s="1"/>
  <c r="T50" i="3" a="1"/>
  <c r="T50" i="3" s="1"/>
  <c r="T55" i="3" a="1"/>
  <c r="T55" i="3" s="1"/>
  <c r="T68" i="3" a="1"/>
  <c r="T68" i="3" s="1"/>
  <c r="S108" i="3" s="1"/>
  <c r="T61" i="3" a="1"/>
  <c r="T61" i="3" s="1"/>
  <c r="T52" i="3" a="1"/>
  <c r="T52" i="3" s="1"/>
  <c r="T66" i="3" a="1"/>
  <c r="T66" i="3" s="1"/>
  <c r="T60" i="3" a="1"/>
  <c r="T60" i="3" s="1"/>
  <c r="T67" i="3" a="1"/>
  <c r="T67" i="3" s="1"/>
  <c r="T59" i="3" a="1"/>
  <c r="T59" i="3" s="1"/>
  <c r="T57" i="3" a="1"/>
  <c r="T57" i="3" s="1"/>
  <c r="T63" i="3" a="1"/>
  <c r="T63" i="3" s="1"/>
  <c r="T53" i="3" a="1"/>
  <c r="T53" i="3" s="1"/>
  <c r="T62" i="3" a="1"/>
  <c r="T62" i="3" s="1"/>
  <c r="T49" i="3" a="1"/>
  <c r="T49" i="3" s="1"/>
  <c r="T65" i="3" a="1"/>
  <c r="T65" i="3" s="1"/>
  <c r="T64" i="3" a="1"/>
  <c r="T64" i="3" s="1"/>
  <c r="T58" i="3" a="1"/>
  <c r="T58" i="3" s="1"/>
  <c r="T54" i="3" a="1"/>
  <c r="T54" i="3" s="1"/>
  <c r="T106" i="15"/>
  <c r="T65" i="15"/>
  <c r="T117" i="15"/>
  <c r="T76" i="15"/>
  <c r="Q171" i="3"/>
  <c r="Q126" i="3" s="1"/>
  <c r="S146" i="3"/>
  <c r="S193" i="3"/>
  <c r="S151" i="3"/>
  <c r="S198" i="3"/>
  <c r="S148" i="3"/>
  <c r="S195" i="3"/>
  <c r="S149" i="3"/>
  <c r="S196" i="3"/>
  <c r="S133" i="3"/>
  <c r="S180" i="3"/>
  <c r="Q217" i="3"/>
  <c r="S139" i="3"/>
  <c r="S186" i="3"/>
  <c r="S150" i="3"/>
  <c r="S197" i="3"/>
  <c r="S142" i="3"/>
  <c r="S189" i="3"/>
  <c r="S132" i="3"/>
  <c r="S179" i="3"/>
  <c r="S141" i="3"/>
  <c r="S188" i="3"/>
  <c r="S147" i="3"/>
  <c r="S194" i="3"/>
  <c r="S138" i="3"/>
  <c r="S185" i="3"/>
  <c r="S153" i="3"/>
  <c r="S200" i="3"/>
  <c r="R105" i="3"/>
  <c r="S136" i="3"/>
  <c r="S183" i="3"/>
  <c r="S137" i="3"/>
  <c r="S184" i="3"/>
  <c r="S143" i="3"/>
  <c r="S190" i="3"/>
  <c r="S152" i="3"/>
  <c r="S199" i="3"/>
  <c r="S135" i="3"/>
  <c r="S182" i="3"/>
  <c r="S144" i="3"/>
  <c r="S191" i="3"/>
  <c r="S134" i="3"/>
  <c r="S181" i="3"/>
  <c r="S140" i="3"/>
  <c r="S187" i="3"/>
  <c r="S145" i="3"/>
  <c r="S192" i="3"/>
  <c r="R92" i="3"/>
  <c r="R89" i="3"/>
  <c r="R101" i="3"/>
  <c r="R97" i="3"/>
  <c r="R102" i="3"/>
  <c r="R107" i="3"/>
  <c r="R96" i="3"/>
  <c r="R109" i="3"/>
  <c r="R93" i="3"/>
  <c r="R94" i="3"/>
  <c r="R90" i="3"/>
  <c r="R110" i="3"/>
  <c r="R91" i="3"/>
  <c r="R95" i="3"/>
  <c r="R99" i="3"/>
  <c r="R103" i="3"/>
  <c r="R98" i="3"/>
  <c r="R106" i="3"/>
  <c r="R108" i="3"/>
  <c r="R104" i="3"/>
  <c r="U8" i="3"/>
  <c r="U48" i="3"/>
  <c r="U78" i="15" l="1"/>
  <c r="U119" i="15"/>
  <c r="T103" i="15"/>
  <c r="T62" i="15"/>
  <c r="T46" i="15"/>
  <c r="T50" i="15" s="1"/>
  <c r="U77" i="15"/>
  <c r="U118" i="15"/>
  <c r="U113" i="15"/>
  <c r="U72" i="15"/>
  <c r="U70" i="15"/>
  <c r="U111" i="15"/>
  <c r="U110" i="15"/>
  <c r="U69" i="15"/>
  <c r="U59" i="3" a="1"/>
  <c r="U59" i="3" s="1"/>
  <c r="U62" i="3" a="1"/>
  <c r="U62" i="3" s="1"/>
  <c r="U50" i="3" a="1"/>
  <c r="U50" i="3" s="1"/>
  <c r="U55" i="3" a="1"/>
  <c r="U55" i="3" s="1"/>
  <c r="U57" i="3" a="1"/>
  <c r="U57" i="3" s="1"/>
  <c r="U49" i="3" a="1"/>
  <c r="U49" i="3" s="1"/>
  <c r="U67" i="3" a="1"/>
  <c r="U67" i="3" s="1"/>
  <c r="U58" i="3" a="1"/>
  <c r="U58" i="3" s="1"/>
  <c r="U65" i="3" a="1"/>
  <c r="U65" i="3" s="1"/>
  <c r="U52" i="3" a="1"/>
  <c r="U52" i="3" s="1"/>
  <c r="U54" i="3" a="1"/>
  <c r="U54" i="3" s="1"/>
  <c r="U56" i="3" a="1"/>
  <c r="U56" i="3" s="1"/>
  <c r="U60" i="3" a="1"/>
  <c r="U60" i="3" s="1"/>
  <c r="U51" i="3" a="1"/>
  <c r="U51" i="3" s="1"/>
  <c r="U64" i="3" a="1"/>
  <c r="U64" i="3" s="1"/>
  <c r="U66" i="3" a="1"/>
  <c r="U66" i="3" s="1"/>
  <c r="U53" i="3" a="1"/>
  <c r="U53" i="3" s="1"/>
  <c r="U61" i="3" a="1"/>
  <c r="U61" i="3" s="1"/>
  <c r="U68" i="3" a="1"/>
  <c r="U68" i="3" s="1"/>
  <c r="U63" i="3" a="1"/>
  <c r="U63" i="3" s="1"/>
  <c r="U80" i="15"/>
  <c r="U121" i="15"/>
  <c r="U109" i="15"/>
  <c r="U68" i="15"/>
  <c r="U106" i="15"/>
  <c r="U65" i="15"/>
  <c r="U105" i="15"/>
  <c r="U64" i="15"/>
  <c r="U114" i="15"/>
  <c r="U73" i="15"/>
  <c r="U107" i="15"/>
  <c r="U66" i="15"/>
  <c r="U46" i="15"/>
  <c r="U50" i="15" s="1"/>
  <c r="U62" i="15"/>
  <c r="U103" i="15"/>
  <c r="U116" i="15"/>
  <c r="U75" i="15"/>
  <c r="U117" i="15"/>
  <c r="U76" i="15"/>
  <c r="T131" i="15"/>
  <c r="T134" i="15"/>
  <c r="T125" i="15"/>
  <c r="T127" i="15"/>
  <c r="T135" i="15"/>
  <c r="T130" i="15"/>
  <c r="T129" i="15"/>
  <c r="T137" i="15"/>
  <c r="T126" i="15"/>
  <c r="T138" i="15"/>
  <c r="T133" i="15"/>
  <c r="T132" i="15"/>
  <c r="T136" i="15"/>
  <c r="T128" i="15"/>
  <c r="U71" i="15"/>
  <c r="U112" i="15"/>
  <c r="U104" i="15"/>
  <c r="U63" i="15"/>
  <c r="U74" i="15"/>
  <c r="U115" i="15"/>
  <c r="U23" i="3" a="1"/>
  <c r="U23" i="3" s="1"/>
  <c r="V21" i="15" s="1"/>
  <c r="U25" i="3" a="1"/>
  <c r="U25" i="3" s="1"/>
  <c r="V23" i="15" s="1"/>
  <c r="U28" i="3" a="1"/>
  <c r="U28" i="3" s="1"/>
  <c r="U15" i="3" a="1"/>
  <c r="U15" i="3" s="1"/>
  <c r="V13" i="15" s="1"/>
  <c r="U14" i="3" a="1"/>
  <c r="U14" i="3" s="1"/>
  <c r="V12" i="15" s="1"/>
  <c r="U20" i="3" a="1"/>
  <c r="U20" i="3" s="1"/>
  <c r="V18" i="15" s="1"/>
  <c r="U27" i="3" a="1"/>
  <c r="U27" i="3" s="1"/>
  <c r="V25" i="15" s="1"/>
  <c r="U10" i="3" a="1"/>
  <c r="U10" i="3" s="1"/>
  <c r="V8" i="15" s="1"/>
  <c r="U17" i="3" a="1"/>
  <c r="U17" i="3" s="1"/>
  <c r="V15" i="15" s="1"/>
  <c r="U19" i="3" a="1"/>
  <c r="U19" i="3" s="1"/>
  <c r="V17" i="15" s="1"/>
  <c r="U11" i="3" a="1"/>
  <c r="U11" i="3" s="1"/>
  <c r="V9" i="15" s="1"/>
  <c r="U22" i="3" a="1"/>
  <c r="U22" i="3" s="1"/>
  <c r="V20" i="15" s="1"/>
  <c r="U16" i="3" a="1"/>
  <c r="U16" i="3" s="1"/>
  <c r="V14" i="15" s="1"/>
  <c r="U26" i="3" a="1"/>
  <c r="U26" i="3" s="1"/>
  <c r="V24" i="15" s="1"/>
  <c r="U18" i="3" a="1"/>
  <c r="U18" i="3" s="1"/>
  <c r="V16" i="15" s="1"/>
  <c r="U24" i="3" a="1"/>
  <c r="U24" i="3" s="1"/>
  <c r="V22" i="15" s="1"/>
  <c r="U9" i="3" a="1"/>
  <c r="U9" i="3" s="1"/>
  <c r="V7" i="15" s="1"/>
  <c r="U21" i="3" a="1"/>
  <c r="U21" i="3" s="1"/>
  <c r="V19" i="15" s="1"/>
  <c r="U13" i="3" a="1"/>
  <c r="U13" i="3" s="1"/>
  <c r="V11" i="15" s="1"/>
  <c r="U12" i="3" a="1"/>
  <c r="U12" i="3" s="1"/>
  <c r="V10" i="15" s="1"/>
  <c r="U122" i="15"/>
  <c r="U81" i="15"/>
  <c r="U47" i="15"/>
  <c r="U55" i="15" s="1"/>
  <c r="U108" i="15"/>
  <c r="U67" i="15"/>
  <c r="U120" i="15"/>
  <c r="U79" i="15"/>
  <c r="U123" i="15"/>
  <c r="U82" i="15"/>
  <c r="R171" i="3"/>
  <c r="R126" i="3" s="1"/>
  <c r="T139" i="3"/>
  <c r="T186" i="3"/>
  <c r="T147" i="3"/>
  <c r="T194" i="3"/>
  <c r="T137" i="3"/>
  <c r="T184" i="3"/>
  <c r="T150" i="3"/>
  <c r="T197" i="3"/>
  <c r="T138" i="3"/>
  <c r="T185" i="3"/>
  <c r="T142" i="3"/>
  <c r="T189" i="3"/>
  <c r="T149" i="3"/>
  <c r="T196" i="3"/>
  <c r="T135" i="3"/>
  <c r="T182" i="3"/>
  <c r="T141" i="3"/>
  <c r="T188" i="3"/>
  <c r="T144" i="3"/>
  <c r="T191" i="3"/>
  <c r="R217" i="3"/>
  <c r="T132" i="3"/>
  <c r="T179" i="3"/>
  <c r="T133" i="3"/>
  <c r="T180" i="3"/>
  <c r="T145" i="3"/>
  <c r="T192" i="3"/>
  <c r="T134" i="3"/>
  <c r="T181" i="3"/>
  <c r="T146" i="3"/>
  <c r="T193" i="3"/>
  <c r="T151" i="3"/>
  <c r="T198" i="3"/>
  <c r="T136" i="3"/>
  <c r="T183" i="3"/>
  <c r="T140" i="3"/>
  <c r="T187" i="3"/>
  <c r="T143" i="3"/>
  <c r="T190" i="3"/>
  <c r="T148" i="3"/>
  <c r="T195" i="3"/>
  <c r="T152" i="3"/>
  <c r="T199" i="3"/>
  <c r="S95" i="3"/>
  <c r="S96" i="3"/>
  <c r="S104" i="3"/>
  <c r="S109" i="3"/>
  <c r="S97" i="3"/>
  <c r="S105" i="3"/>
  <c r="S93" i="3"/>
  <c r="S107" i="3"/>
  <c r="S106" i="3"/>
  <c r="S98" i="3"/>
  <c r="S94" i="3"/>
  <c r="S102" i="3"/>
  <c r="S99" i="3"/>
  <c r="S103" i="3"/>
  <c r="S90" i="3"/>
  <c r="S100" i="3"/>
  <c r="S91" i="3"/>
  <c r="S89" i="3"/>
  <c r="S101" i="3"/>
  <c r="S92" i="3"/>
  <c r="V8" i="3"/>
  <c r="V48" i="3"/>
  <c r="V62" i="15" l="1"/>
  <c r="V103" i="15"/>
  <c r="V118" i="15"/>
  <c r="V77" i="15"/>
  <c r="V115" i="15"/>
  <c r="V74" i="15"/>
  <c r="V71" i="15"/>
  <c r="V112" i="15"/>
  <c r="V120" i="15"/>
  <c r="V79" i="15"/>
  <c r="V26" i="15"/>
  <c r="V76" i="15"/>
  <c r="V117" i="15"/>
  <c r="V69" i="15"/>
  <c r="V110" i="15"/>
  <c r="V68" i="15"/>
  <c r="V109" i="15"/>
  <c r="V75" i="15"/>
  <c r="V116" i="15"/>
  <c r="U87" i="15"/>
  <c r="U95" i="15"/>
  <c r="U91" i="15"/>
  <c r="U89" i="15"/>
  <c r="U83" i="15"/>
  <c r="U92" i="15"/>
  <c r="U88" i="15"/>
  <c r="U93" i="15"/>
  <c r="U85" i="15"/>
  <c r="U96" i="15"/>
  <c r="U86" i="15"/>
  <c r="U97" i="15"/>
  <c r="U90" i="15"/>
  <c r="U94" i="15"/>
  <c r="U84" i="15"/>
  <c r="V107" i="15"/>
  <c r="V66" i="15"/>
  <c r="V105" i="15"/>
  <c r="V64" i="15"/>
  <c r="T86" i="15"/>
  <c r="T92" i="15"/>
  <c r="T87" i="15"/>
  <c r="T93" i="15"/>
  <c r="T88" i="15"/>
  <c r="T90" i="15"/>
  <c r="T97" i="15"/>
  <c r="T94" i="15"/>
  <c r="T89" i="15"/>
  <c r="T91" i="15"/>
  <c r="T85" i="15"/>
  <c r="T96" i="15"/>
  <c r="T95" i="15"/>
  <c r="T84" i="15"/>
  <c r="V72" i="15"/>
  <c r="V113" i="15"/>
  <c r="V108" i="15"/>
  <c r="V67" i="15"/>
  <c r="V78" i="15"/>
  <c r="V119" i="15"/>
  <c r="V58" i="3" a="1"/>
  <c r="V58" i="3" s="1"/>
  <c r="V53" i="3" a="1"/>
  <c r="V53" i="3" s="1"/>
  <c r="V65" i="3" a="1"/>
  <c r="V65" i="3" s="1"/>
  <c r="V62" i="3" a="1"/>
  <c r="V62" i="3" s="1"/>
  <c r="V54" i="3" a="1"/>
  <c r="V54" i="3" s="1"/>
  <c r="V55" i="3" a="1"/>
  <c r="V55" i="3" s="1"/>
  <c r="V61" i="3" a="1"/>
  <c r="V61" i="3" s="1"/>
  <c r="V67" i="3" a="1"/>
  <c r="V67" i="3" s="1"/>
  <c r="V51" i="3" a="1"/>
  <c r="V51" i="3" s="1"/>
  <c r="V66" i="3" a="1"/>
  <c r="V66" i="3" s="1"/>
  <c r="V52" i="3" a="1"/>
  <c r="V52" i="3" s="1"/>
  <c r="V57" i="3" a="1"/>
  <c r="V57" i="3" s="1"/>
  <c r="V49" i="3" a="1"/>
  <c r="V49" i="3" s="1"/>
  <c r="V64" i="3" a="1"/>
  <c r="V64" i="3" s="1"/>
  <c r="V60" i="3" a="1"/>
  <c r="V60" i="3" s="1"/>
  <c r="V50" i="3" a="1"/>
  <c r="V50" i="3" s="1"/>
  <c r="V63" i="3" a="1"/>
  <c r="V63" i="3" s="1"/>
  <c r="U103" i="3" s="1"/>
  <c r="V59" i="3" a="1"/>
  <c r="V59" i="3" s="1"/>
  <c r="V56" i="3" a="1"/>
  <c r="V56" i="3" s="1"/>
  <c r="V24" i="3" a="1"/>
  <c r="V24" i="3" s="1"/>
  <c r="W22" i="15" s="1"/>
  <c r="V14" i="3" a="1"/>
  <c r="V14" i="3" s="1"/>
  <c r="W12" i="15" s="1"/>
  <c r="V13" i="3" a="1"/>
  <c r="V13" i="3" s="1"/>
  <c r="W11" i="15" s="1"/>
  <c r="V23" i="3" a="1"/>
  <c r="V23" i="3" s="1"/>
  <c r="W21" i="15" s="1"/>
  <c r="V22" i="3" a="1"/>
  <c r="V22" i="3" s="1"/>
  <c r="W20" i="15" s="1"/>
  <c r="V19" i="3" a="1"/>
  <c r="V19" i="3" s="1"/>
  <c r="W17" i="15" s="1"/>
  <c r="V25" i="3" a="1"/>
  <c r="V25" i="3" s="1"/>
  <c r="W23" i="15" s="1"/>
  <c r="V18" i="3" a="1"/>
  <c r="V18" i="3" s="1"/>
  <c r="W16" i="15" s="1"/>
  <c r="V12" i="3" a="1"/>
  <c r="V12" i="3" s="1"/>
  <c r="W10" i="15" s="1"/>
  <c r="V15" i="3" a="1"/>
  <c r="V15" i="3" s="1"/>
  <c r="W13" i="15" s="1"/>
  <c r="V27" i="3" a="1"/>
  <c r="V27" i="3" s="1"/>
  <c r="W25" i="15" s="1"/>
  <c r="V11" i="3" a="1"/>
  <c r="V11" i="3" s="1"/>
  <c r="W9" i="15" s="1"/>
  <c r="V10" i="3" a="1"/>
  <c r="V10" i="3" s="1"/>
  <c r="W8" i="15" s="1"/>
  <c r="V16" i="3" a="1"/>
  <c r="V16" i="3" s="1"/>
  <c r="W14" i="15" s="1"/>
  <c r="V20" i="3" a="1"/>
  <c r="V20" i="3" s="1"/>
  <c r="W18" i="15" s="1"/>
  <c r="V21" i="3" a="1"/>
  <c r="V21" i="3" s="1"/>
  <c r="W19" i="15" s="1"/>
  <c r="V17" i="3" a="1"/>
  <c r="V17" i="3" s="1"/>
  <c r="W15" i="15" s="1"/>
  <c r="V26" i="3" a="1"/>
  <c r="V26" i="3" s="1"/>
  <c r="W24" i="15" s="1"/>
  <c r="V9" i="3" a="1"/>
  <c r="V9" i="3" s="1"/>
  <c r="W7" i="15" s="1"/>
  <c r="U132" i="15"/>
  <c r="U128" i="15"/>
  <c r="U131" i="15"/>
  <c r="U137" i="15"/>
  <c r="U136" i="15"/>
  <c r="U124" i="15"/>
  <c r="U135" i="15"/>
  <c r="U133" i="15"/>
  <c r="U134" i="15"/>
  <c r="U126" i="15"/>
  <c r="U129" i="15"/>
  <c r="U125" i="15"/>
  <c r="U130" i="15"/>
  <c r="U127" i="15"/>
  <c r="U138" i="15"/>
  <c r="V111" i="15"/>
  <c r="V70" i="15"/>
  <c r="V104" i="15"/>
  <c r="V63" i="15"/>
  <c r="V121" i="15"/>
  <c r="V80" i="15"/>
  <c r="V106" i="15"/>
  <c r="V65" i="15"/>
  <c r="V114" i="15"/>
  <c r="V73" i="15"/>
  <c r="U95" i="3"/>
  <c r="S171" i="3"/>
  <c r="S126" i="3" s="1"/>
  <c r="U137" i="3"/>
  <c r="U184" i="3"/>
  <c r="U141" i="3"/>
  <c r="U188" i="3"/>
  <c r="U149" i="3"/>
  <c r="U196" i="3"/>
  <c r="U151" i="3"/>
  <c r="U198" i="3"/>
  <c r="U139" i="3"/>
  <c r="U186" i="3"/>
  <c r="S217" i="3"/>
  <c r="U134" i="3"/>
  <c r="U181" i="3"/>
  <c r="U132" i="3"/>
  <c r="U179" i="3"/>
  <c r="U136" i="3"/>
  <c r="U183" i="3"/>
  <c r="U135" i="3"/>
  <c r="U182" i="3"/>
  <c r="U142" i="3"/>
  <c r="U189" i="3"/>
  <c r="U144" i="3"/>
  <c r="U191" i="3"/>
  <c r="U140" i="3"/>
  <c r="U187" i="3"/>
  <c r="U146" i="3"/>
  <c r="U193" i="3"/>
  <c r="U133" i="3"/>
  <c r="U180" i="3"/>
  <c r="U150" i="3"/>
  <c r="U197" i="3"/>
  <c r="U147" i="3"/>
  <c r="U194" i="3"/>
  <c r="U145" i="3"/>
  <c r="U192" i="3"/>
  <c r="U143" i="3"/>
  <c r="U190" i="3"/>
  <c r="U148" i="3"/>
  <c r="U195" i="3"/>
  <c r="U138" i="3"/>
  <c r="U185" i="3"/>
  <c r="T107" i="3"/>
  <c r="T97" i="3"/>
  <c r="T101" i="3"/>
  <c r="T95" i="3"/>
  <c r="T100" i="3"/>
  <c r="T89" i="3"/>
  <c r="T96" i="3"/>
  <c r="T105" i="3"/>
  <c r="T108" i="3"/>
  <c r="T94" i="3"/>
  <c r="T98" i="3"/>
  <c r="T92" i="3"/>
  <c r="T99" i="3"/>
  <c r="T90" i="3"/>
  <c r="T103" i="3"/>
  <c r="T93" i="3"/>
  <c r="T102" i="3"/>
  <c r="T106" i="3"/>
  <c r="T104" i="3"/>
  <c r="T91" i="3"/>
  <c r="W8" i="3"/>
  <c r="W48" i="3"/>
  <c r="W116" i="15" l="1"/>
  <c r="W75" i="15"/>
  <c r="W105" i="15"/>
  <c r="W64" i="15"/>
  <c r="W119" i="15"/>
  <c r="W78" i="15"/>
  <c r="W62" i="15"/>
  <c r="W46" i="15"/>
  <c r="W50" i="15" s="1"/>
  <c r="W103" i="15"/>
  <c r="W115" i="15"/>
  <c r="W74" i="15"/>
  <c r="W108" i="15"/>
  <c r="W67" i="15"/>
  <c r="W117" i="15"/>
  <c r="W76" i="15"/>
  <c r="W114" i="15"/>
  <c r="W73" i="15"/>
  <c r="W118" i="15"/>
  <c r="W77" i="15"/>
  <c r="W70" i="15"/>
  <c r="W111" i="15"/>
  <c r="W104" i="15"/>
  <c r="W63" i="15"/>
  <c r="V81" i="15"/>
  <c r="V122" i="15"/>
  <c r="W20" i="3" a="1"/>
  <c r="W20" i="3" s="1"/>
  <c r="X18" i="15" s="1"/>
  <c r="W14" i="3" a="1"/>
  <c r="W14" i="3" s="1"/>
  <c r="X12" i="15" s="1"/>
  <c r="W26" i="3" a="1"/>
  <c r="W26" i="3" s="1"/>
  <c r="X24" i="15" s="1"/>
  <c r="W19" i="3" a="1"/>
  <c r="W19" i="3" s="1"/>
  <c r="X17" i="15" s="1"/>
  <c r="W18" i="3" a="1"/>
  <c r="W18" i="3" s="1"/>
  <c r="X16" i="15" s="1"/>
  <c r="W9" i="3" a="1"/>
  <c r="W9" i="3" s="1"/>
  <c r="X7" i="15" s="1"/>
  <c r="W16" i="3" a="1"/>
  <c r="W16" i="3" s="1"/>
  <c r="X14" i="15" s="1"/>
  <c r="W12" i="3" a="1"/>
  <c r="W12" i="3" s="1"/>
  <c r="X10" i="15" s="1"/>
  <c r="W10" i="3" a="1"/>
  <c r="W10" i="3" s="1"/>
  <c r="X8" i="15" s="1"/>
  <c r="W22" i="3" a="1"/>
  <c r="W22" i="3" s="1"/>
  <c r="X20" i="15" s="1"/>
  <c r="W13" i="3" a="1"/>
  <c r="W13" i="3" s="1"/>
  <c r="X11" i="15" s="1"/>
  <c r="W25" i="3" a="1"/>
  <c r="W25" i="3" s="1"/>
  <c r="X23" i="15" s="1"/>
  <c r="W11" i="3" a="1"/>
  <c r="W11" i="3" s="1"/>
  <c r="X9" i="15" s="1"/>
  <c r="W24" i="3" a="1"/>
  <c r="W24" i="3" s="1"/>
  <c r="X22" i="15" s="1"/>
  <c r="W17" i="3" a="1"/>
  <c r="W17" i="3" s="1"/>
  <c r="X15" i="15" s="1"/>
  <c r="W21" i="3" a="1"/>
  <c r="W21" i="3" s="1"/>
  <c r="X19" i="15" s="1"/>
  <c r="W23" i="3" a="1"/>
  <c r="W23" i="3" s="1"/>
  <c r="X21" i="15" s="1"/>
  <c r="W15" i="3" a="1"/>
  <c r="W15" i="3" s="1"/>
  <c r="X13" i="15" s="1"/>
  <c r="W80" i="15"/>
  <c r="W121" i="15"/>
  <c r="V46" i="15"/>
  <c r="V50" i="15" s="1"/>
  <c r="W113" i="15"/>
  <c r="W72" i="15"/>
  <c r="W66" i="15"/>
  <c r="W107" i="15"/>
  <c r="W120" i="15"/>
  <c r="W79" i="15"/>
  <c r="W68" i="15"/>
  <c r="W109" i="15"/>
  <c r="W65" i="15"/>
  <c r="W106" i="15"/>
  <c r="W47" i="15"/>
  <c r="W55" i="15" s="1"/>
  <c r="V47" i="15"/>
  <c r="V55" i="15" s="1"/>
  <c r="W50" i="3" a="1"/>
  <c r="W50" i="3" s="1"/>
  <c r="W60" i="3" a="1"/>
  <c r="W60" i="3" s="1"/>
  <c r="W66" i="3" a="1"/>
  <c r="W66" i="3" s="1"/>
  <c r="W53" i="3" a="1"/>
  <c r="W53" i="3" s="1"/>
  <c r="W63" i="3" a="1"/>
  <c r="W63" i="3" s="1"/>
  <c r="W62" i="3" a="1"/>
  <c r="W62" i="3" s="1"/>
  <c r="W54" i="3" a="1"/>
  <c r="W54" i="3" s="1"/>
  <c r="W52" i="3" a="1"/>
  <c r="W52" i="3" s="1"/>
  <c r="W57" i="3" a="1"/>
  <c r="W57" i="3" s="1"/>
  <c r="W49" i="3" a="1"/>
  <c r="W49" i="3" s="1"/>
  <c r="W65" i="3" a="1"/>
  <c r="W65" i="3" s="1"/>
  <c r="W61" i="3" a="1"/>
  <c r="W61" i="3" s="1"/>
  <c r="W58" i="3" a="1"/>
  <c r="W58" i="3" s="1"/>
  <c r="W51" i="3" a="1"/>
  <c r="W51" i="3" s="1"/>
  <c r="W56" i="3" a="1"/>
  <c r="W56" i="3" s="1"/>
  <c r="W59" i="3" a="1"/>
  <c r="W59" i="3" s="1"/>
  <c r="W64" i="3" a="1"/>
  <c r="W64" i="3" s="1"/>
  <c r="W55" i="3" a="1"/>
  <c r="W55" i="3" s="1"/>
  <c r="W110" i="15"/>
  <c r="W69" i="15"/>
  <c r="W71" i="15"/>
  <c r="W112" i="15"/>
  <c r="T171" i="3"/>
  <c r="T126" i="3" s="1"/>
  <c r="V139" i="3"/>
  <c r="V186" i="3"/>
  <c r="V147" i="3"/>
  <c r="V194" i="3"/>
  <c r="T217" i="3"/>
  <c r="V138" i="3"/>
  <c r="V185" i="3"/>
  <c r="V137" i="3"/>
  <c r="V184" i="3"/>
  <c r="V141" i="3"/>
  <c r="V188" i="3"/>
  <c r="V135" i="3"/>
  <c r="V182" i="3"/>
  <c r="V142" i="3"/>
  <c r="V189" i="3"/>
  <c r="V146" i="3"/>
  <c r="V193" i="3"/>
  <c r="V145" i="3"/>
  <c r="V192" i="3"/>
  <c r="V144" i="3"/>
  <c r="V191" i="3"/>
  <c r="V140" i="3"/>
  <c r="V187" i="3"/>
  <c r="V136" i="3"/>
  <c r="V183" i="3"/>
  <c r="U96" i="3"/>
  <c r="V148" i="3"/>
  <c r="V195" i="3"/>
  <c r="V149" i="3"/>
  <c r="V196" i="3"/>
  <c r="V143" i="3"/>
  <c r="V190" i="3"/>
  <c r="V132" i="3"/>
  <c r="V179" i="3"/>
  <c r="V133" i="3"/>
  <c r="V180" i="3"/>
  <c r="V150" i="3"/>
  <c r="V197" i="3"/>
  <c r="V134" i="3"/>
  <c r="V181" i="3"/>
  <c r="U89" i="3"/>
  <c r="U98" i="3"/>
  <c r="U91" i="3"/>
  <c r="U101" i="3"/>
  <c r="U106" i="3"/>
  <c r="U107" i="3"/>
  <c r="U90" i="3"/>
  <c r="U102" i="3"/>
  <c r="U94" i="3"/>
  <c r="U92" i="3"/>
  <c r="U99" i="3"/>
  <c r="U104" i="3"/>
  <c r="U100" i="3"/>
  <c r="U97" i="3"/>
  <c r="U105" i="3"/>
  <c r="U93" i="3"/>
  <c r="X8" i="3"/>
  <c r="X48" i="3"/>
  <c r="X49" i="3" l="1" a="1"/>
  <c r="X49" i="3" s="1"/>
  <c r="X62" i="3" a="1"/>
  <c r="X62" i="3" s="1"/>
  <c r="X50" i="3" a="1"/>
  <c r="X50" i="3" s="1"/>
  <c r="X58" i="3" a="1"/>
  <c r="X58" i="3" s="1"/>
  <c r="X51" i="3" a="1"/>
  <c r="X51" i="3" s="1"/>
  <c r="X59" i="3" a="1"/>
  <c r="X59" i="3" s="1"/>
  <c r="X61" i="3" a="1"/>
  <c r="X61" i="3" s="1"/>
  <c r="X52" i="3" a="1"/>
  <c r="X52" i="3" s="1"/>
  <c r="X55" i="3" a="1"/>
  <c r="X55" i="3" s="1"/>
  <c r="X65" i="3" a="1"/>
  <c r="X65" i="3" s="1"/>
  <c r="X64" i="3" a="1"/>
  <c r="X64" i="3" s="1"/>
  <c r="X54" i="3" a="1"/>
  <c r="X54" i="3" s="1"/>
  <c r="X56" i="3" a="1"/>
  <c r="X56" i="3" s="1"/>
  <c r="X60" i="3" a="1"/>
  <c r="X60" i="3" s="1"/>
  <c r="X53" i="3" a="1"/>
  <c r="X53" i="3" s="1"/>
  <c r="X57" i="3" a="1"/>
  <c r="X57" i="3" s="1"/>
  <c r="X63" i="3" a="1"/>
  <c r="X63" i="3" s="1"/>
  <c r="X115" i="15"/>
  <c r="X74" i="15"/>
  <c r="X67" i="15"/>
  <c r="X108" i="15"/>
  <c r="X70" i="15"/>
  <c r="X111" i="15"/>
  <c r="X78" i="15"/>
  <c r="X119" i="15"/>
  <c r="X66" i="15"/>
  <c r="X107" i="15"/>
  <c r="W84" i="15"/>
  <c r="W82" i="15"/>
  <c r="W95" i="15"/>
  <c r="W94" i="15"/>
  <c r="W81" i="15"/>
  <c r="W89" i="15"/>
  <c r="W85" i="15"/>
  <c r="W90" i="15"/>
  <c r="W88" i="15"/>
  <c r="W86" i="15"/>
  <c r="W87" i="15"/>
  <c r="W93" i="15"/>
  <c r="W96" i="15"/>
  <c r="W97" i="15"/>
  <c r="W83" i="15"/>
  <c r="W91" i="15"/>
  <c r="W92" i="15"/>
  <c r="X75" i="15"/>
  <c r="X116" i="15"/>
  <c r="X118" i="15"/>
  <c r="X77" i="15"/>
  <c r="X63" i="15"/>
  <c r="X104" i="15"/>
  <c r="X106" i="15"/>
  <c r="X65" i="15"/>
  <c r="X19" i="3" a="1"/>
  <c r="X19" i="3" s="1"/>
  <c r="Y17" i="15" s="1"/>
  <c r="X9" i="3" a="1"/>
  <c r="X9" i="3" s="1"/>
  <c r="Y7" i="15" s="1"/>
  <c r="X23" i="3" a="1"/>
  <c r="X23" i="3" s="1"/>
  <c r="Y21" i="15" s="1"/>
  <c r="X13" i="3" a="1"/>
  <c r="X13" i="3" s="1"/>
  <c r="Y11" i="15" s="1"/>
  <c r="X22" i="3" a="1"/>
  <c r="X22" i="3" s="1"/>
  <c r="Y20" i="15" s="1"/>
  <c r="X14" i="3" a="1"/>
  <c r="X14" i="3" s="1"/>
  <c r="Y12" i="15" s="1"/>
  <c r="X25" i="3" a="1"/>
  <c r="X25" i="3" s="1"/>
  <c r="Y23" i="15" s="1"/>
  <c r="X24" i="3" a="1"/>
  <c r="X24" i="3" s="1"/>
  <c r="Y22" i="15" s="1"/>
  <c r="X12" i="3" a="1"/>
  <c r="X12" i="3" s="1"/>
  <c r="Y10" i="15" s="1"/>
  <c r="X11" i="3" a="1"/>
  <c r="X11" i="3" s="1"/>
  <c r="Y9" i="15" s="1"/>
  <c r="X20" i="3" a="1"/>
  <c r="X20" i="3" s="1"/>
  <c r="Y18" i="15" s="1"/>
  <c r="X10" i="3" a="1"/>
  <c r="X10" i="3" s="1"/>
  <c r="Y8" i="15" s="1"/>
  <c r="X15" i="3" a="1"/>
  <c r="X15" i="3" s="1"/>
  <c r="Y13" i="15" s="1"/>
  <c r="X16" i="3" a="1"/>
  <c r="X16" i="3" s="1"/>
  <c r="Y14" i="15" s="1"/>
  <c r="X17" i="3" a="1"/>
  <c r="X17" i="3" s="1"/>
  <c r="Y15" i="15" s="1"/>
  <c r="X21" i="3" a="1"/>
  <c r="X21" i="3" s="1"/>
  <c r="Y19" i="15" s="1"/>
  <c r="X18" i="3" a="1"/>
  <c r="X18" i="3" s="1"/>
  <c r="Y16" i="15" s="1"/>
  <c r="X47" i="15"/>
  <c r="X55" i="15" s="1"/>
  <c r="X105" i="15"/>
  <c r="X64" i="15"/>
  <c r="V91" i="15"/>
  <c r="V84" i="15"/>
  <c r="V89" i="15"/>
  <c r="V88" i="15"/>
  <c r="V86" i="15"/>
  <c r="V87" i="15"/>
  <c r="V90" i="15"/>
  <c r="V96" i="15"/>
  <c r="V94" i="15"/>
  <c r="V85" i="15"/>
  <c r="V83" i="15"/>
  <c r="V97" i="15"/>
  <c r="V92" i="15"/>
  <c r="V95" i="15"/>
  <c r="V82" i="15"/>
  <c r="V93" i="15"/>
  <c r="X69" i="15"/>
  <c r="X110" i="15"/>
  <c r="X114" i="15"/>
  <c r="X73" i="15"/>
  <c r="X46" i="15"/>
  <c r="X50" i="15" s="1"/>
  <c r="X103" i="15"/>
  <c r="X62" i="15"/>
  <c r="X112" i="15"/>
  <c r="X71" i="15"/>
  <c r="W122" i="15"/>
  <c r="W137" i="15"/>
  <c r="W126" i="15"/>
  <c r="W134" i="15"/>
  <c r="W128" i="15"/>
  <c r="W131" i="15"/>
  <c r="W132" i="15"/>
  <c r="W127" i="15"/>
  <c r="W129" i="15"/>
  <c r="W133" i="15"/>
  <c r="W124" i="15"/>
  <c r="W135" i="15"/>
  <c r="W136" i="15"/>
  <c r="W138" i="15"/>
  <c r="W130" i="15"/>
  <c r="W125" i="15"/>
  <c r="W123" i="15"/>
  <c r="X68" i="15"/>
  <c r="X109" i="15"/>
  <c r="X113" i="15"/>
  <c r="X72" i="15"/>
  <c r="V125" i="15"/>
  <c r="V138" i="15"/>
  <c r="V124" i="15"/>
  <c r="V131" i="15"/>
  <c r="V135" i="15"/>
  <c r="V130" i="15"/>
  <c r="V133" i="15"/>
  <c r="V129" i="15"/>
  <c r="V127" i="15"/>
  <c r="V123" i="15"/>
  <c r="V128" i="15"/>
  <c r="V137" i="15"/>
  <c r="V132" i="15"/>
  <c r="V134" i="15"/>
  <c r="V126" i="15"/>
  <c r="V136" i="15"/>
  <c r="X76" i="15"/>
  <c r="X117" i="15"/>
  <c r="X79" i="15"/>
  <c r="X120" i="15"/>
  <c r="W101" i="3"/>
  <c r="U171" i="3"/>
  <c r="U126" i="3" s="1"/>
  <c r="W139" i="3"/>
  <c r="W186" i="3"/>
  <c r="W137" i="3"/>
  <c r="W184" i="3"/>
  <c r="U217" i="3"/>
  <c r="W145" i="3"/>
  <c r="W192" i="3"/>
  <c r="W134" i="3"/>
  <c r="W181" i="3"/>
  <c r="W132" i="3"/>
  <c r="W179" i="3"/>
  <c r="W133" i="3"/>
  <c r="W180" i="3"/>
  <c r="W148" i="3"/>
  <c r="W195" i="3"/>
  <c r="W138" i="3"/>
  <c r="W185" i="3"/>
  <c r="W141" i="3"/>
  <c r="W188" i="3"/>
  <c r="W142" i="3"/>
  <c r="W189" i="3"/>
  <c r="W146" i="3"/>
  <c r="W193" i="3"/>
  <c r="W136" i="3"/>
  <c r="W183" i="3"/>
  <c r="W149" i="3"/>
  <c r="W196" i="3"/>
  <c r="W135" i="3"/>
  <c r="W182" i="3"/>
  <c r="W144" i="3"/>
  <c r="W191" i="3"/>
  <c r="W143" i="3"/>
  <c r="W190" i="3"/>
  <c r="W140" i="3"/>
  <c r="W187" i="3"/>
  <c r="W147" i="3"/>
  <c r="W194" i="3"/>
  <c r="V96" i="3"/>
  <c r="V103" i="3"/>
  <c r="V105" i="3"/>
  <c r="V102" i="3"/>
  <c r="V91" i="3"/>
  <c r="V106" i="3"/>
  <c r="V92" i="3"/>
  <c r="V93" i="3"/>
  <c r="V89" i="3"/>
  <c r="V99" i="3"/>
  <c r="V98" i="3"/>
  <c r="V90" i="3"/>
  <c r="V95" i="3"/>
  <c r="V97" i="3"/>
  <c r="V94" i="3"/>
  <c r="V101" i="3"/>
  <c r="V104" i="3"/>
  <c r="V100" i="3"/>
  <c r="Y8" i="3"/>
  <c r="Y48" i="3"/>
  <c r="Y112" i="15" l="1"/>
  <c r="Y71" i="15"/>
  <c r="Y74" i="15"/>
  <c r="Y115" i="15"/>
  <c r="Y103" i="15"/>
  <c r="Y62" i="15"/>
  <c r="Y46" i="15"/>
  <c r="Y50" i="15" s="1"/>
  <c r="Y111" i="15"/>
  <c r="Y70" i="15"/>
  <c r="Y105" i="15"/>
  <c r="Y64" i="15"/>
  <c r="Y109" i="15"/>
  <c r="Y68" i="15"/>
  <c r="Y106" i="15"/>
  <c r="Y65" i="15"/>
  <c r="Y114" i="15"/>
  <c r="Y73" i="15"/>
  <c r="X90" i="15"/>
  <c r="X92" i="15"/>
  <c r="X82" i="15"/>
  <c r="X97" i="15"/>
  <c r="X94" i="15"/>
  <c r="X84" i="15"/>
  <c r="X96" i="15"/>
  <c r="X86" i="15"/>
  <c r="X83" i="15"/>
  <c r="X95" i="15"/>
  <c r="X85" i="15"/>
  <c r="X88" i="15"/>
  <c r="X89" i="15"/>
  <c r="X80" i="15"/>
  <c r="X81" i="15"/>
  <c r="X91" i="15"/>
  <c r="X87" i="15"/>
  <c r="X93" i="15"/>
  <c r="Y118" i="15"/>
  <c r="Y77" i="15"/>
  <c r="Y72" i="15"/>
  <c r="Y113" i="15"/>
  <c r="Y119" i="15"/>
  <c r="Y78" i="15"/>
  <c r="Y47" i="15"/>
  <c r="Y55" i="15" s="1"/>
  <c r="Y63" i="15"/>
  <c r="Y104" i="15"/>
  <c r="Y60" i="3" a="1"/>
  <c r="Y60" i="3" s="1"/>
  <c r="Y64" i="3" a="1"/>
  <c r="Y64" i="3" s="1"/>
  <c r="Y63" i="3" a="1"/>
  <c r="Y63" i="3" s="1"/>
  <c r="Y51" i="3" a="1"/>
  <c r="Y51" i="3" s="1"/>
  <c r="Y50" i="3" a="1"/>
  <c r="Y50" i="3" s="1"/>
  <c r="Y62" i="3" a="1"/>
  <c r="Y62" i="3" s="1"/>
  <c r="Y53" i="3" a="1"/>
  <c r="Y53" i="3" s="1"/>
  <c r="Y49" i="3" a="1"/>
  <c r="Y49" i="3" s="1"/>
  <c r="Y56" i="3" a="1"/>
  <c r="Y56" i="3" s="1"/>
  <c r="Y59" i="3" a="1"/>
  <c r="Y59" i="3" s="1"/>
  <c r="Y52" i="3" a="1"/>
  <c r="Y52" i="3" s="1"/>
  <c r="Y61" i="3" a="1"/>
  <c r="Y61" i="3" s="1"/>
  <c r="Y58" i="3" a="1"/>
  <c r="Y58" i="3" s="1"/>
  <c r="Y54" i="3" a="1"/>
  <c r="Y54" i="3" s="1"/>
  <c r="Y57" i="3" a="1"/>
  <c r="Y57" i="3" s="1"/>
  <c r="Y55" i="3" a="1"/>
  <c r="Y55" i="3" s="1"/>
  <c r="Y108" i="15"/>
  <c r="Y67" i="15"/>
  <c r="Y75" i="15"/>
  <c r="Y116" i="15"/>
  <c r="X125" i="15"/>
  <c r="X132" i="15"/>
  <c r="X130" i="15"/>
  <c r="X137" i="15"/>
  <c r="X134" i="15"/>
  <c r="X136" i="15"/>
  <c r="X123" i="15"/>
  <c r="X121" i="15"/>
  <c r="X131" i="15"/>
  <c r="X127" i="15"/>
  <c r="X133" i="15"/>
  <c r="X124" i="15"/>
  <c r="X129" i="15"/>
  <c r="X138" i="15"/>
  <c r="X135" i="15"/>
  <c r="X126" i="15"/>
  <c r="X122" i="15"/>
  <c r="X128" i="15"/>
  <c r="Y66" i="15"/>
  <c r="Y107" i="15"/>
  <c r="Y110" i="15"/>
  <c r="Y69" i="15"/>
  <c r="Y14" i="3" a="1"/>
  <c r="Y14" i="3" s="1"/>
  <c r="Z12" i="15" s="1"/>
  <c r="Y9" i="3" a="1"/>
  <c r="Y9" i="3" s="1"/>
  <c r="Y22" i="3" a="1"/>
  <c r="Y22" i="3" s="1"/>
  <c r="Z20" i="15" s="1"/>
  <c r="Y10" i="3" a="1"/>
  <c r="Y10" i="3" s="1"/>
  <c r="Z8" i="15" s="1"/>
  <c r="Y23" i="3" a="1"/>
  <c r="Y23" i="3" s="1"/>
  <c r="Z21" i="15" s="1"/>
  <c r="Y11" i="3" a="1"/>
  <c r="Y11" i="3" s="1"/>
  <c r="Z9" i="15" s="1"/>
  <c r="Y15" i="3" a="1"/>
  <c r="Y15" i="3" s="1"/>
  <c r="Z13" i="15" s="1"/>
  <c r="Y21" i="3" a="1"/>
  <c r="Y21" i="3" s="1"/>
  <c r="Z19" i="15" s="1"/>
  <c r="Y18" i="3" a="1"/>
  <c r="Y18" i="3" s="1"/>
  <c r="Z16" i="15" s="1"/>
  <c r="Y17" i="3" a="1"/>
  <c r="Y17" i="3" s="1"/>
  <c r="Z15" i="15" s="1"/>
  <c r="Y16" i="3" a="1"/>
  <c r="Y16" i="3" s="1"/>
  <c r="Z14" i="15" s="1"/>
  <c r="Y12" i="3" a="1"/>
  <c r="Y12" i="3" s="1"/>
  <c r="Z10" i="15" s="1"/>
  <c r="Y19" i="3" a="1"/>
  <c r="Y19" i="3" s="1"/>
  <c r="Z17" i="15" s="1"/>
  <c r="Y24" i="3" a="1"/>
  <c r="Y24" i="3" s="1"/>
  <c r="Z22" i="15" s="1"/>
  <c r="Y13" i="3" a="1"/>
  <c r="Y13" i="3" s="1"/>
  <c r="Z11" i="15" s="1"/>
  <c r="Y20" i="3" a="1"/>
  <c r="Y20" i="3" s="1"/>
  <c r="Z18" i="15" s="1"/>
  <c r="Y76" i="15"/>
  <c r="Y117" i="15"/>
  <c r="V171" i="3"/>
  <c r="V126" i="3" s="1"/>
  <c r="X140" i="3"/>
  <c r="X187" i="3"/>
  <c r="X134" i="3"/>
  <c r="X181" i="3"/>
  <c r="X138" i="3"/>
  <c r="X185" i="3"/>
  <c r="V217" i="3"/>
  <c r="X133" i="3"/>
  <c r="X180" i="3"/>
  <c r="X132" i="3"/>
  <c r="X179" i="3"/>
  <c r="X142" i="3"/>
  <c r="X189" i="3"/>
  <c r="X148" i="3"/>
  <c r="X195" i="3"/>
  <c r="X137" i="3"/>
  <c r="X184" i="3"/>
  <c r="X147" i="3"/>
  <c r="X194" i="3"/>
  <c r="X141" i="3"/>
  <c r="X188" i="3"/>
  <c r="X145" i="3"/>
  <c r="X192" i="3"/>
  <c r="X135" i="3"/>
  <c r="X182" i="3"/>
  <c r="X143" i="3"/>
  <c r="X190" i="3"/>
  <c r="X136" i="3"/>
  <c r="X183" i="3"/>
  <c r="X139" i="3"/>
  <c r="X186" i="3"/>
  <c r="X146" i="3"/>
  <c r="X193" i="3"/>
  <c r="X144" i="3"/>
  <c r="X191" i="3"/>
  <c r="W92" i="3"/>
  <c r="W91" i="3"/>
  <c r="W90" i="3"/>
  <c r="W98" i="3"/>
  <c r="W103" i="3"/>
  <c r="W97" i="3"/>
  <c r="W102" i="3"/>
  <c r="W89" i="3"/>
  <c r="W93" i="3"/>
  <c r="W104" i="3"/>
  <c r="W99" i="3"/>
  <c r="W94" i="3"/>
  <c r="W105" i="3"/>
  <c r="W95" i="3"/>
  <c r="W96" i="3"/>
  <c r="W100" i="3"/>
  <c r="Z8" i="3"/>
  <c r="Z48" i="3"/>
  <c r="Z60" i="3" l="1" a="1"/>
  <c r="Z60" i="3" s="1"/>
  <c r="Z62" i="3" a="1"/>
  <c r="Z62" i="3" s="1"/>
  <c r="Y102" i="3" s="1"/>
  <c r="Z54" i="3" a="1"/>
  <c r="Z54" i="3" s="1"/>
  <c r="Y94" i="3" s="1"/>
  <c r="Z53" i="3" a="1"/>
  <c r="Z53" i="3" s="1"/>
  <c r="Z58" i="3" a="1"/>
  <c r="Z58" i="3" s="1"/>
  <c r="Z52" i="3" a="1"/>
  <c r="Z52" i="3" s="1"/>
  <c r="Z55" i="3" a="1"/>
  <c r="Z55" i="3" s="1"/>
  <c r="Z57" i="3" a="1"/>
  <c r="Z57" i="3" s="1"/>
  <c r="Z50" i="3" a="1"/>
  <c r="Z50" i="3" s="1"/>
  <c r="Z59" i="3" a="1"/>
  <c r="Z59" i="3" s="1"/>
  <c r="Z61" i="3" a="1"/>
  <c r="Z61" i="3" s="1"/>
  <c r="Y101" i="3" s="1"/>
  <c r="Z63" i="3" a="1"/>
  <c r="Z63" i="3" s="1"/>
  <c r="Y103" i="3" s="1"/>
  <c r="Z49" i="3" a="1"/>
  <c r="Z49" i="3" s="1"/>
  <c r="Z56" i="3" a="1"/>
  <c r="Z56" i="3" s="1"/>
  <c r="Z51" i="3" a="1"/>
  <c r="Z51" i="3" s="1"/>
  <c r="Z105" i="15"/>
  <c r="Z64" i="15"/>
  <c r="Z63" i="15"/>
  <c r="Z104" i="15"/>
  <c r="Z67" i="15"/>
  <c r="Z108" i="15"/>
  <c r="Z73" i="15"/>
  <c r="Z114" i="15"/>
  <c r="Y83" i="15"/>
  <c r="Y91" i="15"/>
  <c r="Y96" i="15"/>
  <c r="Y92" i="15"/>
  <c r="Y95" i="15"/>
  <c r="Y87" i="15"/>
  <c r="Y81" i="15"/>
  <c r="Y93" i="15"/>
  <c r="Y79" i="15"/>
  <c r="Y86" i="15"/>
  <c r="Y80" i="15"/>
  <c r="Y89" i="15"/>
  <c r="Y84" i="15"/>
  <c r="Y88" i="15"/>
  <c r="Y82" i="15"/>
  <c r="Y94" i="15"/>
  <c r="Y90" i="15"/>
  <c r="Y97" i="15"/>
  <c r="Y85" i="15"/>
  <c r="Z118" i="15"/>
  <c r="Z77" i="15"/>
  <c r="Z113" i="15"/>
  <c r="Z72" i="15"/>
  <c r="Z116" i="15"/>
  <c r="Z75" i="15"/>
  <c r="Z65" i="15"/>
  <c r="Z106" i="15"/>
  <c r="Z117" i="15"/>
  <c r="Z76" i="15"/>
  <c r="Z13" i="3" a="1"/>
  <c r="Z13" i="3" s="1"/>
  <c r="AA11" i="15" s="1"/>
  <c r="Z16" i="3" a="1"/>
  <c r="Z16" i="3" s="1"/>
  <c r="AA14" i="15" s="1"/>
  <c r="Z17" i="3" a="1"/>
  <c r="Z17" i="3" s="1"/>
  <c r="AA15" i="15" s="1"/>
  <c r="Z18" i="3" a="1"/>
  <c r="Z18" i="3" s="1"/>
  <c r="AA16" i="15" s="1"/>
  <c r="Z10" i="3" a="1"/>
  <c r="Z10" i="3" s="1"/>
  <c r="AA8" i="15" s="1"/>
  <c r="Z22" i="3" a="1"/>
  <c r="Z22" i="3" s="1"/>
  <c r="AA20" i="15" s="1"/>
  <c r="Z14" i="3" a="1"/>
  <c r="Z14" i="3" s="1"/>
  <c r="AA12" i="15" s="1"/>
  <c r="Z15" i="3" a="1"/>
  <c r="Z15" i="3" s="1"/>
  <c r="AA13" i="15" s="1"/>
  <c r="Z19" i="3" a="1"/>
  <c r="Z19" i="3" s="1"/>
  <c r="AA17" i="15" s="1"/>
  <c r="Z9" i="3" a="1"/>
  <c r="Z9" i="3" s="1"/>
  <c r="AA7" i="15" s="1"/>
  <c r="Z20" i="3" a="1"/>
  <c r="Z20" i="3" s="1"/>
  <c r="AA18" i="15" s="1"/>
  <c r="Z11" i="3" a="1"/>
  <c r="Z11" i="3" s="1"/>
  <c r="AA9" i="15" s="1"/>
  <c r="Z23" i="3" a="1"/>
  <c r="Z23" i="3" s="1"/>
  <c r="AA21" i="15" s="1"/>
  <c r="Z12" i="3" a="1"/>
  <c r="Z12" i="3" s="1"/>
  <c r="AA10" i="15" s="1"/>
  <c r="Z21" i="3" a="1"/>
  <c r="Z21" i="3" s="1"/>
  <c r="AA19" i="15" s="1"/>
  <c r="Z110" i="15"/>
  <c r="Z69" i="15"/>
  <c r="Y133" i="15"/>
  <c r="Y135" i="15"/>
  <c r="Y120" i="15"/>
  <c r="Y132" i="15"/>
  <c r="Y136" i="15"/>
  <c r="Y138" i="15"/>
  <c r="Y128" i="15"/>
  <c r="Y129" i="15"/>
  <c r="Y121" i="15"/>
  <c r="Y125" i="15"/>
  <c r="Y126" i="15"/>
  <c r="Y137" i="15"/>
  <c r="Y131" i="15"/>
  <c r="Y130" i="15"/>
  <c r="Y124" i="15"/>
  <c r="Y123" i="15"/>
  <c r="Y127" i="15"/>
  <c r="Y134" i="15"/>
  <c r="Y122" i="15"/>
  <c r="Z107" i="15"/>
  <c r="Z66" i="15"/>
  <c r="Z111" i="15"/>
  <c r="Z70" i="15"/>
  <c r="Z7" i="15"/>
  <c r="Z112" i="15"/>
  <c r="Z71" i="15"/>
  <c r="Z74" i="15"/>
  <c r="Z115" i="15"/>
  <c r="Z109" i="15"/>
  <c r="Z68" i="15"/>
  <c r="Y100" i="3"/>
  <c r="W171" i="3"/>
  <c r="W126" i="3" s="1"/>
  <c r="Y147" i="3"/>
  <c r="Y194" i="3"/>
  <c r="Y134" i="3"/>
  <c r="Y181" i="3"/>
  <c r="Y138" i="3"/>
  <c r="Y185" i="3"/>
  <c r="Y136" i="3"/>
  <c r="Y183" i="3"/>
  <c r="Y141" i="3"/>
  <c r="Y188" i="3"/>
  <c r="Y142" i="3"/>
  <c r="Y189" i="3"/>
  <c r="Y137" i="3"/>
  <c r="Y184" i="3"/>
  <c r="Y139" i="3"/>
  <c r="Y186" i="3"/>
  <c r="Y133" i="3"/>
  <c r="Y180" i="3"/>
  <c r="W217" i="3"/>
  <c r="Y143" i="3"/>
  <c r="Y190" i="3"/>
  <c r="Y144" i="3"/>
  <c r="Y191" i="3"/>
  <c r="Y140" i="3"/>
  <c r="Y187" i="3"/>
  <c r="Y146" i="3"/>
  <c r="Y193" i="3"/>
  <c r="Y132" i="3"/>
  <c r="Y179" i="3"/>
  <c r="Y145" i="3"/>
  <c r="Y192" i="3"/>
  <c r="Y135" i="3"/>
  <c r="Y182" i="3"/>
  <c r="X89" i="3"/>
  <c r="X98" i="3"/>
  <c r="X95" i="3"/>
  <c r="X91" i="3"/>
  <c r="X90" i="3"/>
  <c r="X103" i="3"/>
  <c r="X96" i="3"/>
  <c r="X93" i="3"/>
  <c r="X104" i="3"/>
  <c r="X100" i="3"/>
  <c r="X97" i="3"/>
  <c r="X92" i="3"/>
  <c r="X94" i="3"/>
  <c r="X102" i="3"/>
  <c r="X99" i="3"/>
  <c r="X101" i="3"/>
  <c r="AA8" i="3"/>
  <c r="AA48" i="3"/>
  <c r="AA67" i="15" l="1"/>
  <c r="AA108" i="15"/>
  <c r="AA69" i="15"/>
  <c r="AA110" i="15"/>
  <c r="AA66" i="15"/>
  <c r="AA107" i="15"/>
  <c r="AA104" i="15"/>
  <c r="AA63" i="15"/>
  <c r="AA111" i="15"/>
  <c r="AA70" i="15"/>
  <c r="Z103" i="15"/>
  <c r="Z46" i="15"/>
  <c r="Z50" i="15" s="1"/>
  <c r="Z47" i="15"/>
  <c r="Z55" i="15" s="1"/>
  <c r="Z62" i="15"/>
  <c r="AA65" i="15"/>
  <c r="AA106" i="15"/>
  <c r="AA74" i="15"/>
  <c r="AA115" i="15"/>
  <c r="AA117" i="15"/>
  <c r="AA76" i="15"/>
  <c r="AA105" i="15"/>
  <c r="AA64" i="15"/>
  <c r="AA73" i="15"/>
  <c r="AA114" i="15"/>
  <c r="AA116" i="15"/>
  <c r="AA75" i="15"/>
  <c r="AA62" i="15"/>
  <c r="AA47" i="15"/>
  <c r="AA55" i="15" s="1"/>
  <c r="AA103" i="15"/>
  <c r="AA46" i="15"/>
  <c r="AA50" i="15" s="1"/>
  <c r="AA109" i="15"/>
  <c r="AA68" i="15"/>
  <c r="AA71" i="15"/>
  <c r="AA112" i="15"/>
  <c r="AA52" i="3" a="1"/>
  <c r="AA52" i="3" s="1"/>
  <c r="AA61" i="3" a="1"/>
  <c r="AA61" i="3" s="1"/>
  <c r="AA56" i="3" a="1"/>
  <c r="AA56" i="3" s="1"/>
  <c r="AA58" i="3" a="1"/>
  <c r="AA58" i="3" s="1"/>
  <c r="AA60" i="3" a="1"/>
  <c r="AA60" i="3" s="1"/>
  <c r="AA57" i="3" a="1"/>
  <c r="AA57" i="3" s="1"/>
  <c r="AA55" i="3" a="1"/>
  <c r="AA55" i="3" s="1"/>
  <c r="AA49" i="3" a="1"/>
  <c r="AA49" i="3" s="1"/>
  <c r="AA51" i="3" a="1"/>
  <c r="AA51" i="3" s="1"/>
  <c r="AA53" i="3" a="1"/>
  <c r="AA53" i="3" s="1"/>
  <c r="AA62" i="3" a="1"/>
  <c r="AA62" i="3" s="1"/>
  <c r="AA54" i="3" a="1"/>
  <c r="AA54" i="3" s="1"/>
  <c r="AA59" i="3" a="1"/>
  <c r="AA59" i="3" s="1"/>
  <c r="AA50" i="3" a="1"/>
  <c r="AA50" i="3" s="1"/>
  <c r="AA10" i="3" a="1"/>
  <c r="AA10" i="3" s="1"/>
  <c r="AB8" i="15" s="1"/>
  <c r="AA21" i="3" a="1"/>
  <c r="AA21" i="3" s="1"/>
  <c r="AB19" i="15" s="1"/>
  <c r="AA17" i="3" a="1"/>
  <c r="AA17" i="3" s="1"/>
  <c r="AB15" i="15" s="1"/>
  <c r="AA15" i="3" a="1"/>
  <c r="AA15" i="3" s="1"/>
  <c r="AB13" i="15" s="1"/>
  <c r="AA14" i="3" a="1"/>
  <c r="AA14" i="3" s="1"/>
  <c r="AB12" i="15" s="1"/>
  <c r="AA20" i="3" a="1"/>
  <c r="AA20" i="3" s="1"/>
  <c r="AB18" i="15" s="1"/>
  <c r="AA13" i="3" a="1"/>
  <c r="AA13" i="3" s="1"/>
  <c r="AB11" i="15" s="1"/>
  <c r="AA9" i="3" a="1"/>
  <c r="AA9" i="3" s="1"/>
  <c r="AB7" i="15" s="1"/>
  <c r="AA18" i="3" a="1"/>
  <c r="AA18" i="3" s="1"/>
  <c r="AB16" i="15" s="1"/>
  <c r="AA19" i="3" a="1"/>
  <c r="AA19" i="3" s="1"/>
  <c r="AB17" i="15" s="1"/>
  <c r="AA12" i="3" a="1"/>
  <c r="AA12" i="3" s="1"/>
  <c r="AB10" i="15" s="1"/>
  <c r="AA22" i="3" a="1"/>
  <c r="AA22" i="3" s="1"/>
  <c r="AB20" i="15" s="1"/>
  <c r="AA16" i="3" a="1"/>
  <c r="AA16" i="3" s="1"/>
  <c r="AB14" i="15" s="1"/>
  <c r="AA11" i="3" a="1"/>
  <c r="AA11" i="3" s="1"/>
  <c r="AB9" i="15" s="1"/>
  <c r="AA113" i="15"/>
  <c r="AA72" i="15"/>
  <c r="X171" i="3"/>
  <c r="X126" i="3" s="1"/>
  <c r="Z138" i="3"/>
  <c r="Z185" i="3"/>
  <c r="Z134" i="3"/>
  <c r="Z181" i="3"/>
  <c r="Z142" i="3"/>
  <c r="Z189" i="3"/>
  <c r="Z136" i="3"/>
  <c r="Z183" i="3"/>
  <c r="Z135" i="3"/>
  <c r="Z182" i="3"/>
  <c r="X217" i="3"/>
  <c r="Z146" i="3"/>
  <c r="Z193" i="3"/>
  <c r="Z132" i="3"/>
  <c r="Z179" i="3"/>
  <c r="Z145" i="3"/>
  <c r="Z192" i="3"/>
  <c r="Z140" i="3"/>
  <c r="Z187" i="3"/>
  <c r="Z137" i="3"/>
  <c r="Z184" i="3"/>
  <c r="Z141" i="3"/>
  <c r="Z188" i="3"/>
  <c r="Z139" i="3"/>
  <c r="Z186" i="3"/>
  <c r="Z143" i="3"/>
  <c r="Z190" i="3"/>
  <c r="Z133" i="3"/>
  <c r="Z180" i="3"/>
  <c r="Z144" i="3"/>
  <c r="Z191" i="3"/>
  <c r="Y92" i="3"/>
  <c r="Y96" i="3"/>
  <c r="Y89" i="3"/>
  <c r="Y93" i="3"/>
  <c r="Y95" i="3"/>
  <c r="Y99" i="3"/>
  <c r="Y90" i="3"/>
  <c r="Y97" i="3"/>
  <c r="Y98" i="3"/>
  <c r="Y91" i="3"/>
  <c r="AB8" i="3"/>
  <c r="AB48" i="3"/>
  <c r="AB107" i="15" l="1"/>
  <c r="AB66" i="15"/>
  <c r="Z119" i="15"/>
  <c r="Z120" i="15"/>
  <c r="Z128" i="15"/>
  <c r="Z132" i="15"/>
  <c r="Z124" i="15"/>
  <c r="Z135" i="15"/>
  <c r="Z131" i="15"/>
  <c r="Z138" i="15"/>
  <c r="Z129" i="15"/>
  <c r="Z136" i="15"/>
  <c r="Z127" i="15"/>
  <c r="Z123" i="15"/>
  <c r="Z137" i="15"/>
  <c r="Z126" i="15"/>
  <c r="Z122" i="15"/>
  <c r="Z125" i="15"/>
  <c r="Z121" i="15"/>
  <c r="Z134" i="15"/>
  <c r="Z130" i="15"/>
  <c r="Z133" i="15"/>
  <c r="AB115" i="15"/>
  <c r="AB74" i="15"/>
  <c r="AB53" i="3" a="1"/>
  <c r="AB53" i="3" s="1"/>
  <c r="AB50" i="3" a="1"/>
  <c r="AB50" i="3" s="1"/>
  <c r="AA90" i="3" s="1"/>
  <c r="AB56" i="3" a="1"/>
  <c r="AB56" i="3" s="1"/>
  <c r="AB61" i="3" a="1"/>
  <c r="AB61" i="3" s="1"/>
  <c r="AA101" i="3" s="1"/>
  <c r="AB59" i="3" a="1"/>
  <c r="AB59" i="3" s="1"/>
  <c r="AB49" i="3" a="1"/>
  <c r="AB49" i="3" s="1"/>
  <c r="AB51" i="3" a="1"/>
  <c r="AB51" i="3" s="1"/>
  <c r="AB58" i="3" a="1"/>
  <c r="AB58" i="3" s="1"/>
  <c r="AB54" i="3" a="1"/>
  <c r="AB54" i="3" s="1"/>
  <c r="AB55" i="3" a="1"/>
  <c r="AB55" i="3" s="1"/>
  <c r="AB60" i="3" a="1"/>
  <c r="AB60" i="3" s="1"/>
  <c r="AB52" i="3" a="1"/>
  <c r="AB52" i="3" s="1"/>
  <c r="AB57" i="3" a="1"/>
  <c r="AB57" i="3" s="1"/>
  <c r="AB63" i="15"/>
  <c r="AB104" i="15"/>
  <c r="AB105" i="15"/>
  <c r="AB64" i="15"/>
  <c r="AB70" i="15"/>
  <c r="AB111" i="15"/>
  <c r="AB69" i="15"/>
  <c r="AB110" i="15"/>
  <c r="Z79" i="15"/>
  <c r="Z82" i="15"/>
  <c r="Z80" i="15"/>
  <c r="Z96" i="15"/>
  <c r="Z83" i="15"/>
  <c r="Z78" i="15"/>
  <c r="Z89" i="15"/>
  <c r="Z85" i="15"/>
  <c r="Z87" i="15"/>
  <c r="Z93" i="15"/>
  <c r="Z95" i="15"/>
  <c r="Z84" i="15"/>
  <c r="Z86" i="15"/>
  <c r="Z81" i="15"/>
  <c r="Z92" i="15"/>
  <c r="Z97" i="15"/>
  <c r="Z91" i="15"/>
  <c r="Z94" i="15"/>
  <c r="Z90" i="15"/>
  <c r="Z88" i="15"/>
  <c r="AB116" i="15"/>
  <c r="AB75" i="15"/>
  <c r="AB106" i="15"/>
  <c r="AB65" i="15"/>
  <c r="AB114" i="15"/>
  <c r="AB73" i="15"/>
  <c r="AB72" i="15"/>
  <c r="AB113" i="15"/>
  <c r="AA96" i="15"/>
  <c r="AA88" i="15"/>
  <c r="AA80" i="15"/>
  <c r="AA84" i="15"/>
  <c r="AA94" i="15"/>
  <c r="AA79" i="15"/>
  <c r="AA90" i="15"/>
  <c r="AA93" i="15"/>
  <c r="AA97" i="15"/>
  <c r="AA81" i="15"/>
  <c r="AA95" i="15"/>
  <c r="AA86" i="15"/>
  <c r="AA89" i="15"/>
  <c r="AA83" i="15"/>
  <c r="AA85" i="15"/>
  <c r="AA77" i="15"/>
  <c r="AA92" i="15"/>
  <c r="AA91" i="15"/>
  <c r="AA87" i="15"/>
  <c r="AA78" i="15"/>
  <c r="AA82" i="15"/>
  <c r="AB109" i="15"/>
  <c r="AB68" i="15"/>
  <c r="AB20" i="3" a="1"/>
  <c r="AB20" i="3" s="1"/>
  <c r="AC18" i="15" s="1"/>
  <c r="AB11" i="3" a="1"/>
  <c r="AB11" i="3" s="1"/>
  <c r="AC9" i="15" s="1"/>
  <c r="AB14" i="3" a="1"/>
  <c r="AB14" i="3" s="1"/>
  <c r="AC12" i="15" s="1"/>
  <c r="AB10" i="3" a="1"/>
  <c r="AB10" i="3" s="1"/>
  <c r="AC8" i="15" s="1"/>
  <c r="AB18" i="3" a="1"/>
  <c r="AB18" i="3" s="1"/>
  <c r="AC16" i="15" s="1"/>
  <c r="AB15" i="3" a="1"/>
  <c r="AB15" i="3" s="1"/>
  <c r="AC13" i="15" s="1"/>
  <c r="AB16" i="3" a="1"/>
  <c r="AB16" i="3" s="1"/>
  <c r="AC14" i="15" s="1"/>
  <c r="AB9" i="3" a="1"/>
  <c r="AB9" i="3" s="1"/>
  <c r="AC7" i="15" s="1"/>
  <c r="AB13" i="3" a="1"/>
  <c r="AB13" i="3" s="1"/>
  <c r="AC11" i="15" s="1"/>
  <c r="AB21" i="3" a="1"/>
  <c r="AB21" i="3" s="1"/>
  <c r="AC19" i="15" s="1"/>
  <c r="AB17" i="3" a="1"/>
  <c r="AB17" i="3" s="1"/>
  <c r="AC15" i="15" s="1"/>
  <c r="AB12" i="3" a="1"/>
  <c r="AB12" i="3" s="1"/>
  <c r="AC10" i="15" s="1"/>
  <c r="AB19" i="3" a="1"/>
  <c r="AB19" i="3" s="1"/>
  <c r="AC17" i="15" s="1"/>
  <c r="AB112" i="15"/>
  <c r="AB71" i="15"/>
  <c r="AB108" i="15"/>
  <c r="AB67" i="15"/>
  <c r="AB62" i="15"/>
  <c r="AB103" i="15"/>
  <c r="AB46" i="15"/>
  <c r="AB50" i="15" s="1"/>
  <c r="AB47" i="15"/>
  <c r="AB55" i="15" s="1"/>
  <c r="AA128" i="15"/>
  <c r="AA131" i="15"/>
  <c r="AA122" i="15"/>
  <c r="AA119" i="15"/>
  <c r="AA121" i="15"/>
  <c r="AA120" i="15"/>
  <c r="AA127" i="15"/>
  <c r="AA118" i="15"/>
  <c r="AA136" i="15"/>
  <c r="AA123" i="15"/>
  <c r="AA124" i="15"/>
  <c r="AA130" i="15"/>
  <c r="AA125" i="15"/>
  <c r="AA126" i="15"/>
  <c r="AA134" i="15"/>
  <c r="AA132" i="15"/>
  <c r="AA135" i="15"/>
  <c r="AA133" i="15"/>
  <c r="AA138" i="15"/>
  <c r="AA137" i="15"/>
  <c r="AA129" i="15"/>
  <c r="AA98" i="3"/>
  <c r="AA96" i="3"/>
  <c r="Y171" i="3"/>
  <c r="Y126" i="3" s="1"/>
  <c r="AA135" i="3"/>
  <c r="AA182" i="3"/>
  <c r="AA142" i="3"/>
  <c r="AA189" i="3"/>
  <c r="AA144" i="3"/>
  <c r="AA191" i="3"/>
  <c r="AA145" i="3"/>
  <c r="AA192" i="3"/>
  <c r="Z102" i="3"/>
  <c r="AA134" i="3"/>
  <c r="AA181" i="3"/>
  <c r="AA136" i="3"/>
  <c r="AA183" i="3"/>
  <c r="AA133" i="3"/>
  <c r="AA180" i="3"/>
  <c r="AA138" i="3"/>
  <c r="AA185" i="3"/>
  <c r="AA143" i="3"/>
  <c r="AA190" i="3"/>
  <c r="AA141" i="3"/>
  <c r="AA188" i="3"/>
  <c r="AA132" i="3"/>
  <c r="AA179" i="3"/>
  <c r="AA139" i="3"/>
  <c r="AA186" i="3"/>
  <c r="Y217" i="3"/>
  <c r="AA137" i="3"/>
  <c r="AA184" i="3"/>
  <c r="Z99" i="3"/>
  <c r="AA140" i="3"/>
  <c r="AA187" i="3"/>
  <c r="Z90" i="3"/>
  <c r="Z93" i="3"/>
  <c r="Z94" i="3"/>
  <c r="Z91" i="3"/>
  <c r="Z101" i="3"/>
  <c r="Z100" i="3"/>
  <c r="Z96" i="3"/>
  <c r="Z92" i="3"/>
  <c r="Z89" i="3"/>
  <c r="Z98" i="3"/>
  <c r="Z97" i="3"/>
  <c r="Z95" i="3"/>
  <c r="AC8" i="3"/>
  <c r="AC48" i="3"/>
  <c r="AC72" i="15" l="1"/>
  <c r="AC113" i="15"/>
  <c r="AC70" i="15"/>
  <c r="AC111" i="15"/>
  <c r="AC107" i="15"/>
  <c r="AC66" i="15"/>
  <c r="AC47" i="15"/>
  <c r="AC55" i="15" s="1"/>
  <c r="AC46" i="15"/>
  <c r="AC50" i="15" s="1"/>
  <c r="AC62" i="15"/>
  <c r="AC103" i="15"/>
  <c r="AC110" i="15"/>
  <c r="AC69" i="15"/>
  <c r="AC115" i="15"/>
  <c r="AC74" i="15"/>
  <c r="AC52" i="3" a="1"/>
  <c r="AC52" i="3" s="1"/>
  <c r="AC51" i="3" a="1"/>
  <c r="AC51" i="3" s="1"/>
  <c r="AC57" i="3" a="1"/>
  <c r="AC57" i="3" s="1"/>
  <c r="AC58" i="3" a="1"/>
  <c r="AC58" i="3" s="1"/>
  <c r="AC60" i="3" a="1"/>
  <c r="AC60" i="3" s="1"/>
  <c r="AC50" i="3" a="1"/>
  <c r="AC50" i="3" s="1"/>
  <c r="AC56" i="3" a="1"/>
  <c r="AC56" i="3" s="1"/>
  <c r="AC53" i="3" a="1"/>
  <c r="AC53" i="3" s="1"/>
  <c r="AC54" i="3" a="1"/>
  <c r="AC54" i="3" s="1"/>
  <c r="AC55" i="3" a="1"/>
  <c r="AC55" i="3" s="1"/>
  <c r="AC49" i="3" a="1"/>
  <c r="AC49" i="3" s="1"/>
  <c r="AC59" i="3" a="1"/>
  <c r="AC59" i="3" s="1"/>
  <c r="AB124" i="15"/>
  <c r="AB136" i="15"/>
  <c r="AB132" i="15"/>
  <c r="AB134" i="15"/>
  <c r="AB130" i="15"/>
  <c r="AB135" i="15"/>
  <c r="AB121" i="15"/>
  <c r="AB131" i="15"/>
  <c r="AB117" i="15"/>
  <c r="AB122" i="15"/>
  <c r="AB129" i="15"/>
  <c r="AB118" i="15"/>
  <c r="AB120" i="15"/>
  <c r="AB138" i="15"/>
  <c r="AB126" i="15"/>
  <c r="AB133" i="15"/>
  <c r="AB137" i="15"/>
  <c r="AB127" i="15"/>
  <c r="AB123" i="15"/>
  <c r="AB125" i="15"/>
  <c r="AB119" i="15"/>
  <c r="AB128" i="15"/>
  <c r="AB85" i="15"/>
  <c r="AB80" i="15"/>
  <c r="AB81" i="15"/>
  <c r="AB77" i="15"/>
  <c r="AB86" i="15"/>
  <c r="AB90" i="15"/>
  <c r="AB78" i="15"/>
  <c r="AB76" i="15"/>
  <c r="AB92" i="15"/>
  <c r="AB97" i="15"/>
  <c r="AB96" i="15"/>
  <c r="AB82" i="15"/>
  <c r="AB94" i="15"/>
  <c r="AB91" i="15"/>
  <c r="AB87" i="15"/>
  <c r="AB84" i="15"/>
  <c r="AB93" i="15"/>
  <c r="AB95" i="15"/>
  <c r="AB89" i="15"/>
  <c r="AB83" i="15"/>
  <c r="AB79" i="15"/>
  <c r="AB88" i="15"/>
  <c r="AC104" i="15"/>
  <c r="AC63" i="15"/>
  <c r="AC71" i="15"/>
  <c r="AC112" i="15"/>
  <c r="AC106" i="15"/>
  <c r="AC65" i="15"/>
  <c r="AC108" i="15"/>
  <c r="AC67" i="15"/>
  <c r="AC12" i="3" a="1"/>
  <c r="AC12" i="3" s="1"/>
  <c r="AD10" i="15" s="1"/>
  <c r="AC17" i="3" a="1"/>
  <c r="AC17" i="3" s="1"/>
  <c r="AD15" i="15" s="1"/>
  <c r="AC10" i="3" a="1"/>
  <c r="AC10" i="3" s="1"/>
  <c r="AD8" i="15" s="1"/>
  <c r="AC14" i="3" a="1"/>
  <c r="AC14" i="3" s="1"/>
  <c r="AD12" i="15" s="1"/>
  <c r="AC11" i="3" a="1"/>
  <c r="AC11" i="3" s="1"/>
  <c r="AD9" i="15" s="1"/>
  <c r="AC18" i="3" a="1"/>
  <c r="AC18" i="3" s="1"/>
  <c r="AD16" i="15" s="1"/>
  <c r="AC19" i="3" a="1"/>
  <c r="AC19" i="3" s="1"/>
  <c r="AD17" i="15" s="1"/>
  <c r="AC16" i="3" a="1"/>
  <c r="AC16" i="3" s="1"/>
  <c r="AD14" i="15" s="1"/>
  <c r="AC9" i="3" a="1"/>
  <c r="AC9" i="3" s="1"/>
  <c r="AD7" i="15" s="1"/>
  <c r="AC13" i="3" a="1"/>
  <c r="AC13" i="3" s="1"/>
  <c r="AD11" i="15" s="1"/>
  <c r="AC20" i="3" a="1"/>
  <c r="AC20" i="3" s="1"/>
  <c r="AD18" i="15" s="1"/>
  <c r="AC15" i="3" a="1"/>
  <c r="AC15" i="3" s="1"/>
  <c r="AD13" i="15" s="1"/>
  <c r="AC64" i="15"/>
  <c r="AC105" i="15"/>
  <c r="AC114" i="15"/>
  <c r="AC73" i="15"/>
  <c r="AC68" i="15"/>
  <c r="AC109" i="15"/>
  <c r="Z217" i="3"/>
  <c r="Z171" i="3"/>
  <c r="Z126" i="3" s="1"/>
  <c r="AB142" i="3"/>
  <c r="AB189" i="3"/>
  <c r="AB139" i="3"/>
  <c r="AB186" i="3"/>
  <c r="AB136" i="3"/>
  <c r="AB183" i="3"/>
  <c r="AB135" i="3"/>
  <c r="AB182" i="3"/>
  <c r="AA99" i="3"/>
  <c r="AB143" i="3"/>
  <c r="AB190" i="3"/>
  <c r="AB141" i="3"/>
  <c r="AB188" i="3"/>
  <c r="AB137" i="3"/>
  <c r="AB184" i="3"/>
  <c r="AB144" i="3"/>
  <c r="AB191" i="3"/>
  <c r="AB134" i="3"/>
  <c r="AB181" i="3"/>
  <c r="AB138" i="3"/>
  <c r="AB185" i="3"/>
  <c r="AB132" i="3"/>
  <c r="AB179" i="3"/>
  <c r="AB133" i="3"/>
  <c r="AB180" i="3"/>
  <c r="AB140" i="3"/>
  <c r="AB187" i="3"/>
  <c r="AA95" i="3"/>
  <c r="AA97" i="3"/>
  <c r="AA89" i="3"/>
  <c r="AA93" i="3"/>
  <c r="AA94" i="3"/>
  <c r="AA92" i="3"/>
  <c r="AA91" i="3"/>
  <c r="AA100" i="3"/>
  <c r="AD8" i="3"/>
  <c r="AD48" i="3"/>
  <c r="AD69" i="15" l="1"/>
  <c r="AD110" i="15"/>
  <c r="AD71" i="15"/>
  <c r="AD112" i="15"/>
  <c r="AC126" i="15"/>
  <c r="AC127" i="15"/>
  <c r="AC125" i="15"/>
  <c r="AC124" i="15"/>
  <c r="AC119" i="15"/>
  <c r="AC132" i="15"/>
  <c r="AC122" i="15"/>
  <c r="AC133" i="15"/>
  <c r="AC134" i="15"/>
  <c r="AC128" i="15"/>
  <c r="AC118" i="15"/>
  <c r="AC130" i="15"/>
  <c r="AC135" i="15"/>
  <c r="AC117" i="15"/>
  <c r="AC138" i="15"/>
  <c r="AC121" i="15"/>
  <c r="AC123" i="15"/>
  <c r="AC136" i="15"/>
  <c r="AC129" i="15"/>
  <c r="AC137" i="15"/>
  <c r="AC120" i="15"/>
  <c r="AC116" i="15"/>
  <c r="AC131" i="15"/>
  <c r="AD103" i="15"/>
  <c r="AD62" i="15"/>
  <c r="AD46" i="15"/>
  <c r="AD50" i="15" s="1"/>
  <c r="AD47" i="15"/>
  <c r="AD55" i="15" s="1"/>
  <c r="AD64" i="15"/>
  <c r="AD105" i="15"/>
  <c r="AD67" i="15"/>
  <c r="AD108" i="15"/>
  <c r="AD72" i="15"/>
  <c r="AD113" i="15"/>
  <c r="AC87" i="15"/>
  <c r="AC81" i="15"/>
  <c r="AC90" i="15"/>
  <c r="AC91" i="15"/>
  <c r="AC96" i="15"/>
  <c r="AC85" i="15"/>
  <c r="AC93" i="15"/>
  <c r="AC94" i="15"/>
  <c r="AC79" i="15"/>
  <c r="AC97" i="15"/>
  <c r="AC75" i="15"/>
  <c r="AC82" i="15"/>
  <c r="AC80" i="15"/>
  <c r="AC92" i="15"/>
  <c r="AC78" i="15"/>
  <c r="AC84" i="15"/>
  <c r="AC86" i="15"/>
  <c r="AC77" i="15"/>
  <c r="AC83" i="15"/>
  <c r="AC95" i="15"/>
  <c r="AC76" i="15"/>
  <c r="AC89" i="15"/>
  <c r="AC88" i="15"/>
  <c r="AD59" i="3" a="1"/>
  <c r="AD59" i="3" s="1"/>
  <c r="AD58" i="3" a="1"/>
  <c r="AD58" i="3" s="1"/>
  <c r="AD55" i="3" a="1"/>
  <c r="AD55" i="3" s="1"/>
  <c r="AD53" i="3" a="1"/>
  <c r="AD53" i="3" s="1"/>
  <c r="AD56" i="3" a="1"/>
  <c r="AD56" i="3" s="1"/>
  <c r="AD54" i="3" a="1"/>
  <c r="AD54" i="3" s="1"/>
  <c r="AD49" i="3" a="1"/>
  <c r="AD49" i="3" s="1"/>
  <c r="AD57" i="3" a="1"/>
  <c r="AD57" i="3" s="1"/>
  <c r="AD51" i="3" a="1"/>
  <c r="AD51" i="3" s="1"/>
  <c r="AD52" i="3" a="1"/>
  <c r="AD52" i="3" s="1"/>
  <c r="AD50" i="3" a="1"/>
  <c r="AD50" i="3" s="1"/>
  <c r="AD106" i="15"/>
  <c r="AD65" i="15"/>
  <c r="AD63" i="15"/>
  <c r="AD104" i="15"/>
  <c r="AD15" i="3" a="1"/>
  <c r="AD15" i="3" s="1"/>
  <c r="AE13" i="15" s="1"/>
  <c r="AD17" i="3" a="1"/>
  <c r="AD17" i="3" s="1"/>
  <c r="AE15" i="15" s="1"/>
  <c r="AD13" i="3" a="1"/>
  <c r="AD13" i="3" s="1"/>
  <c r="AE11" i="15" s="1"/>
  <c r="AD14" i="3" a="1"/>
  <c r="AD14" i="3" s="1"/>
  <c r="AE12" i="15" s="1"/>
  <c r="AD11" i="3" a="1"/>
  <c r="AD11" i="3" s="1"/>
  <c r="AE9" i="15" s="1"/>
  <c r="AD18" i="3" a="1"/>
  <c r="AD18" i="3" s="1"/>
  <c r="AE16" i="15" s="1"/>
  <c r="AD16" i="3" a="1"/>
  <c r="AD16" i="3" s="1"/>
  <c r="AE14" i="15" s="1"/>
  <c r="AD12" i="3" a="1"/>
  <c r="AD12" i="3" s="1"/>
  <c r="AE10" i="15" s="1"/>
  <c r="AD9" i="3" a="1"/>
  <c r="AD9" i="3" s="1"/>
  <c r="AE7" i="15" s="1"/>
  <c r="AD10" i="3" a="1"/>
  <c r="AD10" i="3" s="1"/>
  <c r="AE8" i="15" s="1"/>
  <c r="AD19" i="3" a="1"/>
  <c r="AD19" i="3" s="1"/>
  <c r="AE17" i="15" s="1"/>
  <c r="AD70" i="15"/>
  <c r="AD111" i="15"/>
  <c r="AD68" i="15"/>
  <c r="AD109" i="15"/>
  <c r="AD114" i="15"/>
  <c r="AD73" i="15"/>
  <c r="AD107" i="15"/>
  <c r="AD66" i="15"/>
  <c r="AA171" i="3"/>
  <c r="AA126" i="3" s="1"/>
  <c r="AC136" i="3"/>
  <c r="AC183" i="3"/>
  <c r="AC132" i="3"/>
  <c r="AC179" i="3"/>
  <c r="AC140" i="3"/>
  <c r="AC187" i="3"/>
  <c r="AC139" i="3"/>
  <c r="AC186" i="3"/>
  <c r="AC135" i="3"/>
  <c r="AC182" i="3"/>
  <c r="AC134" i="3"/>
  <c r="AC181" i="3"/>
  <c r="AC138" i="3"/>
  <c r="AC185" i="3"/>
  <c r="AC141" i="3"/>
  <c r="AC188" i="3"/>
  <c r="AC133" i="3"/>
  <c r="AC180" i="3"/>
  <c r="AC137" i="3"/>
  <c r="AC184" i="3"/>
  <c r="AC142" i="3"/>
  <c r="AC189" i="3"/>
  <c r="AA217" i="3"/>
  <c r="AC143" i="3"/>
  <c r="AC190" i="3"/>
  <c r="AB100" i="3"/>
  <c r="AB91" i="3"/>
  <c r="AB93" i="3"/>
  <c r="AB95" i="3"/>
  <c r="AB96" i="3"/>
  <c r="AB92" i="3"/>
  <c r="AB97" i="3"/>
  <c r="AB89" i="3"/>
  <c r="AB90" i="3"/>
  <c r="AB94" i="3"/>
  <c r="AB98" i="3"/>
  <c r="AB99" i="3"/>
  <c r="AE8" i="3"/>
  <c r="AE48" i="3"/>
  <c r="AE68" i="15" l="1"/>
  <c r="AE109" i="15"/>
  <c r="AE113" i="15"/>
  <c r="AE72" i="15"/>
  <c r="AE55" i="3" a="1"/>
  <c r="AE55" i="3" s="1"/>
  <c r="AE57" i="3" a="1"/>
  <c r="AE57" i="3" s="1"/>
  <c r="AE53" i="3" a="1"/>
  <c r="AE53" i="3" s="1"/>
  <c r="AE51" i="3" a="1"/>
  <c r="AE51" i="3" s="1"/>
  <c r="AE58" i="3" a="1"/>
  <c r="AE58" i="3" s="1"/>
  <c r="AE54" i="3" a="1"/>
  <c r="AE54" i="3" s="1"/>
  <c r="AE56" i="3" a="1"/>
  <c r="AE56" i="3" s="1"/>
  <c r="AE50" i="3" a="1"/>
  <c r="AE50" i="3" s="1"/>
  <c r="AE52" i="3" a="1"/>
  <c r="AE52" i="3" s="1"/>
  <c r="AE49" i="3" a="1"/>
  <c r="AE49" i="3" s="1"/>
  <c r="AE63" i="15"/>
  <c r="AE104" i="15"/>
  <c r="AE46" i="15"/>
  <c r="AE50" i="15" s="1"/>
  <c r="AE103" i="15"/>
  <c r="AE62" i="15"/>
  <c r="AE47" i="15"/>
  <c r="AE55" i="15" s="1"/>
  <c r="AE106" i="15"/>
  <c r="AE65" i="15"/>
  <c r="AD121" i="15"/>
  <c r="AD134" i="15"/>
  <c r="AD137" i="15"/>
  <c r="AD136" i="15"/>
  <c r="AD117" i="15"/>
  <c r="AD118" i="15"/>
  <c r="AD116" i="15"/>
  <c r="AD124" i="15"/>
  <c r="AD120" i="15"/>
  <c r="AD127" i="15"/>
  <c r="AD133" i="15"/>
  <c r="AD138" i="15"/>
  <c r="AD122" i="15"/>
  <c r="AD131" i="15"/>
  <c r="AD123" i="15"/>
  <c r="AD125" i="15"/>
  <c r="AD130" i="15"/>
  <c r="AD128" i="15"/>
  <c r="AD132" i="15"/>
  <c r="AD126" i="15"/>
  <c r="AD115" i="15"/>
  <c r="AD129" i="15"/>
  <c r="AD135" i="15"/>
  <c r="AD119" i="15"/>
  <c r="AE12" i="3" a="1"/>
  <c r="AE12" i="3" s="1"/>
  <c r="AF10" i="15" s="1"/>
  <c r="AE11" i="3" a="1"/>
  <c r="AE11" i="3" s="1"/>
  <c r="AF9" i="15" s="1"/>
  <c r="AE14" i="3" a="1"/>
  <c r="AE14" i="3" s="1"/>
  <c r="AF12" i="15" s="1"/>
  <c r="AE9" i="3" a="1"/>
  <c r="AE9" i="3" s="1"/>
  <c r="AF7" i="15" s="1"/>
  <c r="AE17" i="3" a="1"/>
  <c r="AE17" i="3" s="1"/>
  <c r="AF15" i="15" s="1"/>
  <c r="AE10" i="3" a="1"/>
  <c r="AE10" i="3" s="1"/>
  <c r="AF8" i="15" s="1"/>
  <c r="AE18" i="3" a="1"/>
  <c r="AE18" i="3" s="1"/>
  <c r="AF16" i="15" s="1"/>
  <c r="AE15" i="3" a="1"/>
  <c r="AE15" i="3" s="1"/>
  <c r="AF13" i="15" s="1"/>
  <c r="AE13" i="3" a="1"/>
  <c r="AE13" i="3" s="1"/>
  <c r="AF11" i="15" s="1"/>
  <c r="AE16" i="3" a="1"/>
  <c r="AE16" i="3" s="1"/>
  <c r="AF14" i="15" s="1"/>
  <c r="AE110" i="15"/>
  <c r="AE69" i="15"/>
  <c r="AD85" i="15"/>
  <c r="AD95" i="15"/>
  <c r="AD82" i="15"/>
  <c r="AD97" i="15"/>
  <c r="AD77" i="15"/>
  <c r="AD79" i="15"/>
  <c r="AD74" i="15"/>
  <c r="AD94" i="15"/>
  <c r="AD84" i="15"/>
  <c r="AD75" i="15"/>
  <c r="AD80" i="15"/>
  <c r="AD88" i="15"/>
  <c r="AD87" i="15"/>
  <c r="AD83" i="15"/>
  <c r="AD76" i="15"/>
  <c r="AD92" i="15"/>
  <c r="AD91" i="15"/>
  <c r="AD90" i="15"/>
  <c r="AD86" i="15"/>
  <c r="AD96" i="15"/>
  <c r="AD81" i="15"/>
  <c r="AD89" i="15"/>
  <c r="AD78" i="15"/>
  <c r="AD93" i="15"/>
  <c r="AE71" i="15"/>
  <c r="AE112" i="15"/>
  <c r="AE105" i="15"/>
  <c r="AE64" i="15"/>
  <c r="AE67" i="15"/>
  <c r="AE108" i="15"/>
  <c r="AE66" i="15"/>
  <c r="AE107" i="15"/>
  <c r="AE70" i="15"/>
  <c r="AE111" i="15"/>
  <c r="AB171" i="3"/>
  <c r="AB126" i="3" s="1"/>
  <c r="AD132" i="3"/>
  <c r="AD179" i="3"/>
  <c r="AD137" i="3"/>
  <c r="AD184" i="3"/>
  <c r="AD135" i="3"/>
  <c r="AD182" i="3"/>
  <c r="AD138" i="3"/>
  <c r="AD185" i="3"/>
  <c r="AC89" i="3"/>
  <c r="AD134" i="3"/>
  <c r="AD181" i="3"/>
  <c r="AD133" i="3"/>
  <c r="AD180" i="3"/>
  <c r="AD142" i="3"/>
  <c r="AD189" i="3"/>
  <c r="AB217" i="3"/>
  <c r="AD136" i="3"/>
  <c r="AD183" i="3"/>
  <c r="AD141" i="3"/>
  <c r="AD188" i="3"/>
  <c r="AD139" i="3"/>
  <c r="AD186" i="3"/>
  <c r="AD140" i="3"/>
  <c r="AD187" i="3"/>
  <c r="AC91" i="3"/>
  <c r="AC96" i="3"/>
  <c r="AC99" i="3"/>
  <c r="AC90" i="3"/>
  <c r="AC93" i="3"/>
  <c r="AC97" i="3"/>
  <c r="AC98" i="3"/>
  <c r="AC95" i="3"/>
  <c r="AC94" i="3"/>
  <c r="AC92" i="3"/>
  <c r="AF8" i="3"/>
  <c r="AF48" i="3"/>
  <c r="AF103" i="15" l="1"/>
  <c r="AF62" i="15"/>
  <c r="AF46" i="15"/>
  <c r="AF50" i="15" s="1"/>
  <c r="AF47" i="15"/>
  <c r="AF55" i="15" s="1"/>
  <c r="AF11" i="3" a="1"/>
  <c r="AF11" i="3" s="1"/>
  <c r="AG9" i="15" s="1"/>
  <c r="AF16" i="3" a="1"/>
  <c r="AF16" i="3" s="1"/>
  <c r="AG14" i="15" s="1"/>
  <c r="AF10" i="3" a="1"/>
  <c r="AF10" i="3" s="1"/>
  <c r="AG8" i="15" s="1"/>
  <c r="AF13" i="3" a="1"/>
  <c r="AF13" i="3" s="1"/>
  <c r="AG11" i="15" s="1"/>
  <c r="AF15" i="3" a="1"/>
  <c r="AF15" i="3" s="1"/>
  <c r="AG13" i="15" s="1"/>
  <c r="AF17" i="3" a="1"/>
  <c r="AF17" i="3" s="1"/>
  <c r="AG15" i="15" s="1"/>
  <c r="AF9" i="3" a="1"/>
  <c r="AF9" i="3" s="1"/>
  <c r="AG7" i="15" s="1"/>
  <c r="AF14" i="3" a="1"/>
  <c r="AF14" i="3" s="1"/>
  <c r="AG12" i="15" s="1"/>
  <c r="AF12" i="3" a="1"/>
  <c r="AF12" i="3" s="1"/>
  <c r="AG10" i="15" s="1"/>
  <c r="AF63" i="15"/>
  <c r="AF104" i="15"/>
  <c r="AF105" i="15"/>
  <c r="AF64" i="15"/>
  <c r="AF67" i="15"/>
  <c r="AF108" i="15"/>
  <c r="AF57" i="3" a="1"/>
  <c r="AF57" i="3" s="1"/>
  <c r="AF52" i="3" a="1"/>
  <c r="AF52" i="3" s="1"/>
  <c r="AF49" i="3" a="1"/>
  <c r="AF49" i="3" s="1"/>
  <c r="AF54" i="3" a="1"/>
  <c r="AF54" i="3" s="1"/>
  <c r="AF50" i="3" a="1"/>
  <c r="AF50" i="3" s="1"/>
  <c r="AF55" i="3" a="1"/>
  <c r="AF55" i="3" s="1"/>
  <c r="AE95" i="3" s="1"/>
  <c r="AF51" i="3" a="1"/>
  <c r="AF51" i="3" s="1"/>
  <c r="AF53" i="3" a="1"/>
  <c r="AF53" i="3" s="1"/>
  <c r="AF56" i="3" a="1"/>
  <c r="AF56" i="3" s="1"/>
  <c r="AE96" i="3" s="1"/>
  <c r="AF106" i="15"/>
  <c r="AF65" i="15"/>
  <c r="AE118" i="15"/>
  <c r="AE125" i="15"/>
  <c r="AE127" i="15"/>
  <c r="AE132" i="15"/>
  <c r="AE129" i="15"/>
  <c r="AE131" i="15"/>
  <c r="AE117" i="15"/>
  <c r="AE135" i="15"/>
  <c r="AE126" i="15"/>
  <c r="AE137" i="15"/>
  <c r="AE122" i="15"/>
  <c r="AE119" i="15"/>
  <c r="AE123" i="15"/>
  <c r="AE128" i="15"/>
  <c r="AE120" i="15"/>
  <c r="AE124" i="15"/>
  <c r="AE121" i="15"/>
  <c r="AE133" i="15"/>
  <c r="AE130" i="15"/>
  <c r="AE116" i="15"/>
  <c r="AE138" i="15"/>
  <c r="AE114" i="15"/>
  <c r="AE134" i="15"/>
  <c r="AE115" i="15"/>
  <c r="AE136" i="15"/>
  <c r="AE87" i="15"/>
  <c r="AE74" i="15"/>
  <c r="AE77" i="15"/>
  <c r="AE84" i="15"/>
  <c r="AE92" i="15"/>
  <c r="AE97" i="15"/>
  <c r="AE82" i="15"/>
  <c r="AE95" i="15"/>
  <c r="AE73" i="15"/>
  <c r="AE81" i="15"/>
  <c r="AE94" i="15"/>
  <c r="AE83" i="15"/>
  <c r="AE76" i="15"/>
  <c r="AE80" i="15"/>
  <c r="AE85" i="15"/>
  <c r="AE78" i="15"/>
  <c r="AE91" i="15"/>
  <c r="AE86" i="15"/>
  <c r="AE96" i="15"/>
  <c r="AE75" i="15"/>
  <c r="AE93" i="15"/>
  <c r="AE90" i="15"/>
  <c r="AE79" i="15"/>
  <c r="AE88" i="15"/>
  <c r="AE89" i="15"/>
  <c r="AF70" i="15"/>
  <c r="AF111" i="15"/>
  <c r="AF107" i="15"/>
  <c r="AF66" i="15"/>
  <c r="AF110" i="15"/>
  <c r="AF69" i="15"/>
  <c r="AF68" i="15"/>
  <c r="AF109" i="15"/>
  <c r="AF112" i="15"/>
  <c r="AF71" i="15"/>
  <c r="AC171" i="3"/>
  <c r="AC126" i="3" s="1"/>
  <c r="AE133" i="3"/>
  <c r="AE180" i="3"/>
  <c r="AE138" i="3"/>
  <c r="AE185" i="3"/>
  <c r="AE139" i="3"/>
  <c r="AE186" i="3"/>
  <c r="AE134" i="3"/>
  <c r="AE181" i="3"/>
  <c r="AE136" i="3"/>
  <c r="AE183" i="3"/>
  <c r="AE135" i="3"/>
  <c r="AE182" i="3"/>
  <c r="AE132" i="3"/>
  <c r="AE179" i="3"/>
  <c r="AE141" i="3"/>
  <c r="AE188" i="3"/>
  <c r="AE137" i="3"/>
  <c r="AE184" i="3"/>
  <c r="AC217" i="3"/>
  <c r="AE140" i="3"/>
  <c r="AE187" i="3"/>
  <c r="AD97" i="3"/>
  <c r="AD90" i="3"/>
  <c r="AD91" i="3"/>
  <c r="AD93" i="3"/>
  <c r="AD92" i="3"/>
  <c r="AD94" i="3"/>
  <c r="AD95" i="3"/>
  <c r="AD96" i="3"/>
  <c r="AD89" i="3"/>
  <c r="AD98" i="3"/>
  <c r="AG8" i="3"/>
  <c r="AG48" i="3"/>
  <c r="AG108" i="15" l="1"/>
  <c r="AG67" i="15"/>
  <c r="AG111" i="15"/>
  <c r="AG70" i="15"/>
  <c r="AG68" i="15"/>
  <c r="AG109" i="15"/>
  <c r="AG46" i="15"/>
  <c r="AG50" i="15" s="1"/>
  <c r="AG103" i="15"/>
  <c r="AG47" i="15"/>
  <c r="AG55" i="15" s="1"/>
  <c r="AG62" i="15"/>
  <c r="AG49" i="3" a="1"/>
  <c r="AG49" i="3" s="1"/>
  <c r="AG54" i="3" a="1"/>
  <c r="AG54" i="3" s="1"/>
  <c r="AG53" i="3" a="1"/>
  <c r="AG53" i="3" s="1"/>
  <c r="AG50" i="3" a="1"/>
  <c r="AG50" i="3" s="1"/>
  <c r="AG56" i="3" a="1"/>
  <c r="AG56" i="3" s="1"/>
  <c r="AG52" i="3" a="1"/>
  <c r="AG52" i="3" s="1"/>
  <c r="AG51" i="3" a="1"/>
  <c r="AG51" i="3" s="1"/>
  <c r="AG55" i="3" a="1"/>
  <c r="AG55" i="3" s="1"/>
  <c r="AG66" i="15"/>
  <c r="AG107" i="15"/>
  <c r="AG104" i="15"/>
  <c r="AG63" i="15"/>
  <c r="AG110" i="15"/>
  <c r="AG69" i="15"/>
  <c r="AG106" i="15"/>
  <c r="AG65" i="15"/>
  <c r="AG64" i="15"/>
  <c r="AG105" i="15"/>
  <c r="AG16" i="3" a="1"/>
  <c r="AG16" i="3" s="1"/>
  <c r="AG15" i="3" a="1"/>
  <c r="AG15" i="3" s="1"/>
  <c r="AH13" i="15" s="1"/>
  <c r="AG12" i="3" a="1"/>
  <c r="AG12" i="3" s="1"/>
  <c r="AH10" i="15" s="1"/>
  <c r="AG10" i="3" a="1"/>
  <c r="AG10" i="3" s="1"/>
  <c r="AH8" i="15" s="1"/>
  <c r="AG14" i="3" a="1"/>
  <c r="AG14" i="3" s="1"/>
  <c r="AH12" i="15" s="1"/>
  <c r="AG9" i="3" a="1"/>
  <c r="AG9" i="3" s="1"/>
  <c r="AH7" i="15" s="1"/>
  <c r="AG13" i="3" a="1"/>
  <c r="AG13" i="3" s="1"/>
  <c r="AH11" i="15" s="1"/>
  <c r="AG11" i="3" a="1"/>
  <c r="AG11" i="3" s="1"/>
  <c r="AH9" i="15" s="1"/>
  <c r="AF133" i="15"/>
  <c r="AF132" i="15"/>
  <c r="AF117" i="15"/>
  <c r="AF131" i="15"/>
  <c r="AF126" i="15"/>
  <c r="AF128" i="15"/>
  <c r="AF130" i="15"/>
  <c r="AF113" i="15"/>
  <c r="AF125" i="15"/>
  <c r="AF127" i="15"/>
  <c r="AF115" i="15"/>
  <c r="AF121" i="15"/>
  <c r="AF123" i="15"/>
  <c r="AF136" i="15"/>
  <c r="AF114" i="15"/>
  <c r="AF122" i="15"/>
  <c r="AF135" i="15"/>
  <c r="AF129" i="15"/>
  <c r="AF134" i="15"/>
  <c r="AF116" i="15"/>
  <c r="AF119" i="15"/>
  <c r="AF120" i="15"/>
  <c r="AF138" i="15"/>
  <c r="AF124" i="15"/>
  <c r="AF118" i="15"/>
  <c r="AF137" i="15"/>
  <c r="AF76" i="15"/>
  <c r="AF80" i="15"/>
  <c r="AF81" i="15"/>
  <c r="AF77" i="15"/>
  <c r="AF84" i="15"/>
  <c r="AF88" i="15"/>
  <c r="AF89" i="15"/>
  <c r="AF97" i="15"/>
  <c r="AF72" i="15"/>
  <c r="AF95" i="15"/>
  <c r="AF73" i="15"/>
  <c r="AF74" i="15"/>
  <c r="AF75" i="15"/>
  <c r="AF79" i="15"/>
  <c r="AF78" i="15"/>
  <c r="AF85" i="15"/>
  <c r="AF92" i="15"/>
  <c r="AF93" i="15"/>
  <c r="AF82" i="15"/>
  <c r="AF91" i="15"/>
  <c r="AF96" i="15"/>
  <c r="AF86" i="15"/>
  <c r="AF90" i="15"/>
  <c r="AF87" i="15"/>
  <c r="AF83" i="15"/>
  <c r="AF94" i="15"/>
  <c r="AD171" i="3"/>
  <c r="AD126" i="3" s="1"/>
  <c r="AF133" i="3"/>
  <c r="AF180" i="3"/>
  <c r="AF134" i="3"/>
  <c r="AF181" i="3"/>
  <c r="AF135" i="3"/>
  <c r="AF182" i="3"/>
  <c r="AF137" i="3"/>
  <c r="AF184" i="3"/>
  <c r="AF139" i="3"/>
  <c r="AF186" i="3"/>
  <c r="AD217" i="3"/>
  <c r="AF138" i="3"/>
  <c r="AF185" i="3"/>
  <c r="AF132" i="3"/>
  <c r="AF179" i="3"/>
  <c r="AF140" i="3"/>
  <c r="AF187" i="3"/>
  <c r="AF136" i="3"/>
  <c r="AF183" i="3"/>
  <c r="AE97" i="3"/>
  <c r="AE92" i="3"/>
  <c r="AE90" i="3"/>
  <c r="AE93" i="3"/>
  <c r="AE94" i="3"/>
  <c r="AE89" i="3"/>
  <c r="AE91" i="3"/>
  <c r="AH8" i="3"/>
  <c r="AH48" i="3"/>
  <c r="AH51" i="3" l="1" a="1"/>
  <c r="AH51" i="3" s="1"/>
  <c r="AH53" i="3" a="1"/>
  <c r="AH53" i="3" s="1"/>
  <c r="AH49" i="3" a="1"/>
  <c r="AH49" i="3" s="1"/>
  <c r="AH55" i="3" a="1"/>
  <c r="AH55" i="3" s="1"/>
  <c r="AH54" i="3" a="1"/>
  <c r="AH54" i="3" s="1"/>
  <c r="AH50" i="3" a="1"/>
  <c r="AH50" i="3" s="1"/>
  <c r="AH52" i="3" a="1"/>
  <c r="AH52" i="3" s="1"/>
  <c r="AG128" i="15"/>
  <c r="AG127" i="15"/>
  <c r="AG129" i="15"/>
  <c r="AG134" i="15"/>
  <c r="AG123" i="15"/>
  <c r="AG132" i="15"/>
  <c r="AG116" i="15"/>
  <c r="AG126" i="15"/>
  <c r="AG118" i="15"/>
  <c r="AG114" i="15"/>
  <c r="AG113" i="15"/>
  <c r="AG120" i="15"/>
  <c r="AG133" i="15"/>
  <c r="AG122" i="15"/>
  <c r="AG136" i="15"/>
  <c r="AG121" i="15"/>
  <c r="AG131" i="15"/>
  <c r="AG137" i="15"/>
  <c r="AG135" i="15"/>
  <c r="AG115" i="15"/>
  <c r="AG117" i="15"/>
  <c r="AG138" i="15"/>
  <c r="AG125" i="15"/>
  <c r="AG112" i="15"/>
  <c r="AG119" i="15"/>
  <c r="AG130" i="15"/>
  <c r="AG124" i="15"/>
  <c r="AH64" i="15"/>
  <c r="AH105" i="15"/>
  <c r="AH10" i="3" a="1"/>
  <c r="AH10" i="3" s="1"/>
  <c r="AI8" i="15" s="1"/>
  <c r="AH15" i="3" a="1"/>
  <c r="AH15" i="3" s="1"/>
  <c r="AI13" i="15" s="1"/>
  <c r="AH11" i="3" a="1"/>
  <c r="AH11" i="3" s="1"/>
  <c r="AI9" i="15" s="1"/>
  <c r="AH9" i="3" a="1"/>
  <c r="AH9" i="3" s="1"/>
  <c r="AI7" i="15" s="1"/>
  <c r="AH12" i="3" a="1"/>
  <c r="AH12" i="3" s="1"/>
  <c r="AI10" i="15" s="1"/>
  <c r="AH13" i="3" a="1"/>
  <c r="AH13" i="3" s="1"/>
  <c r="AI11" i="15" s="1"/>
  <c r="AH14" i="3" a="1"/>
  <c r="AH14" i="3" s="1"/>
  <c r="AI12" i="15" s="1"/>
  <c r="AH66" i="15"/>
  <c r="AH107" i="15"/>
  <c r="AG84" i="15"/>
  <c r="AG78" i="15"/>
  <c r="AG80" i="15"/>
  <c r="AG87" i="15"/>
  <c r="AG93" i="15"/>
  <c r="AG97" i="15"/>
  <c r="AG73" i="15"/>
  <c r="AG94" i="15"/>
  <c r="AG74" i="15"/>
  <c r="AG76" i="15"/>
  <c r="AG83" i="15"/>
  <c r="AG85" i="15"/>
  <c r="AG71" i="15"/>
  <c r="AG81" i="15"/>
  <c r="AG79" i="15"/>
  <c r="AG82" i="15"/>
  <c r="AG77" i="15"/>
  <c r="AG72" i="15"/>
  <c r="AG86" i="15"/>
  <c r="AG92" i="15"/>
  <c r="AG96" i="15"/>
  <c r="AG90" i="15"/>
  <c r="AG75" i="15"/>
  <c r="AG91" i="15"/>
  <c r="AG88" i="15"/>
  <c r="AG95" i="15"/>
  <c r="AG89" i="15"/>
  <c r="AH62" i="15"/>
  <c r="AH103" i="15"/>
  <c r="AH47" i="15"/>
  <c r="AH55" i="15" s="1"/>
  <c r="AH108" i="15"/>
  <c r="AH67" i="15"/>
  <c r="AH104" i="15"/>
  <c r="AH63" i="15"/>
  <c r="AH106" i="15"/>
  <c r="AH65" i="15"/>
  <c r="AH109" i="15"/>
  <c r="AH68" i="15"/>
  <c r="AH14" i="15"/>
  <c r="AH46" i="15" s="1"/>
  <c r="AH50" i="15" s="1"/>
  <c r="AE171" i="3"/>
  <c r="AE126" i="3" s="1"/>
  <c r="AG138" i="3"/>
  <c r="AG185" i="3"/>
  <c r="AG136" i="3"/>
  <c r="AG183" i="3"/>
  <c r="AG139" i="3"/>
  <c r="AG186" i="3"/>
  <c r="AG137" i="3"/>
  <c r="AG184" i="3"/>
  <c r="AG134" i="3"/>
  <c r="AG181" i="3"/>
  <c r="AE217" i="3"/>
  <c r="AG135" i="3"/>
  <c r="AG182" i="3"/>
  <c r="AG132" i="3"/>
  <c r="AG179" i="3"/>
  <c r="AG133" i="3"/>
  <c r="AG180" i="3"/>
  <c r="AF94" i="3"/>
  <c r="AF93" i="3"/>
  <c r="AF96" i="3"/>
  <c r="AF91" i="3"/>
  <c r="AF89" i="3"/>
  <c r="AF95" i="3"/>
  <c r="AF92" i="3"/>
  <c r="AF90" i="3"/>
  <c r="AI8" i="3"/>
  <c r="AI48" i="3"/>
  <c r="AI108" i="15" l="1"/>
  <c r="AI67" i="15"/>
  <c r="AI64" i="15"/>
  <c r="AI105" i="15"/>
  <c r="AI109" i="15"/>
  <c r="AI68" i="15"/>
  <c r="AI10" i="3" a="1"/>
  <c r="AI10" i="3" s="1"/>
  <c r="AJ8" i="15" s="1"/>
  <c r="AI13" i="3" a="1"/>
  <c r="AI13" i="3" s="1"/>
  <c r="AJ11" i="15" s="1"/>
  <c r="AI14" i="3" a="1"/>
  <c r="AI14" i="3" s="1"/>
  <c r="AJ12" i="15" s="1"/>
  <c r="AI11" i="3" a="1"/>
  <c r="AI11" i="3" s="1"/>
  <c r="AJ9" i="15" s="1"/>
  <c r="AI12" i="3" a="1"/>
  <c r="AI12" i="3" s="1"/>
  <c r="AJ10" i="15" s="1"/>
  <c r="AI9" i="3" a="1"/>
  <c r="AI9" i="3" s="1"/>
  <c r="AJ7" i="15" s="1"/>
  <c r="AH110" i="15"/>
  <c r="AH69" i="15"/>
  <c r="AI107" i="15"/>
  <c r="AI66" i="15"/>
  <c r="AH71" i="15"/>
  <c r="AH85" i="15"/>
  <c r="AH84" i="15"/>
  <c r="AH78" i="15"/>
  <c r="AH75" i="15"/>
  <c r="AH96" i="15"/>
  <c r="AH81" i="15"/>
  <c r="AH83" i="15"/>
  <c r="AH76" i="15"/>
  <c r="AH79" i="15"/>
  <c r="AH88" i="15"/>
  <c r="AH95" i="15"/>
  <c r="AH92" i="15"/>
  <c r="AH77" i="15"/>
  <c r="AH70" i="15"/>
  <c r="AH93" i="15"/>
  <c r="AH82" i="15"/>
  <c r="AH73" i="15"/>
  <c r="AH89" i="15"/>
  <c r="AH72" i="15"/>
  <c r="AH97" i="15"/>
  <c r="AH94" i="15"/>
  <c r="AH86" i="15"/>
  <c r="AH74" i="15"/>
  <c r="AH90" i="15"/>
  <c r="AH80" i="15"/>
  <c r="AH87" i="15"/>
  <c r="AH91" i="15"/>
  <c r="AH118" i="15"/>
  <c r="AH136" i="15"/>
  <c r="AH133" i="15"/>
  <c r="AH124" i="15"/>
  <c r="AH111" i="15"/>
  <c r="AH113" i="15"/>
  <c r="AH123" i="15"/>
  <c r="AH137" i="15"/>
  <c r="AH132" i="15"/>
  <c r="AH138" i="15"/>
  <c r="AH116" i="15"/>
  <c r="AH135" i="15"/>
  <c r="AH130" i="15"/>
  <c r="AH125" i="15"/>
  <c r="AH122" i="15"/>
  <c r="AH120" i="15"/>
  <c r="AH126" i="15"/>
  <c r="AH128" i="15"/>
  <c r="AH112" i="15"/>
  <c r="AH131" i="15"/>
  <c r="AH129" i="15"/>
  <c r="AH121" i="15"/>
  <c r="AH127" i="15"/>
  <c r="AH115" i="15"/>
  <c r="AH119" i="15"/>
  <c r="AH134" i="15"/>
  <c r="AH114" i="15"/>
  <c r="AH117" i="15"/>
  <c r="AI63" i="15"/>
  <c r="AI104" i="15"/>
  <c r="AI53" i="3" a="1"/>
  <c r="AI53" i="3" s="1"/>
  <c r="AI51" i="3" a="1"/>
  <c r="AI51" i="3" s="1"/>
  <c r="AI54" i="3" a="1"/>
  <c r="AI54" i="3" s="1"/>
  <c r="AI49" i="3" a="1"/>
  <c r="AI49" i="3" s="1"/>
  <c r="AI50" i="3" a="1"/>
  <c r="AI50" i="3" s="1"/>
  <c r="AI52" i="3" a="1"/>
  <c r="AI52" i="3" s="1"/>
  <c r="AI65" i="15"/>
  <c r="AI106" i="15"/>
  <c r="AI103" i="15"/>
  <c r="AI47" i="15"/>
  <c r="AI55" i="15" s="1"/>
  <c r="AI46" i="15"/>
  <c r="AI50" i="15" s="1"/>
  <c r="AI62" i="15"/>
  <c r="AF171" i="3"/>
  <c r="AF126" i="3" s="1"/>
  <c r="AH133" i="3"/>
  <c r="AH180" i="3"/>
  <c r="AH134" i="3"/>
  <c r="AH181" i="3"/>
  <c r="AH138" i="3"/>
  <c r="AH185" i="3"/>
  <c r="AH132" i="3"/>
  <c r="AH179" i="3"/>
  <c r="AF217" i="3"/>
  <c r="AH136" i="3"/>
  <c r="AH183" i="3"/>
  <c r="AH137" i="3"/>
  <c r="AH184" i="3"/>
  <c r="AH135" i="3"/>
  <c r="AH182" i="3"/>
  <c r="AG92" i="3"/>
  <c r="AG89" i="3"/>
  <c r="AG94" i="3"/>
  <c r="AG95" i="3"/>
  <c r="AG93" i="3"/>
  <c r="AG91" i="3"/>
  <c r="AG90" i="3"/>
  <c r="AJ8" i="3"/>
  <c r="AJ48" i="3"/>
  <c r="AJ103" i="15" l="1"/>
  <c r="AJ46" i="15"/>
  <c r="AJ50" i="15" s="1"/>
  <c r="AJ62" i="15"/>
  <c r="AJ47" i="15"/>
  <c r="AJ55" i="15" s="1"/>
  <c r="AJ107" i="15"/>
  <c r="AJ66" i="15"/>
  <c r="AI71" i="15"/>
  <c r="AI93" i="15"/>
  <c r="AI90" i="15"/>
  <c r="AI75" i="15"/>
  <c r="AI96" i="15"/>
  <c r="AI69" i="15"/>
  <c r="AI76" i="15"/>
  <c r="AI95" i="15"/>
  <c r="AI70" i="15"/>
  <c r="AI72" i="15"/>
  <c r="AI86" i="15"/>
  <c r="AI91" i="15"/>
  <c r="AI84" i="15"/>
  <c r="AI94" i="15"/>
  <c r="AI74" i="15"/>
  <c r="AI88" i="15"/>
  <c r="AI80" i="15"/>
  <c r="AI82" i="15"/>
  <c r="AI77" i="15"/>
  <c r="AI78" i="15"/>
  <c r="AI81" i="15"/>
  <c r="AI79" i="15"/>
  <c r="AI83" i="15"/>
  <c r="AI97" i="15"/>
  <c r="AI73" i="15"/>
  <c r="AI92" i="15"/>
  <c r="AI85" i="15"/>
  <c r="AI87" i="15"/>
  <c r="AI89" i="15"/>
  <c r="AI113" i="15"/>
  <c r="AI111" i="15"/>
  <c r="AI134" i="15"/>
  <c r="AI122" i="15"/>
  <c r="AI131" i="15"/>
  <c r="AI124" i="15"/>
  <c r="AI114" i="15"/>
  <c r="AI129" i="15"/>
  <c r="AI132" i="15"/>
  <c r="AI133" i="15"/>
  <c r="AI136" i="15"/>
  <c r="AI135" i="15"/>
  <c r="AI123" i="15"/>
  <c r="AI121" i="15"/>
  <c r="AI125" i="15"/>
  <c r="AI130" i="15"/>
  <c r="AI118" i="15"/>
  <c r="AI117" i="15"/>
  <c r="AI115" i="15"/>
  <c r="AI120" i="15"/>
  <c r="AI112" i="15"/>
  <c r="AI137" i="15"/>
  <c r="AI138" i="15"/>
  <c r="AI126" i="15"/>
  <c r="AI127" i="15"/>
  <c r="AI110" i="15"/>
  <c r="AI128" i="15"/>
  <c r="AI119" i="15"/>
  <c r="AI116" i="15"/>
  <c r="AJ104" i="15"/>
  <c r="AJ63" i="15"/>
  <c r="AJ105" i="15"/>
  <c r="AJ64" i="15"/>
  <c r="AJ108" i="15"/>
  <c r="AJ67" i="15"/>
  <c r="AJ50" i="3" a="1"/>
  <c r="AJ50" i="3" s="1"/>
  <c r="AJ51" i="3" a="1"/>
  <c r="AJ51" i="3" s="1"/>
  <c r="AJ52" i="3" a="1"/>
  <c r="AJ52" i="3" s="1"/>
  <c r="AJ53" i="3" a="1"/>
  <c r="AJ53" i="3" s="1"/>
  <c r="AJ49" i="3" a="1"/>
  <c r="AJ49" i="3" s="1"/>
  <c r="AJ13" i="3" a="1"/>
  <c r="AJ13" i="3" s="1"/>
  <c r="AK11" i="15" s="1"/>
  <c r="AJ10" i="3" a="1"/>
  <c r="AJ10" i="3" s="1"/>
  <c r="AK8" i="15" s="1"/>
  <c r="AJ12" i="3" a="1"/>
  <c r="AJ12" i="3" s="1"/>
  <c r="AK10" i="15" s="1"/>
  <c r="AJ9" i="3" a="1"/>
  <c r="AJ9" i="3" s="1"/>
  <c r="AK7" i="15" s="1"/>
  <c r="AJ11" i="3" a="1"/>
  <c r="AJ11" i="3" s="1"/>
  <c r="AK9" i="15" s="1"/>
  <c r="AJ106" i="15"/>
  <c r="AJ65" i="15"/>
  <c r="AG171" i="3"/>
  <c r="AG126" i="3" s="1"/>
  <c r="AI136" i="3"/>
  <c r="AI183" i="3"/>
  <c r="AG217" i="3"/>
  <c r="AI132" i="3"/>
  <c r="AI179" i="3"/>
  <c r="AI135" i="3"/>
  <c r="AI182" i="3"/>
  <c r="AI134" i="3"/>
  <c r="AI181" i="3"/>
  <c r="AI133" i="3"/>
  <c r="AI180" i="3"/>
  <c r="AI137" i="3"/>
  <c r="AI184" i="3"/>
  <c r="AH93" i="3"/>
  <c r="AH90" i="3"/>
  <c r="AH89" i="3"/>
  <c r="AH91" i="3"/>
  <c r="AH94" i="3"/>
  <c r="AH92" i="3"/>
  <c r="AK8" i="3"/>
  <c r="AK48" i="3"/>
  <c r="AK64" i="15" l="1"/>
  <c r="AK105" i="15"/>
  <c r="AK47" i="15"/>
  <c r="AK55" i="15" s="1"/>
  <c r="AK103" i="15"/>
  <c r="AK62" i="15"/>
  <c r="AK46" i="15"/>
  <c r="AK50" i="15" s="1"/>
  <c r="AK51" i="3" a="1"/>
  <c r="AK51" i="3" s="1"/>
  <c r="AK49" i="3" a="1"/>
  <c r="AK49" i="3" s="1"/>
  <c r="AK50" i="3" a="1"/>
  <c r="AK50" i="3" s="1"/>
  <c r="AK52" i="3" a="1"/>
  <c r="AK52" i="3" s="1"/>
  <c r="AK9" i="3" a="1"/>
  <c r="AK9" i="3" s="1"/>
  <c r="AL7" i="15" s="1"/>
  <c r="AK12" i="3" a="1"/>
  <c r="AK12" i="3" s="1"/>
  <c r="AL10" i="15" s="1"/>
  <c r="AK10" i="3" a="1"/>
  <c r="AK10" i="3" s="1"/>
  <c r="AL8" i="15" s="1"/>
  <c r="AK11" i="3" a="1"/>
  <c r="AK11" i="3" s="1"/>
  <c r="AL9" i="15" s="1"/>
  <c r="AK65" i="15"/>
  <c r="AK106" i="15"/>
  <c r="AK63" i="15"/>
  <c r="AK104" i="15"/>
  <c r="AK66" i="15"/>
  <c r="AK107" i="15"/>
  <c r="AJ125" i="15"/>
  <c r="AJ137" i="15"/>
  <c r="AJ127" i="15"/>
  <c r="AJ120" i="15"/>
  <c r="AJ136" i="15"/>
  <c r="AJ119" i="15"/>
  <c r="AJ128" i="15"/>
  <c r="AJ111" i="15"/>
  <c r="AJ130" i="15"/>
  <c r="AJ116" i="15"/>
  <c r="AJ124" i="15"/>
  <c r="AJ110" i="15"/>
  <c r="AJ109" i="15"/>
  <c r="AJ118" i="15"/>
  <c r="AJ134" i="15"/>
  <c r="AJ126" i="15"/>
  <c r="AJ131" i="15"/>
  <c r="AJ132" i="15"/>
  <c r="AJ133" i="15"/>
  <c r="AJ121" i="15"/>
  <c r="AJ135" i="15"/>
  <c r="AJ129" i="15"/>
  <c r="AJ115" i="15"/>
  <c r="AJ123" i="15"/>
  <c r="AJ114" i="15"/>
  <c r="AJ122" i="15"/>
  <c r="AJ113" i="15"/>
  <c r="AJ112" i="15"/>
  <c r="AJ117" i="15"/>
  <c r="AJ138" i="15"/>
  <c r="AJ82" i="15"/>
  <c r="AJ75" i="15"/>
  <c r="AJ96" i="15"/>
  <c r="AJ91" i="15"/>
  <c r="AJ77" i="15"/>
  <c r="AJ78" i="15"/>
  <c r="AJ93" i="15"/>
  <c r="AJ71" i="15"/>
  <c r="AJ79" i="15"/>
  <c r="AJ76" i="15"/>
  <c r="AJ69" i="15"/>
  <c r="AJ85" i="15"/>
  <c r="AJ88" i="15"/>
  <c r="AJ81" i="15"/>
  <c r="AJ87" i="15"/>
  <c r="AJ83" i="15"/>
  <c r="AJ94" i="15"/>
  <c r="AJ89" i="15"/>
  <c r="AJ80" i="15"/>
  <c r="AJ74" i="15"/>
  <c r="AJ72" i="15"/>
  <c r="AJ92" i="15"/>
  <c r="AJ70" i="15"/>
  <c r="AJ90" i="15"/>
  <c r="AJ84" i="15"/>
  <c r="AJ95" i="15"/>
  <c r="AJ73" i="15"/>
  <c r="AJ86" i="15"/>
  <c r="AJ68" i="15"/>
  <c r="AJ97" i="15"/>
  <c r="AJ135" i="3"/>
  <c r="AJ182" i="3"/>
  <c r="AJ136" i="3"/>
  <c r="AJ183" i="3"/>
  <c r="AJ134" i="3"/>
  <c r="AJ181" i="3"/>
  <c r="AH217" i="3"/>
  <c r="AH171" i="3"/>
  <c r="AH126" i="3" s="1"/>
  <c r="AJ132" i="3"/>
  <c r="AJ179" i="3"/>
  <c r="AJ133" i="3"/>
  <c r="AJ180" i="3"/>
  <c r="AI90" i="3"/>
  <c r="AI92" i="3"/>
  <c r="AI93" i="3"/>
  <c r="AI89" i="3"/>
  <c r="AI91" i="3"/>
  <c r="AL8" i="3"/>
  <c r="AL48" i="3"/>
  <c r="AL106" i="15" l="1"/>
  <c r="AL65" i="15"/>
  <c r="AK92" i="15"/>
  <c r="AK67" i="15"/>
  <c r="AK85" i="15"/>
  <c r="AK72" i="15"/>
  <c r="AK83" i="15"/>
  <c r="AK71" i="15"/>
  <c r="AK82" i="15"/>
  <c r="AK73" i="15"/>
  <c r="AK91" i="15"/>
  <c r="AK93" i="15"/>
  <c r="AK79" i="15"/>
  <c r="AK90" i="15"/>
  <c r="AK94" i="15"/>
  <c r="AK75" i="15"/>
  <c r="AK97" i="15"/>
  <c r="AK87" i="15"/>
  <c r="AK81" i="15"/>
  <c r="AK69" i="15"/>
  <c r="AK77" i="15"/>
  <c r="AK96" i="15"/>
  <c r="AK68" i="15"/>
  <c r="AK74" i="15"/>
  <c r="AK76" i="15"/>
  <c r="AK95" i="15"/>
  <c r="AK84" i="15"/>
  <c r="AK80" i="15"/>
  <c r="AK89" i="15"/>
  <c r="AK88" i="15"/>
  <c r="AK70" i="15"/>
  <c r="AK86" i="15"/>
  <c r="AK78" i="15"/>
  <c r="AL50" i="3" a="1"/>
  <c r="AL50" i="3" s="1"/>
  <c r="AL51" i="3" a="1"/>
  <c r="AL51" i="3" s="1"/>
  <c r="AL49" i="3" a="1"/>
  <c r="AL49" i="3" s="1"/>
  <c r="AK138" i="15"/>
  <c r="AK135" i="15"/>
  <c r="AK110" i="15"/>
  <c r="AK114" i="15"/>
  <c r="AK108" i="15"/>
  <c r="AK133" i="15"/>
  <c r="AK116" i="15"/>
  <c r="AK117" i="15"/>
  <c r="AK124" i="15"/>
  <c r="AK120" i="15"/>
  <c r="AK118" i="15"/>
  <c r="AK122" i="15"/>
  <c r="AK132" i="15"/>
  <c r="AK123" i="15"/>
  <c r="AK126" i="15"/>
  <c r="AK134" i="15"/>
  <c r="AK113" i="15"/>
  <c r="AK127" i="15"/>
  <c r="AK125" i="15"/>
  <c r="AK119" i="15"/>
  <c r="AK129" i="15"/>
  <c r="AK128" i="15"/>
  <c r="AK112" i="15"/>
  <c r="AK121" i="15"/>
  <c r="AK137" i="15"/>
  <c r="AK111" i="15"/>
  <c r="AK130" i="15"/>
  <c r="AK136" i="15"/>
  <c r="AK131" i="15"/>
  <c r="AK115" i="15"/>
  <c r="AK109" i="15"/>
  <c r="AL46" i="15"/>
  <c r="AL50" i="15" s="1"/>
  <c r="AL103" i="15"/>
  <c r="AL62" i="15"/>
  <c r="AL47" i="15"/>
  <c r="AL55" i="15" s="1"/>
  <c r="AL10" i="3" a="1"/>
  <c r="AL10" i="3" s="1"/>
  <c r="AM8" i="15" s="1"/>
  <c r="AL11" i="3" a="1"/>
  <c r="AL11" i="3" s="1"/>
  <c r="AM9" i="15" s="1"/>
  <c r="AL9" i="3" a="1"/>
  <c r="AL9" i="3" s="1"/>
  <c r="AM7" i="15" s="1"/>
  <c r="AL64" i="15"/>
  <c r="AL105" i="15"/>
  <c r="AL104" i="15"/>
  <c r="AL63" i="15"/>
  <c r="AI171" i="3"/>
  <c r="AI126" i="3" s="1"/>
  <c r="AK132" i="3"/>
  <c r="AK179" i="3"/>
  <c r="AK134" i="3"/>
  <c r="AK181" i="3"/>
  <c r="AK133" i="3"/>
  <c r="AK180" i="3"/>
  <c r="AK135" i="3"/>
  <c r="AK182" i="3"/>
  <c r="AI217" i="3"/>
  <c r="AJ89" i="3"/>
  <c r="AJ92" i="3"/>
  <c r="AJ90" i="3"/>
  <c r="AJ91" i="3"/>
  <c r="AM8" i="3"/>
  <c r="AM48" i="3"/>
  <c r="AL69" i="15" l="1"/>
  <c r="AL89" i="15"/>
  <c r="AL80" i="15"/>
  <c r="AL93" i="15"/>
  <c r="AL92" i="15"/>
  <c r="AL74" i="15"/>
  <c r="AL91" i="15"/>
  <c r="AL66" i="15"/>
  <c r="AL67" i="15"/>
  <c r="AL85" i="15"/>
  <c r="AL77" i="15"/>
  <c r="AL84" i="15"/>
  <c r="AL97" i="15"/>
  <c r="AL88" i="15"/>
  <c r="AL81" i="15"/>
  <c r="AL94" i="15"/>
  <c r="AL83" i="15"/>
  <c r="AL71" i="15"/>
  <c r="AL78" i="15"/>
  <c r="AL79" i="15"/>
  <c r="AL87" i="15"/>
  <c r="AL90" i="15"/>
  <c r="AL70" i="15"/>
  <c r="AL76" i="15"/>
  <c r="AL73" i="15"/>
  <c r="AL95" i="15"/>
  <c r="AL96" i="15"/>
  <c r="AL72" i="15"/>
  <c r="AL86" i="15"/>
  <c r="AL82" i="15"/>
  <c r="AL68" i="15"/>
  <c r="AL75" i="15"/>
  <c r="AL110" i="15"/>
  <c r="AL124" i="15"/>
  <c r="AL121" i="15"/>
  <c r="AL119" i="15"/>
  <c r="AL128" i="15"/>
  <c r="AL114" i="15"/>
  <c r="AL125" i="15"/>
  <c r="AL123" i="15"/>
  <c r="AL135" i="15"/>
  <c r="AL131" i="15"/>
  <c r="AL118" i="15"/>
  <c r="AL109" i="15"/>
  <c r="AL132" i="15"/>
  <c r="AL107" i="15"/>
  <c r="AL112" i="15"/>
  <c r="AL122" i="15"/>
  <c r="AL138" i="15"/>
  <c r="AL120" i="15"/>
  <c r="AL113" i="15"/>
  <c r="AL129" i="15"/>
  <c r="AL117" i="15"/>
  <c r="AL108" i="15"/>
  <c r="AL111" i="15"/>
  <c r="AL133" i="15"/>
  <c r="AL136" i="15"/>
  <c r="AL130" i="15"/>
  <c r="AL137" i="15"/>
  <c r="AL134" i="15"/>
  <c r="AL126" i="15"/>
  <c r="AL115" i="15"/>
  <c r="AL127" i="15"/>
  <c r="AL116" i="15"/>
  <c r="AM9" i="3" a="1"/>
  <c r="AM9" i="3" s="1"/>
  <c r="AN7" i="15" s="1"/>
  <c r="AM10" i="3" a="1"/>
  <c r="AM10" i="3" s="1"/>
  <c r="AN8" i="15" s="1"/>
  <c r="AM49" i="3" a="1"/>
  <c r="AM49" i="3" s="1"/>
  <c r="AM50" i="3" a="1"/>
  <c r="AM50" i="3" s="1"/>
  <c r="AM103" i="15"/>
  <c r="AM62" i="15"/>
  <c r="AM46" i="15"/>
  <c r="AM50" i="15" s="1"/>
  <c r="AM47" i="15"/>
  <c r="AM55" i="15" s="1"/>
  <c r="AM105" i="15"/>
  <c r="AM64" i="15"/>
  <c r="AM104" i="15"/>
  <c r="AM63" i="15"/>
  <c r="AJ171" i="3"/>
  <c r="AJ126" i="3" s="1"/>
  <c r="AL132" i="3"/>
  <c r="AL179" i="3"/>
  <c r="AL134" i="3"/>
  <c r="AL181" i="3"/>
  <c r="AJ217" i="3"/>
  <c r="AL133" i="3"/>
  <c r="AL180" i="3"/>
  <c r="AK89" i="3"/>
  <c r="AK90" i="3"/>
  <c r="AK91" i="3"/>
  <c r="AN8" i="3"/>
  <c r="AN9" i="3" s="1" a="1"/>
  <c r="AN9" i="3" s="1"/>
  <c r="AO7" i="15" s="1"/>
  <c r="AN48" i="3"/>
  <c r="AN49" i="3" s="1" a="1"/>
  <c r="AN49" i="3" s="1"/>
  <c r="AR129" i="3" l="1"/>
  <c r="AS59" i="15" s="1"/>
  <c r="AN104" i="15"/>
  <c r="AQ104" i="15" s="1"/>
  <c r="AN63" i="15"/>
  <c r="AQ63" i="15" s="1"/>
  <c r="AO103" i="15"/>
  <c r="AO46" i="15"/>
  <c r="AO62" i="15"/>
  <c r="AM117" i="15"/>
  <c r="AM134" i="15"/>
  <c r="AM119" i="15"/>
  <c r="AM133" i="15"/>
  <c r="AM129" i="15"/>
  <c r="AM136" i="15"/>
  <c r="AM130" i="15"/>
  <c r="AM127" i="15"/>
  <c r="AM123" i="15"/>
  <c r="AM109" i="15"/>
  <c r="AM137" i="15"/>
  <c r="AM131" i="15"/>
  <c r="AM111" i="15"/>
  <c r="AM115" i="15"/>
  <c r="AM135" i="15"/>
  <c r="AM114" i="15"/>
  <c r="AM121" i="15"/>
  <c r="AM132" i="15"/>
  <c r="AM138" i="15"/>
  <c r="AM106" i="15"/>
  <c r="AM110" i="15"/>
  <c r="AM125" i="15"/>
  <c r="AM107" i="15"/>
  <c r="AM113" i="15"/>
  <c r="AM108" i="15"/>
  <c r="AM124" i="15"/>
  <c r="AM120" i="15"/>
  <c r="AM122" i="15"/>
  <c r="AM118" i="15"/>
  <c r="AM112" i="15"/>
  <c r="AM126" i="15"/>
  <c r="AM128" i="15"/>
  <c r="AM116" i="15"/>
  <c r="AN47" i="15"/>
  <c r="AN55" i="15" s="1"/>
  <c r="AN103" i="15"/>
  <c r="AN46" i="15"/>
  <c r="AN50" i="15" s="1"/>
  <c r="AM51" i="15" s="1"/>
  <c r="AM52" i="15" s="1"/>
  <c r="AN62" i="15"/>
  <c r="AM92" i="15"/>
  <c r="AM82" i="15"/>
  <c r="AM71" i="15"/>
  <c r="AM66" i="15"/>
  <c r="AM76" i="15"/>
  <c r="AM89" i="15"/>
  <c r="AM95" i="15"/>
  <c r="AM79" i="15"/>
  <c r="AM73" i="15"/>
  <c r="AM69" i="15"/>
  <c r="AM94" i="15"/>
  <c r="AM87" i="15"/>
  <c r="AM77" i="15"/>
  <c r="AM78" i="15"/>
  <c r="AM93" i="15"/>
  <c r="AM80" i="15"/>
  <c r="AM85" i="15"/>
  <c r="AM75" i="15"/>
  <c r="AM86" i="15"/>
  <c r="AM81" i="15"/>
  <c r="AM68" i="15"/>
  <c r="AM91" i="15"/>
  <c r="AM97" i="15"/>
  <c r="AM84" i="15"/>
  <c r="AM88" i="15"/>
  <c r="AM67" i="15"/>
  <c r="AM70" i="15"/>
  <c r="AM74" i="15"/>
  <c r="AM90" i="15"/>
  <c r="AM72" i="15"/>
  <c r="AM96" i="15"/>
  <c r="AM65" i="15"/>
  <c r="AM83" i="15"/>
  <c r="AK171" i="3"/>
  <c r="AK126" i="3" s="1"/>
  <c r="AN132" i="3"/>
  <c r="AO132" i="3" s="1"/>
  <c r="AN179" i="3"/>
  <c r="AM133" i="3"/>
  <c r="AM180" i="3"/>
  <c r="AM132" i="3"/>
  <c r="AM179" i="3"/>
  <c r="AK217" i="3"/>
  <c r="AL90" i="3"/>
  <c r="AL89" i="3"/>
  <c r="AM89" i="3"/>
  <c r="H171" i="3"/>
  <c r="AR176" i="3" l="1"/>
  <c r="AR100" i="15" s="1"/>
  <c r="AQ62" i="15"/>
  <c r="AS62" i="15" s="1"/>
  <c r="AS63" i="15"/>
  <c r="AR63" i="15" s="1"/>
  <c r="AT63" i="15" s="1"/>
  <c r="AQ103" i="15"/>
  <c r="AN72" i="15"/>
  <c r="AQ72" i="15" s="1"/>
  <c r="AS72" i="15" s="1"/>
  <c r="AR72" i="15" s="1"/>
  <c r="AT72" i="15" s="1"/>
  <c r="AN83" i="15"/>
  <c r="AQ83" i="15" s="1"/>
  <c r="AS83" i="15" s="1"/>
  <c r="AN97" i="15"/>
  <c r="AQ97" i="15" s="1"/>
  <c r="AS97" i="15" s="1"/>
  <c r="AR97" i="15" s="1"/>
  <c r="AT97" i="15" s="1"/>
  <c r="AN70" i="15"/>
  <c r="AQ70" i="15" s="1"/>
  <c r="AS70" i="15" s="1"/>
  <c r="AN94" i="15"/>
  <c r="AQ94" i="15" s="1"/>
  <c r="AS94" i="15" s="1"/>
  <c r="AN84" i="15"/>
  <c r="AQ84" i="15" s="1"/>
  <c r="AS84" i="15" s="1"/>
  <c r="AR84" i="15" s="1"/>
  <c r="AT84" i="15" s="1"/>
  <c r="AN75" i="15"/>
  <c r="AQ75" i="15" s="1"/>
  <c r="AS75" i="15" s="1"/>
  <c r="AR75" i="15" s="1"/>
  <c r="AT75" i="15" s="1"/>
  <c r="AN88" i="15"/>
  <c r="AQ88" i="15" s="1"/>
  <c r="AS88" i="15" s="1"/>
  <c r="AR88" i="15" s="1"/>
  <c r="AT88" i="15" s="1"/>
  <c r="AN86" i="15"/>
  <c r="AQ86" i="15" s="1"/>
  <c r="AS86" i="15" s="1"/>
  <c r="AN78" i="15"/>
  <c r="AQ78" i="15" s="1"/>
  <c r="AS78" i="15" s="1"/>
  <c r="AN81" i="15"/>
  <c r="AQ81" i="15" s="1"/>
  <c r="AS81" i="15" s="1"/>
  <c r="AR81" i="15" s="1"/>
  <c r="AT81" i="15" s="1"/>
  <c r="AN66" i="15"/>
  <c r="AQ66" i="15" s="1"/>
  <c r="AS66" i="15" s="1"/>
  <c r="AN80" i="15"/>
  <c r="AQ80" i="15" s="1"/>
  <c r="AS80" i="15" s="1"/>
  <c r="AR80" i="15" s="1"/>
  <c r="AT80" i="15" s="1"/>
  <c r="AN91" i="15"/>
  <c r="AQ91" i="15" s="1"/>
  <c r="AS91" i="15" s="1"/>
  <c r="AR91" i="15" s="1"/>
  <c r="AT91" i="15" s="1"/>
  <c r="AN68" i="15"/>
  <c r="AQ68" i="15" s="1"/>
  <c r="AS68" i="15" s="1"/>
  <c r="AR68" i="15" s="1"/>
  <c r="AT68" i="15" s="1"/>
  <c r="AN65" i="15"/>
  <c r="AN79" i="15"/>
  <c r="AQ79" i="15" s="1"/>
  <c r="AS79" i="15" s="1"/>
  <c r="AR79" i="15" s="1"/>
  <c r="AT79" i="15" s="1"/>
  <c r="AN64" i="15"/>
  <c r="AQ64" i="15" s="1"/>
  <c r="AS64" i="15" s="1"/>
  <c r="AR64" i="15" s="1"/>
  <c r="AT64" i="15" s="1"/>
  <c r="AN77" i="15"/>
  <c r="AQ77" i="15" s="1"/>
  <c r="AS77" i="15" s="1"/>
  <c r="AR77" i="15" s="1"/>
  <c r="AT77" i="15" s="1"/>
  <c r="AN92" i="15"/>
  <c r="AQ92" i="15" s="1"/>
  <c r="AS92" i="15" s="1"/>
  <c r="AR92" i="15" s="1"/>
  <c r="AT92" i="15" s="1"/>
  <c r="AN87" i="15"/>
  <c r="AQ87" i="15" s="1"/>
  <c r="AS87" i="15" s="1"/>
  <c r="AR87" i="15" s="1"/>
  <c r="AT87" i="15" s="1"/>
  <c r="AN73" i="15"/>
  <c r="AQ73" i="15" s="1"/>
  <c r="AS73" i="15" s="1"/>
  <c r="AR73" i="15" s="1"/>
  <c r="AT73" i="15" s="1"/>
  <c r="AN69" i="15"/>
  <c r="AQ69" i="15" s="1"/>
  <c r="AS69" i="15" s="1"/>
  <c r="AR69" i="15" s="1"/>
  <c r="AT69" i="15" s="1"/>
  <c r="AN82" i="15"/>
  <c r="AQ82" i="15" s="1"/>
  <c r="AS82" i="15" s="1"/>
  <c r="AR82" i="15" s="1"/>
  <c r="AT82" i="15" s="1"/>
  <c r="AN67" i="15"/>
  <c r="AQ67" i="15" s="1"/>
  <c r="AS67" i="15" s="1"/>
  <c r="AR67" i="15" s="1"/>
  <c r="AT67" i="15" s="1"/>
  <c r="AN90" i="15"/>
  <c r="AQ90" i="15" s="1"/>
  <c r="AS90" i="15" s="1"/>
  <c r="AN85" i="15"/>
  <c r="AQ85" i="15" s="1"/>
  <c r="AS85" i="15" s="1"/>
  <c r="AR85" i="15" s="1"/>
  <c r="AT85" i="15" s="1"/>
  <c r="AN93" i="15"/>
  <c r="AQ93" i="15" s="1"/>
  <c r="AS93" i="15" s="1"/>
  <c r="AR93" i="15" s="1"/>
  <c r="AT93" i="15" s="1"/>
  <c r="AN96" i="15"/>
  <c r="AQ96" i="15" s="1"/>
  <c r="AS96" i="15" s="1"/>
  <c r="AR96" i="15" s="1"/>
  <c r="AT96" i="15" s="1"/>
  <c r="AN76" i="15"/>
  <c r="AQ76" i="15" s="1"/>
  <c r="AS76" i="15" s="1"/>
  <c r="AR76" i="15" s="1"/>
  <c r="AT76" i="15" s="1"/>
  <c r="AN95" i="15"/>
  <c r="AQ95" i="15" s="1"/>
  <c r="AS95" i="15" s="1"/>
  <c r="AR95" i="15" s="1"/>
  <c r="AT95" i="15" s="1"/>
  <c r="AN89" i="15"/>
  <c r="AQ89" i="15" s="1"/>
  <c r="AS89" i="15" s="1"/>
  <c r="AR89" i="15" s="1"/>
  <c r="AT89" i="15" s="1"/>
  <c r="AN74" i="15"/>
  <c r="AQ74" i="15" s="1"/>
  <c r="AS74" i="15" s="1"/>
  <c r="AN51" i="15"/>
  <c r="AN52" i="15" s="1"/>
  <c r="AN71" i="15"/>
  <c r="AQ71" i="15" s="1"/>
  <c r="AS71" i="15" s="1"/>
  <c r="AR71" i="15" s="1"/>
  <c r="AT71" i="15" s="1"/>
  <c r="G51" i="15"/>
  <c r="G52" i="15" s="1"/>
  <c r="F51" i="15"/>
  <c r="J51" i="15"/>
  <c r="J52" i="15" s="1"/>
  <c r="H51" i="15"/>
  <c r="H52" i="15" s="1"/>
  <c r="I51" i="15"/>
  <c r="I52" i="15" s="1"/>
  <c r="O51" i="15"/>
  <c r="O52" i="15" s="1"/>
  <c r="K51" i="15"/>
  <c r="K52" i="15" s="1"/>
  <c r="L51" i="15"/>
  <c r="L52" i="15" s="1"/>
  <c r="M51" i="15"/>
  <c r="M52" i="15" s="1"/>
  <c r="N51" i="15"/>
  <c r="N52" i="15" s="1"/>
  <c r="Q51" i="15"/>
  <c r="Q52" i="15" s="1"/>
  <c r="P51" i="15"/>
  <c r="P52" i="15" s="1"/>
  <c r="S51" i="15"/>
  <c r="S52" i="15" s="1"/>
  <c r="R51" i="15"/>
  <c r="R52" i="15" s="1"/>
  <c r="U51" i="15"/>
  <c r="U52" i="15" s="1"/>
  <c r="V51" i="15"/>
  <c r="V52" i="15" s="1"/>
  <c r="T51" i="15"/>
  <c r="T52" i="15" s="1"/>
  <c r="X51" i="15"/>
  <c r="X52" i="15" s="1"/>
  <c r="W51" i="15"/>
  <c r="W52" i="15" s="1"/>
  <c r="Y51" i="15"/>
  <c r="Y52" i="15" s="1"/>
  <c r="AA51" i="15"/>
  <c r="AA52" i="15" s="1"/>
  <c r="Z51" i="15"/>
  <c r="Z52" i="15" s="1"/>
  <c r="AB51" i="15"/>
  <c r="AB52" i="15" s="1"/>
  <c r="AF51" i="15"/>
  <c r="AF52" i="15" s="1"/>
  <c r="AC51" i="15"/>
  <c r="AC52" i="15" s="1"/>
  <c r="AE51" i="15"/>
  <c r="AE52" i="15" s="1"/>
  <c r="AD51" i="15"/>
  <c r="AD52" i="15" s="1"/>
  <c r="AG51" i="15"/>
  <c r="AG52" i="15" s="1"/>
  <c r="AH51" i="15"/>
  <c r="AH52" i="15" s="1"/>
  <c r="AL51" i="15"/>
  <c r="AL52" i="15" s="1"/>
  <c r="AJ51" i="15"/>
  <c r="AJ52" i="15" s="1"/>
  <c r="AI51" i="15"/>
  <c r="AI52" i="15" s="1"/>
  <c r="AK51" i="15"/>
  <c r="AK52" i="15" s="1"/>
  <c r="AN119" i="15"/>
  <c r="AQ119" i="15" s="1"/>
  <c r="AN125" i="15"/>
  <c r="AQ125" i="15" s="1"/>
  <c r="AS125" i="15" s="1"/>
  <c r="AR125" i="15" s="1"/>
  <c r="AT125" i="15" s="1"/>
  <c r="AN131" i="15"/>
  <c r="AQ131" i="15" s="1"/>
  <c r="AN109" i="15"/>
  <c r="AQ109" i="15" s="1"/>
  <c r="AN111" i="15"/>
  <c r="AQ111" i="15" s="1"/>
  <c r="AS111" i="15" s="1"/>
  <c r="AN113" i="15"/>
  <c r="AQ113" i="15" s="1"/>
  <c r="AS113" i="15" s="1"/>
  <c r="AR113" i="15" s="1"/>
  <c r="AT113" i="15" s="1"/>
  <c r="AN129" i="15"/>
  <c r="AQ129" i="15" s="1"/>
  <c r="AS129" i="15" s="1"/>
  <c r="AR129" i="15" s="1"/>
  <c r="AT129" i="15" s="1"/>
  <c r="AN126" i="15"/>
  <c r="AQ126" i="15" s="1"/>
  <c r="AS126" i="15" s="1"/>
  <c r="AR126" i="15" s="1"/>
  <c r="AT126" i="15" s="1"/>
  <c r="AN124" i="15"/>
  <c r="AQ124" i="15" s="1"/>
  <c r="AS124" i="15" s="1"/>
  <c r="AR124" i="15" s="1"/>
  <c r="AT124" i="15" s="1"/>
  <c r="AN105" i="15"/>
  <c r="AQ105" i="15" s="1"/>
  <c r="AS105" i="15" s="1"/>
  <c r="AR105" i="15" s="1"/>
  <c r="AT105" i="15" s="1"/>
  <c r="AN123" i="15"/>
  <c r="AQ123" i="15" s="1"/>
  <c r="AS123" i="15" s="1"/>
  <c r="AN108" i="15"/>
  <c r="AQ108" i="15" s="1"/>
  <c r="AS108" i="15" s="1"/>
  <c r="AR108" i="15" s="1"/>
  <c r="AT108" i="15" s="1"/>
  <c r="AN107" i="15"/>
  <c r="AQ107" i="15" s="1"/>
  <c r="AS107" i="15" s="1"/>
  <c r="AN114" i="15"/>
  <c r="AQ114" i="15" s="1"/>
  <c r="AN132" i="15"/>
  <c r="AQ132" i="15" s="1"/>
  <c r="AS132" i="15" s="1"/>
  <c r="AR132" i="15" s="1"/>
  <c r="AT132" i="15" s="1"/>
  <c r="AN120" i="15"/>
  <c r="AQ120" i="15" s="1"/>
  <c r="AS120" i="15" s="1"/>
  <c r="AR120" i="15" s="1"/>
  <c r="AT120" i="15" s="1"/>
  <c r="AN106" i="15"/>
  <c r="AQ106" i="15" s="1"/>
  <c r="AN117" i="15"/>
  <c r="AQ117" i="15" s="1"/>
  <c r="AS117" i="15" s="1"/>
  <c r="AR117" i="15" s="1"/>
  <c r="AT117" i="15" s="1"/>
  <c r="AN110" i="15"/>
  <c r="AQ110" i="15" s="1"/>
  <c r="AS110" i="15" s="1"/>
  <c r="AR110" i="15" s="1"/>
  <c r="AT110" i="15" s="1"/>
  <c r="AN134" i="15"/>
  <c r="AQ134" i="15" s="1"/>
  <c r="AS134" i="15" s="1"/>
  <c r="AR134" i="15" s="1"/>
  <c r="AT134" i="15" s="1"/>
  <c r="AN56" i="15"/>
  <c r="AN57" i="15" s="1"/>
  <c r="AN112" i="15"/>
  <c r="AQ112" i="15" s="1"/>
  <c r="AS112" i="15" s="1"/>
  <c r="AR112" i="15" s="1"/>
  <c r="AT112" i="15" s="1"/>
  <c r="AN128" i="15"/>
  <c r="AQ128" i="15" s="1"/>
  <c r="AS128" i="15" s="1"/>
  <c r="AR128" i="15" s="1"/>
  <c r="AT128" i="15" s="1"/>
  <c r="AN118" i="15"/>
  <c r="AQ118" i="15" s="1"/>
  <c r="AS118" i="15" s="1"/>
  <c r="AR118" i="15" s="1"/>
  <c r="AT118" i="15" s="1"/>
  <c r="AN138" i="15"/>
  <c r="AQ138" i="15" s="1"/>
  <c r="AS138" i="15" s="1"/>
  <c r="AR138" i="15" s="1"/>
  <c r="AT138" i="15" s="1"/>
  <c r="AN133" i="15"/>
  <c r="AQ133" i="15" s="1"/>
  <c r="AS133" i="15" s="1"/>
  <c r="AR133" i="15" s="1"/>
  <c r="AT133" i="15" s="1"/>
  <c r="AN135" i="15"/>
  <c r="AQ135" i="15" s="1"/>
  <c r="AS135" i="15" s="1"/>
  <c r="AN121" i="15"/>
  <c r="AQ121" i="15" s="1"/>
  <c r="AN122" i="15"/>
  <c r="AQ122" i="15" s="1"/>
  <c r="AN136" i="15"/>
  <c r="AQ136" i="15" s="1"/>
  <c r="AN130" i="15"/>
  <c r="AQ130" i="15" s="1"/>
  <c r="AN137" i="15"/>
  <c r="AQ137" i="15" s="1"/>
  <c r="AS137" i="15" s="1"/>
  <c r="AR137" i="15" s="1"/>
  <c r="AT137" i="15" s="1"/>
  <c r="AN115" i="15"/>
  <c r="AQ115" i="15" s="1"/>
  <c r="AS115" i="15" s="1"/>
  <c r="AN116" i="15"/>
  <c r="AQ116" i="15" s="1"/>
  <c r="AS116" i="15" s="1"/>
  <c r="AR116" i="15" s="1"/>
  <c r="AT116" i="15" s="1"/>
  <c r="AN127" i="15"/>
  <c r="AQ127" i="15" s="1"/>
  <c r="AS127" i="15" s="1"/>
  <c r="G56" i="15"/>
  <c r="G57" i="15" s="1"/>
  <c r="H56" i="15"/>
  <c r="H57" i="15" s="1"/>
  <c r="F56" i="15"/>
  <c r="I56" i="15"/>
  <c r="I57" i="15" s="1"/>
  <c r="K56" i="15"/>
  <c r="K57" i="15" s="1"/>
  <c r="J56" i="15"/>
  <c r="J57" i="15" s="1"/>
  <c r="L56" i="15"/>
  <c r="L57" i="15" s="1"/>
  <c r="O56" i="15"/>
  <c r="O57" i="15" s="1"/>
  <c r="M56" i="15"/>
  <c r="M57" i="15" s="1"/>
  <c r="Q56" i="15"/>
  <c r="Q57" i="15" s="1"/>
  <c r="P56" i="15"/>
  <c r="P57" i="15" s="1"/>
  <c r="N56" i="15"/>
  <c r="N57" i="15" s="1"/>
  <c r="S56" i="15"/>
  <c r="S57" i="15" s="1"/>
  <c r="R56" i="15"/>
  <c r="R57" i="15" s="1"/>
  <c r="U56" i="15"/>
  <c r="U57" i="15" s="1"/>
  <c r="T56" i="15"/>
  <c r="T57" i="15" s="1"/>
  <c r="W56" i="15"/>
  <c r="W57" i="15" s="1"/>
  <c r="V56" i="15"/>
  <c r="V57" i="15" s="1"/>
  <c r="X56" i="15"/>
  <c r="X57" i="15" s="1"/>
  <c r="Z56" i="15"/>
  <c r="Z57" i="15" s="1"/>
  <c r="Y56" i="15"/>
  <c r="Y57" i="15" s="1"/>
  <c r="AA56" i="15"/>
  <c r="AA57" i="15" s="1"/>
  <c r="AC56" i="15"/>
  <c r="AC57" i="15" s="1"/>
  <c r="AB56" i="15"/>
  <c r="AB57" i="15" s="1"/>
  <c r="AD56" i="15"/>
  <c r="AD57" i="15" s="1"/>
  <c r="AE56" i="15"/>
  <c r="AE57" i="15" s="1"/>
  <c r="AG56" i="15"/>
  <c r="AG57" i="15" s="1"/>
  <c r="AH56" i="15"/>
  <c r="AH57" i="15" s="1"/>
  <c r="AF56" i="15"/>
  <c r="AF57" i="15" s="1"/>
  <c r="AJ56" i="15"/>
  <c r="AJ57" i="15" s="1"/>
  <c r="AI56" i="15"/>
  <c r="AI57" i="15" s="1"/>
  <c r="AQ65" i="15"/>
  <c r="AS65" i="15" s="1"/>
  <c r="AR65" i="15" s="1"/>
  <c r="AT65" i="15" s="1"/>
  <c r="AK56" i="15"/>
  <c r="AK57" i="15" s="1"/>
  <c r="AM56" i="15"/>
  <c r="AM57" i="15" s="1"/>
  <c r="AL56" i="15"/>
  <c r="AL57" i="15" s="1"/>
  <c r="AS119" i="15"/>
  <c r="AS130" i="15"/>
  <c r="AR130" i="15" s="1"/>
  <c r="AT130" i="15" s="1"/>
  <c r="AS121" i="15"/>
  <c r="AR121" i="15" s="1"/>
  <c r="AT121" i="15" s="1"/>
  <c r="AS131" i="15"/>
  <c r="AS109" i="15"/>
  <c r="AR109" i="15" s="1"/>
  <c r="AT109" i="15" s="1"/>
  <c r="AS114" i="15"/>
  <c r="AR114" i="15" s="1"/>
  <c r="AT114" i="15" s="1"/>
  <c r="AS122" i="15"/>
  <c r="AR122" i="15" s="1"/>
  <c r="AT122" i="15" s="1"/>
  <c r="AS106" i="15"/>
  <c r="AR106" i="15" s="1"/>
  <c r="AT106" i="15" s="1"/>
  <c r="AS136" i="15"/>
  <c r="AR136" i="15" s="1"/>
  <c r="AT136" i="15" s="1"/>
  <c r="AS103" i="15"/>
  <c r="AS104" i="15"/>
  <c r="AR104" i="15" s="1"/>
  <c r="AT104" i="15" s="1"/>
  <c r="AL171" i="3"/>
  <c r="AL126" i="3" s="1"/>
  <c r="AM171" i="3"/>
  <c r="AL217" i="3"/>
  <c r="AO179" i="3"/>
  <c r="AM217" i="3"/>
  <c r="AP132" i="3"/>
  <c r="I167" i="3"/>
  <c r="J167" i="3" s="1"/>
  <c r="K167" i="3" s="1"/>
  <c r="L167" i="3" s="1"/>
  <c r="M167" i="3" s="1"/>
  <c r="I165" i="3"/>
  <c r="J165" i="3" s="1"/>
  <c r="K165" i="3" s="1"/>
  <c r="L165" i="3" s="1"/>
  <c r="M165" i="3" s="1"/>
  <c r="I164" i="3"/>
  <c r="J164" i="3" s="1"/>
  <c r="K164" i="3" s="1"/>
  <c r="L164" i="3" s="1"/>
  <c r="M164" i="3" s="1"/>
  <c r="I166" i="3"/>
  <c r="J166" i="3" s="1"/>
  <c r="K166" i="3" s="1"/>
  <c r="L166" i="3" s="1"/>
  <c r="M166" i="3" s="1"/>
  <c r="H126" i="3"/>
  <c r="L126" i="3"/>
  <c r="M163" i="3"/>
  <c r="M161" i="3"/>
  <c r="M162" i="3"/>
  <c r="M160" i="3"/>
  <c r="AR90" i="15" l="1"/>
  <c r="AT90" i="15" s="1"/>
  <c r="H22" i="8"/>
  <c r="H19" i="8"/>
  <c r="AR78" i="15"/>
  <c r="AT78" i="15" s="1"/>
  <c r="H18" i="8"/>
  <c r="AR74" i="15"/>
  <c r="AT74" i="15" s="1"/>
  <c r="AR94" i="15"/>
  <c r="AT94" i="15" s="1"/>
  <c r="H23" i="8"/>
  <c r="H17" i="8"/>
  <c r="AR70" i="15"/>
  <c r="AT70" i="15" s="1"/>
  <c r="H16" i="8"/>
  <c r="AR66" i="15"/>
  <c r="AT66" i="15" s="1"/>
  <c r="H20" i="8"/>
  <c r="AR83" i="15"/>
  <c r="AT83" i="15" s="1"/>
  <c r="H21" i="8"/>
  <c r="AR86" i="15"/>
  <c r="AT86" i="15" s="1"/>
  <c r="AQ98" i="15"/>
  <c r="E52" i="15" s="1"/>
  <c r="AQ139" i="15"/>
  <c r="E57" i="15" s="1"/>
  <c r="AR62" i="15"/>
  <c r="H15" i="8"/>
  <c r="AS98" i="15"/>
  <c r="I16" i="8"/>
  <c r="AR107" i="15"/>
  <c r="AT107" i="15" s="1"/>
  <c r="AR119" i="15"/>
  <c r="AT119" i="15" s="1"/>
  <c r="I19" i="8"/>
  <c r="AR123" i="15"/>
  <c r="AT123" i="15" s="1"/>
  <c r="I20" i="8"/>
  <c r="AR131" i="15"/>
  <c r="AT131" i="15" s="1"/>
  <c r="I22" i="8"/>
  <c r="AR103" i="15"/>
  <c r="I15" i="8"/>
  <c r="AS139" i="15"/>
  <c r="AR127" i="15"/>
  <c r="AT127" i="15" s="1"/>
  <c r="I21" i="8"/>
  <c r="AR111" i="15"/>
  <c r="AT111" i="15" s="1"/>
  <c r="I17" i="8"/>
  <c r="AR135" i="15"/>
  <c r="AT135" i="15" s="1"/>
  <c r="I23" i="8"/>
  <c r="AR115" i="15"/>
  <c r="AT115" i="15" s="1"/>
  <c r="I18" i="8"/>
  <c r="AJ218" i="3"/>
  <c r="AJ219" i="3" s="1"/>
  <c r="I14" i="14" s="1" a="1"/>
  <c r="I14" i="14" s="1"/>
  <c r="J14" i="14" s="1"/>
  <c r="K14" i="14" s="1"/>
  <c r="L14" i="14" s="1"/>
  <c r="L172" i="3"/>
  <c r="L173" i="3" s="1"/>
  <c r="G172" i="3"/>
  <c r="G173" i="3" s="1"/>
  <c r="AL218" i="3"/>
  <c r="AL219" i="3" s="1"/>
  <c r="I12" i="14" s="1" a="1"/>
  <c r="I12" i="14" s="1"/>
  <c r="J12" i="14" s="1"/>
  <c r="K12" i="14" s="1"/>
  <c r="L12" i="14" s="1"/>
  <c r="AC172" i="3"/>
  <c r="AC173" i="3" s="1"/>
  <c r="H172" i="3"/>
  <c r="H173" i="3" s="1"/>
  <c r="AE172" i="3"/>
  <c r="AE173" i="3" s="1"/>
  <c r="Q172" i="3"/>
  <c r="Q173" i="3" s="1"/>
  <c r="I172" i="3"/>
  <c r="I173" i="3" s="1"/>
  <c r="N172" i="3"/>
  <c r="N173" i="3" s="1"/>
  <c r="K172" i="3"/>
  <c r="K173" i="3" s="1"/>
  <c r="M172" i="3"/>
  <c r="M173" i="3" s="1"/>
  <c r="U172" i="3"/>
  <c r="U173" i="3" s="1"/>
  <c r="S172" i="3"/>
  <c r="S173" i="3" s="1"/>
  <c r="AH218" i="3"/>
  <c r="AH219" i="3" s="1"/>
  <c r="I16" i="14" s="1" a="1"/>
  <c r="I16" i="14" s="1"/>
  <c r="J16" i="14" s="1"/>
  <c r="X172" i="3"/>
  <c r="X173" i="3" s="1"/>
  <c r="AM126" i="3"/>
  <c r="E172" i="3"/>
  <c r="AK172" i="3"/>
  <c r="AK173" i="3" s="1"/>
  <c r="V172" i="3"/>
  <c r="V173" i="3" s="1"/>
  <c r="AG218" i="3"/>
  <c r="AG219" i="3" s="1"/>
  <c r="I17" i="14" s="1" a="1"/>
  <c r="I17" i="14" s="1"/>
  <c r="J17" i="14" s="1"/>
  <c r="K17" i="14" s="1"/>
  <c r="L17" i="14" s="1"/>
  <c r="J172" i="3"/>
  <c r="J173" i="3" s="1"/>
  <c r="Y172" i="3"/>
  <c r="Y173" i="3" s="1"/>
  <c r="AL172" i="3"/>
  <c r="AL173" i="3" s="1"/>
  <c r="AH172" i="3"/>
  <c r="AH173" i="3" s="1"/>
  <c r="T172" i="3"/>
  <c r="T173" i="3" s="1"/>
  <c r="W172" i="3"/>
  <c r="W173" i="3" s="1"/>
  <c r="AM172" i="3"/>
  <c r="AM173" i="3" s="1"/>
  <c r="AI172" i="3"/>
  <c r="AI173" i="3" s="1"/>
  <c r="AF172" i="3"/>
  <c r="AF173" i="3" s="1"/>
  <c r="R172" i="3"/>
  <c r="R173" i="3" s="1"/>
  <c r="Z172" i="3"/>
  <c r="Z173" i="3" s="1"/>
  <c r="AG172" i="3"/>
  <c r="AG173" i="3" s="1"/>
  <c r="AJ172" i="3"/>
  <c r="AJ173" i="3" s="1"/>
  <c r="O172" i="3"/>
  <c r="O173" i="3" s="1"/>
  <c r="AA172" i="3"/>
  <c r="AA173" i="3" s="1"/>
  <c r="P172" i="3"/>
  <c r="P173" i="3" s="1"/>
  <c r="F172" i="3"/>
  <c r="F173" i="3" s="1"/>
  <c r="AD172" i="3"/>
  <c r="AD173" i="3" s="1"/>
  <c r="AB172" i="3"/>
  <c r="AB173" i="3" s="1"/>
  <c r="AM218" i="3"/>
  <c r="AM219" i="3" s="1"/>
  <c r="I11" i="14" s="1" a="1"/>
  <c r="I11" i="14" s="1"/>
  <c r="J11" i="14" s="1"/>
  <c r="E218" i="3"/>
  <c r="F218" i="3"/>
  <c r="F219" i="3" s="1"/>
  <c r="I44" i="14" s="1" a="1"/>
  <c r="I44" i="14" s="1"/>
  <c r="J44" i="14" s="1"/>
  <c r="K44" i="14" s="1"/>
  <c r="L44" i="14" s="1"/>
  <c r="G218" i="3"/>
  <c r="G219" i="3" s="1"/>
  <c r="I43" i="14" s="1" a="1"/>
  <c r="I43" i="14" s="1"/>
  <c r="J43" i="14" s="1"/>
  <c r="K43" i="14" s="1"/>
  <c r="L43" i="14" s="1"/>
  <c r="H218" i="3"/>
  <c r="H219" i="3" s="1"/>
  <c r="I42" i="14" s="1" a="1"/>
  <c r="I42" i="14" s="1"/>
  <c r="J42" i="14" s="1"/>
  <c r="K42" i="14" s="1"/>
  <c r="L42" i="14" s="1"/>
  <c r="J218" i="3"/>
  <c r="J219" i="3" s="1"/>
  <c r="I40" i="14" s="1" a="1"/>
  <c r="I40" i="14" s="1"/>
  <c r="J40" i="14" s="1"/>
  <c r="K40" i="14" s="1"/>
  <c r="L40" i="14" s="1"/>
  <c r="I218" i="3"/>
  <c r="I219" i="3" s="1"/>
  <c r="I41" i="14" s="1" a="1"/>
  <c r="I41" i="14" s="1"/>
  <c r="J41" i="14" s="1"/>
  <c r="K41" i="14" s="1"/>
  <c r="L41" i="14" s="1"/>
  <c r="M218" i="3"/>
  <c r="M219" i="3" s="1"/>
  <c r="I37" i="14" s="1" a="1"/>
  <c r="I37" i="14" s="1"/>
  <c r="J37" i="14" s="1"/>
  <c r="K37" i="14" s="1"/>
  <c r="L37" i="14" s="1"/>
  <c r="K218" i="3"/>
  <c r="K219" i="3" s="1"/>
  <c r="I39" i="14" s="1" a="1"/>
  <c r="I39" i="14" s="1"/>
  <c r="J39" i="14" s="1"/>
  <c r="P218" i="3"/>
  <c r="P219" i="3" s="1"/>
  <c r="I34" i="14" s="1" a="1"/>
  <c r="I34" i="14" s="1"/>
  <c r="J34" i="14" s="1"/>
  <c r="O218" i="3"/>
  <c r="O219" i="3" s="1"/>
  <c r="I35" i="14" s="1" a="1"/>
  <c r="I35" i="14" s="1"/>
  <c r="J35" i="14" s="1"/>
  <c r="K35" i="14" s="1"/>
  <c r="L35" i="14" s="1"/>
  <c r="L218" i="3"/>
  <c r="L219" i="3" s="1"/>
  <c r="I38" i="14" s="1" a="1"/>
  <c r="I38" i="14" s="1"/>
  <c r="J38" i="14" s="1"/>
  <c r="K38" i="14" s="1"/>
  <c r="L38" i="14" s="1"/>
  <c r="N218" i="3"/>
  <c r="N219" i="3" s="1"/>
  <c r="I36" i="14" s="1" a="1"/>
  <c r="I36" i="14" s="1"/>
  <c r="J36" i="14" s="1"/>
  <c r="K36" i="14" s="1"/>
  <c r="L36" i="14" s="1"/>
  <c r="Q218" i="3"/>
  <c r="Q219" i="3" s="1"/>
  <c r="I33" i="14" s="1" a="1"/>
  <c r="I33" i="14" s="1"/>
  <c r="J33" i="14" s="1"/>
  <c r="K33" i="14" s="1"/>
  <c r="L33" i="14" s="1"/>
  <c r="U218" i="3"/>
  <c r="U219" i="3" s="1"/>
  <c r="I29" i="14" s="1" a="1"/>
  <c r="I29" i="14" s="1"/>
  <c r="J29" i="14" s="1"/>
  <c r="R218" i="3"/>
  <c r="R219" i="3" s="1"/>
  <c r="I32" i="14" s="1" a="1"/>
  <c r="I32" i="14" s="1"/>
  <c r="J32" i="14" s="1"/>
  <c r="K32" i="14" s="1"/>
  <c r="L32" i="14" s="1"/>
  <c r="T218" i="3"/>
  <c r="T219" i="3" s="1"/>
  <c r="I30" i="14" s="1" a="1"/>
  <c r="I30" i="14" s="1"/>
  <c r="J30" i="14" s="1"/>
  <c r="S218" i="3"/>
  <c r="S219" i="3" s="1"/>
  <c r="I31" i="14" s="1" a="1"/>
  <c r="I31" i="14" s="1"/>
  <c r="J31" i="14" s="1"/>
  <c r="K31" i="14" s="1"/>
  <c r="L31" i="14" s="1"/>
  <c r="X218" i="3"/>
  <c r="X219" i="3" s="1"/>
  <c r="I26" i="14" s="1" a="1"/>
  <c r="I26" i="14" s="1"/>
  <c r="J26" i="14" s="1"/>
  <c r="K26" i="14" s="1"/>
  <c r="L26" i="14" s="1"/>
  <c r="W218" i="3"/>
  <c r="W219" i="3" s="1"/>
  <c r="I27" i="14" s="1" a="1"/>
  <c r="I27" i="14" s="1"/>
  <c r="J27" i="14" s="1"/>
  <c r="K27" i="14" s="1"/>
  <c r="L27" i="14" s="1"/>
  <c r="V218" i="3"/>
  <c r="V219" i="3" s="1"/>
  <c r="I28" i="14" s="1" a="1"/>
  <c r="I28" i="14" s="1"/>
  <c r="J28" i="14" s="1"/>
  <c r="K28" i="14" s="1"/>
  <c r="L28" i="14" s="1"/>
  <c r="Y218" i="3"/>
  <c r="Y219" i="3" s="1"/>
  <c r="I25" i="14" s="1" a="1"/>
  <c r="I25" i="14" s="1"/>
  <c r="J25" i="14" s="1"/>
  <c r="K25" i="14" s="1"/>
  <c r="L25" i="14" s="1"/>
  <c r="Z218" i="3"/>
  <c r="Z219" i="3" s="1"/>
  <c r="I24" i="14" s="1" a="1"/>
  <c r="I24" i="14" s="1"/>
  <c r="J24" i="14" s="1"/>
  <c r="K24" i="14" s="1"/>
  <c r="L24" i="14" s="1"/>
  <c r="AA218" i="3"/>
  <c r="AA219" i="3" s="1"/>
  <c r="I23" i="14" s="1" a="1"/>
  <c r="I23" i="14" s="1"/>
  <c r="J23" i="14" s="1"/>
  <c r="K23" i="14" s="1"/>
  <c r="L23" i="14" s="1"/>
  <c r="AB218" i="3"/>
  <c r="AB219" i="3" s="1"/>
  <c r="I22" i="14" s="1" a="1"/>
  <c r="I22" i="14" s="1"/>
  <c r="J22" i="14" s="1"/>
  <c r="AC218" i="3"/>
  <c r="AC219" i="3" s="1"/>
  <c r="I21" i="14" s="1" a="1"/>
  <c r="I21" i="14" s="1"/>
  <c r="J21" i="14" s="1"/>
  <c r="K21" i="14" s="1"/>
  <c r="L21" i="14" s="1"/>
  <c r="AE218" i="3"/>
  <c r="AE219" i="3" s="1"/>
  <c r="I19" i="14" s="1" a="1"/>
  <c r="I19" i="14" s="1"/>
  <c r="J19" i="14" s="1"/>
  <c r="AI218" i="3"/>
  <c r="AI219" i="3" s="1"/>
  <c r="I15" i="14" s="1" a="1"/>
  <c r="I15" i="14" s="1"/>
  <c r="J15" i="14" s="1"/>
  <c r="K15" i="14" s="1"/>
  <c r="L15" i="14" s="1"/>
  <c r="AD218" i="3"/>
  <c r="AD219" i="3" s="1"/>
  <c r="I20" i="14" s="1" a="1"/>
  <c r="I20" i="14" s="1"/>
  <c r="J20" i="14" s="1"/>
  <c r="K20" i="14" s="1"/>
  <c r="L20" i="14" s="1"/>
  <c r="AF218" i="3"/>
  <c r="AF219" i="3" s="1"/>
  <c r="I18" i="14" s="1" a="1"/>
  <c r="I18" i="14" s="1"/>
  <c r="J18" i="14" s="1"/>
  <c r="K18" i="14" s="1"/>
  <c r="L18" i="14" s="1"/>
  <c r="AP179" i="3"/>
  <c r="AR179" i="3" s="1"/>
  <c r="AQ179" i="3" s="1"/>
  <c r="AS179" i="3" s="1"/>
  <c r="AK218" i="3"/>
  <c r="AK219" i="3" s="1"/>
  <c r="I13" i="14" s="1" a="1"/>
  <c r="I13" i="14" s="1"/>
  <c r="J13" i="14" s="1"/>
  <c r="K13" i="14" s="1"/>
  <c r="L13" i="14" s="1"/>
  <c r="AR132" i="3"/>
  <c r="AQ132" i="3" s="1"/>
  <c r="AS132" i="3" s="1"/>
  <c r="AT62" i="15" l="1"/>
  <c r="AR98" i="15"/>
  <c r="AT98" i="15" s="1"/>
  <c r="G22" i="8"/>
  <c r="K39" i="14"/>
  <c r="L39" i="14" s="1"/>
  <c r="G16" i="8"/>
  <c r="K16" i="14"/>
  <c r="L16" i="14" s="1"/>
  <c r="G19" i="8"/>
  <c r="K29" i="14"/>
  <c r="L29" i="14" s="1"/>
  <c r="G15" i="8"/>
  <c r="K11" i="14"/>
  <c r="L11" i="14" s="1"/>
  <c r="G17" i="8"/>
  <c r="K19" i="14"/>
  <c r="L19" i="14" s="1"/>
  <c r="G20" i="8"/>
  <c r="K30" i="14"/>
  <c r="L30" i="14" s="1"/>
  <c r="G18" i="8"/>
  <c r="K22" i="14"/>
  <c r="L22" i="14" s="1"/>
  <c r="AP62" i="15"/>
  <c r="G21" i="8"/>
  <c r="K34" i="14"/>
  <c r="L34" i="14" s="1"/>
  <c r="AP103" i="15"/>
  <c r="AT103" i="15"/>
  <c r="AR139" i="15"/>
  <c r="AT139" i="15" s="1"/>
  <c r="I24" i="8"/>
  <c r="C10" i="8" s="1"/>
  <c r="H24" i="8"/>
  <c r="I25" i="8" l="1"/>
  <c r="C9" i="8"/>
  <c r="H25" i="8"/>
  <c r="N167" i="3"/>
  <c r="O167" i="3" s="1"/>
  <c r="P167" i="3" s="1"/>
  <c r="Q167" i="3" s="1"/>
  <c r="R167" i="3" s="1"/>
  <c r="S167" i="3" s="1"/>
  <c r="T167" i="3" s="1"/>
  <c r="U167" i="3" s="1"/>
  <c r="V167" i="3" s="1"/>
  <c r="W167" i="3" s="1"/>
  <c r="X167" i="3" s="1"/>
  <c r="Y167" i="3" s="1"/>
  <c r="Z167" i="3" s="1"/>
  <c r="AA167" i="3" s="1"/>
  <c r="AB167" i="3" s="1"/>
  <c r="AC167" i="3" s="1"/>
  <c r="AD167" i="3" s="1"/>
  <c r="AE167" i="3" s="1"/>
  <c r="AF167" i="3" s="1"/>
  <c r="AG167" i="3" s="1"/>
  <c r="AH167" i="3" s="1"/>
  <c r="AI167" i="3" s="1"/>
  <c r="AJ167" i="3" s="1"/>
  <c r="AK167" i="3" s="1"/>
  <c r="AL167" i="3" s="1"/>
  <c r="AM167" i="3" s="1"/>
  <c r="N164" i="3"/>
  <c r="O164" i="3" s="1"/>
  <c r="P164" i="3" s="1"/>
  <c r="Q164" i="3" s="1"/>
  <c r="R164" i="3" s="1"/>
  <c r="S164" i="3" s="1"/>
  <c r="T164" i="3" s="1"/>
  <c r="U164" i="3" s="1"/>
  <c r="V164" i="3" s="1"/>
  <c r="W164" i="3" s="1"/>
  <c r="X164" i="3" s="1"/>
  <c r="Y164" i="3" s="1"/>
  <c r="Z164" i="3" s="1"/>
  <c r="AA164" i="3" s="1"/>
  <c r="AB164" i="3" s="1"/>
  <c r="AC164" i="3" s="1"/>
  <c r="AD164" i="3" s="1"/>
  <c r="AE164" i="3" s="1"/>
  <c r="AF164" i="3" s="1"/>
  <c r="AG164" i="3" s="1"/>
  <c r="AH164" i="3" s="1"/>
  <c r="AI164" i="3" s="1"/>
  <c r="AJ164" i="3" s="1"/>
  <c r="AK164" i="3" s="1"/>
  <c r="AL164" i="3" s="1"/>
  <c r="AM164" i="3" s="1"/>
  <c r="AN164" i="3" s="1"/>
  <c r="AO164" i="3" s="1"/>
  <c r="AP164" i="3" s="1"/>
  <c r="AR164" i="3" s="1"/>
  <c r="AQ164" i="3" s="1"/>
  <c r="AS164" i="3" s="1"/>
  <c r="N165" i="3"/>
  <c r="O165" i="3" s="1"/>
  <c r="P165" i="3" s="1"/>
  <c r="Q165" i="3" s="1"/>
  <c r="R165" i="3" s="1"/>
  <c r="S165" i="3" s="1"/>
  <c r="T165" i="3" s="1"/>
  <c r="U165" i="3" s="1"/>
  <c r="V165" i="3" s="1"/>
  <c r="W165" i="3" s="1"/>
  <c r="X165" i="3" s="1"/>
  <c r="Y165" i="3" s="1"/>
  <c r="Z165" i="3" s="1"/>
  <c r="AA165" i="3" s="1"/>
  <c r="AB165" i="3" s="1"/>
  <c r="AC165" i="3" s="1"/>
  <c r="AD165" i="3" s="1"/>
  <c r="AE165" i="3" s="1"/>
  <c r="AF165" i="3" s="1"/>
  <c r="AG165" i="3" s="1"/>
  <c r="AH165" i="3" s="1"/>
  <c r="AI165" i="3" s="1"/>
  <c r="AJ165" i="3" s="1"/>
  <c r="AK165" i="3" s="1"/>
  <c r="AL165" i="3" s="1"/>
  <c r="AM165" i="3" s="1"/>
  <c r="AN165" i="3" s="1"/>
  <c r="AO165" i="3" s="1"/>
  <c r="AP165" i="3" s="1"/>
  <c r="AR165" i="3" s="1"/>
  <c r="AQ165" i="3" s="1"/>
  <c r="AS165" i="3" s="1"/>
  <c r="N163" i="3"/>
  <c r="O163" i="3" s="1"/>
  <c r="P163" i="3" s="1"/>
  <c r="Q163" i="3" s="1"/>
  <c r="R163" i="3" s="1"/>
  <c r="S163" i="3" s="1"/>
  <c r="T163" i="3" s="1"/>
  <c r="U163" i="3" s="1"/>
  <c r="V163" i="3" s="1"/>
  <c r="W163" i="3" s="1"/>
  <c r="X163" i="3" s="1"/>
  <c r="Y163" i="3" s="1"/>
  <c r="Z163" i="3" s="1"/>
  <c r="AA163" i="3" s="1"/>
  <c r="AB163" i="3" s="1"/>
  <c r="AC163" i="3" s="1"/>
  <c r="AD163" i="3" s="1"/>
  <c r="AE163" i="3" s="1"/>
  <c r="AF163" i="3" s="1"/>
  <c r="AG163" i="3" s="1"/>
  <c r="AH163" i="3" s="1"/>
  <c r="AI163" i="3" s="1"/>
  <c r="AJ163" i="3" s="1"/>
  <c r="AK163" i="3" s="1"/>
  <c r="AL163" i="3" s="1"/>
  <c r="AM163" i="3" s="1"/>
  <c r="AN163" i="3" s="1"/>
  <c r="AO163" i="3" s="1"/>
  <c r="AP163" i="3" s="1"/>
  <c r="AR163" i="3" s="1"/>
  <c r="AQ163" i="3" s="1"/>
  <c r="AS163" i="3" s="1"/>
  <c r="N166" i="3"/>
  <c r="O166" i="3" s="1"/>
  <c r="P166" i="3" s="1"/>
  <c r="Q166" i="3" s="1"/>
  <c r="R166" i="3" s="1"/>
  <c r="S166" i="3" s="1"/>
  <c r="T166" i="3" s="1"/>
  <c r="U166" i="3" s="1"/>
  <c r="V166" i="3" s="1"/>
  <c r="W166" i="3" s="1"/>
  <c r="X166" i="3" s="1"/>
  <c r="Y166" i="3" s="1"/>
  <c r="Z166" i="3" s="1"/>
  <c r="AA166" i="3" s="1"/>
  <c r="AB166" i="3" s="1"/>
  <c r="AC166" i="3" s="1"/>
  <c r="AD166" i="3" s="1"/>
  <c r="AE166" i="3" s="1"/>
  <c r="AF166" i="3" s="1"/>
  <c r="AG166" i="3" s="1"/>
  <c r="AH166" i="3" s="1"/>
  <c r="AI166" i="3" s="1"/>
  <c r="AJ166" i="3" s="1"/>
  <c r="AK166" i="3" s="1"/>
  <c r="AL166" i="3" s="1"/>
  <c r="AM166" i="3" s="1"/>
  <c r="AN166" i="3" s="1"/>
  <c r="AO166" i="3" s="1"/>
  <c r="AP166" i="3" s="1"/>
  <c r="AR166" i="3" s="1"/>
  <c r="AQ166" i="3" s="1"/>
  <c r="AS166" i="3" s="1"/>
  <c r="N162" i="3"/>
  <c r="O162" i="3" s="1"/>
  <c r="P162" i="3" s="1"/>
  <c r="Q162" i="3" s="1"/>
  <c r="R162" i="3" s="1"/>
  <c r="S162" i="3" s="1"/>
  <c r="T162" i="3" s="1"/>
  <c r="U162" i="3" s="1"/>
  <c r="V162" i="3" s="1"/>
  <c r="W162" i="3" s="1"/>
  <c r="X162" i="3" s="1"/>
  <c r="Y162" i="3" s="1"/>
  <c r="Z162" i="3" s="1"/>
  <c r="AA162" i="3" s="1"/>
  <c r="AB162" i="3" s="1"/>
  <c r="AC162" i="3" s="1"/>
  <c r="AD162" i="3" s="1"/>
  <c r="AE162" i="3" s="1"/>
  <c r="AF162" i="3" s="1"/>
  <c r="AG162" i="3" s="1"/>
  <c r="AH162" i="3" s="1"/>
  <c r="AI162" i="3" s="1"/>
  <c r="AJ162" i="3" s="1"/>
  <c r="AK162" i="3" s="1"/>
  <c r="AL162" i="3" s="1"/>
  <c r="AM162" i="3" s="1"/>
  <c r="AN162" i="3" s="1"/>
  <c r="AO162" i="3" s="1"/>
  <c r="AP162" i="3" s="1"/>
  <c r="AR162" i="3" s="1"/>
  <c r="AQ162" i="3" s="1"/>
  <c r="AS162" i="3" s="1"/>
  <c r="E173" i="3"/>
  <c r="N161" i="3"/>
  <c r="O161" i="3" s="1"/>
  <c r="P161" i="3" s="1"/>
  <c r="Q161" i="3" s="1"/>
  <c r="R161" i="3" s="1"/>
  <c r="S161" i="3" s="1"/>
  <c r="T161" i="3" s="1"/>
  <c r="U161" i="3" s="1"/>
  <c r="V161" i="3" s="1"/>
  <c r="W161" i="3" s="1"/>
  <c r="X161" i="3" s="1"/>
  <c r="Y161" i="3" s="1"/>
  <c r="Z161" i="3" s="1"/>
  <c r="AA161" i="3" s="1"/>
  <c r="AB161" i="3" s="1"/>
  <c r="AC161" i="3" s="1"/>
  <c r="AD161" i="3" s="1"/>
  <c r="AE161" i="3" s="1"/>
  <c r="AF161" i="3" s="1"/>
  <c r="AG161" i="3" s="1"/>
  <c r="AH161" i="3" s="1"/>
  <c r="AI161" i="3" s="1"/>
  <c r="AJ161" i="3" s="1"/>
  <c r="AK161" i="3" s="1"/>
  <c r="AL161" i="3" s="1"/>
  <c r="AM161" i="3" s="1"/>
  <c r="AN161" i="3" s="1"/>
  <c r="AO161" i="3" s="1"/>
  <c r="AP161" i="3" s="1"/>
  <c r="AR161" i="3" s="1"/>
  <c r="AQ161" i="3" s="1"/>
  <c r="AS161" i="3" s="1"/>
  <c r="N160" i="3"/>
  <c r="O160" i="3" s="1"/>
  <c r="P160" i="3" s="1"/>
  <c r="Q160" i="3" s="1"/>
  <c r="R160" i="3" s="1"/>
  <c r="S160" i="3" s="1"/>
  <c r="T160" i="3" s="1"/>
  <c r="U160" i="3" s="1"/>
  <c r="V160" i="3" s="1"/>
  <c r="W160" i="3" s="1"/>
  <c r="X160" i="3" s="1"/>
  <c r="Y160" i="3" s="1"/>
  <c r="Z160" i="3" s="1"/>
  <c r="AA160" i="3" s="1"/>
  <c r="AB160" i="3" s="1"/>
  <c r="AC160" i="3" s="1"/>
  <c r="AD160" i="3" s="1"/>
  <c r="AE160" i="3" s="1"/>
  <c r="AF160" i="3" s="1"/>
  <c r="AG160" i="3" s="1"/>
  <c r="AH160" i="3" s="1"/>
  <c r="AI160" i="3" s="1"/>
  <c r="AJ160" i="3" s="1"/>
  <c r="AK160" i="3" s="1"/>
  <c r="AL160" i="3" s="1"/>
  <c r="AM160" i="3" s="1"/>
  <c r="AN160" i="3" s="1"/>
  <c r="AO160" i="3" s="1"/>
  <c r="AP160" i="3" s="1"/>
  <c r="AR160" i="3" s="1"/>
  <c r="N159" i="3"/>
  <c r="O159" i="3" s="1"/>
  <c r="P159" i="3" s="1"/>
  <c r="Q159" i="3" s="1"/>
  <c r="R159" i="3" s="1"/>
  <c r="S159" i="3" s="1"/>
  <c r="T159" i="3" s="1"/>
  <c r="U159" i="3" s="1"/>
  <c r="V159" i="3" s="1"/>
  <c r="W159" i="3" s="1"/>
  <c r="X159" i="3" s="1"/>
  <c r="Y159" i="3" s="1"/>
  <c r="Z159" i="3" s="1"/>
  <c r="AA159" i="3" s="1"/>
  <c r="AB159" i="3" s="1"/>
  <c r="AC159" i="3" s="1"/>
  <c r="AD159" i="3" s="1"/>
  <c r="AE159" i="3" s="1"/>
  <c r="AF159" i="3" s="1"/>
  <c r="AG159" i="3" s="1"/>
  <c r="AH159" i="3" s="1"/>
  <c r="AI159" i="3" s="1"/>
  <c r="AJ159" i="3" s="1"/>
  <c r="AK159" i="3" s="1"/>
  <c r="AL159" i="3" s="1"/>
  <c r="AM159" i="3" s="1"/>
  <c r="AN159" i="3" s="1"/>
  <c r="AO159" i="3" s="1"/>
  <c r="AP159" i="3" s="1"/>
  <c r="AR159" i="3" s="1"/>
  <c r="AQ159" i="3" s="1"/>
  <c r="AS159" i="3" s="1"/>
  <c r="M126" i="3"/>
  <c r="O158" i="3"/>
  <c r="P158" i="3" s="1"/>
  <c r="Q158" i="3" s="1"/>
  <c r="R158" i="3" s="1"/>
  <c r="S158" i="3" s="1"/>
  <c r="T158" i="3" s="1"/>
  <c r="U158" i="3" s="1"/>
  <c r="V158" i="3" s="1"/>
  <c r="W158" i="3" s="1"/>
  <c r="X158" i="3" s="1"/>
  <c r="Y158" i="3" s="1"/>
  <c r="Z158" i="3" s="1"/>
  <c r="AA158" i="3" s="1"/>
  <c r="AB158" i="3" s="1"/>
  <c r="AC158" i="3" s="1"/>
  <c r="AD158" i="3" s="1"/>
  <c r="AE158" i="3" s="1"/>
  <c r="AF158" i="3" s="1"/>
  <c r="AG158" i="3" s="1"/>
  <c r="AH158" i="3" s="1"/>
  <c r="AI158" i="3" s="1"/>
  <c r="AJ158" i="3" s="1"/>
  <c r="AK158" i="3" s="1"/>
  <c r="AL158" i="3" s="1"/>
  <c r="AM158" i="3" s="1"/>
  <c r="AN158" i="3" s="1"/>
  <c r="AO158" i="3" s="1"/>
  <c r="AP158" i="3" s="1"/>
  <c r="AR158" i="3" s="1"/>
  <c r="AQ158" i="3" s="1"/>
  <c r="AS158" i="3" s="1"/>
  <c r="P157" i="3"/>
  <c r="Q157" i="3" s="1"/>
  <c r="R157" i="3" s="1"/>
  <c r="S157" i="3" s="1"/>
  <c r="T157" i="3" s="1"/>
  <c r="U157" i="3" s="1"/>
  <c r="V157" i="3" s="1"/>
  <c r="W157" i="3" s="1"/>
  <c r="X157" i="3" s="1"/>
  <c r="Y157" i="3" s="1"/>
  <c r="Z157" i="3" s="1"/>
  <c r="AA157" i="3" s="1"/>
  <c r="AB157" i="3" s="1"/>
  <c r="AC157" i="3" s="1"/>
  <c r="AD157" i="3" s="1"/>
  <c r="AE157" i="3" s="1"/>
  <c r="AF157" i="3" s="1"/>
  <c r="AG157" i="3" s="1"/>
  <c r="AH157" i="3" s="1"/>
  <c r="AI157" i="3" s="1"/>
  <c r="AJ157" i="3" s="1"/>
  <c r="AK157" i="3" s="1"/>
  <c r="AL157" i="3" s="1"/>
  <c r="AM157" i="3" s="1"/>
  <c r="AN157" i="3" s="1"/>
  <c r="AO157" i="3" s="1"/>
  <c r="AP157" i="3" s="1"/>
  <c r="AR157" i="3" s="1"/>
  <c r="AQ157" i="3" s="1"/>
  <c r="AS157" i="3" s="1"/>
  <c r="Q156" i="3"/>
  <c r="R156" i="3" s="1"/>
  <c r="S156" i="3" s="1"/>
  <c r="T156" i="3" s="1"/>
  <c r="U156" i="3" s="1"/>
  <c r="V156" i="3" s="1"/>
  <c r="W156" i="3" s="1"/>
  <c r="X156" i="3" s="1"/>
  <c r="Y156" i="3" s="1"/>
  <c r="Z156" i="3" s="1"/>
  <c r="AA156" i="3" s="1"/>
  <c r="AB156" i="3" s="1"/>
  <c r="AC156" i="3" s="1"/>
  <c r="AD156" i="3" s="1"/>
  <c r="AE156" i="3" s="1"/>
  <c r="AF156" i="3" s="1"/>
  <c r="AG156" i="3" s="1"/>
  <c r="AH156" i="3" s="1"/>
  <c r="AI156" i="3" s="1"/>
  <c r="AJ156" i="3" s="1"/>
  <c r="AK156" i="3" s="1"/>
  <c r="AL156" i="3" s="1"/>
  <c r="AM156" i="3" s="1"/>
  <c r="AN156" i="3" s="1"/>
  <c r="AO156" i="3" s="1"/>
  <c r="AP156" i="3" s="1"/>
  <c r="AR156" i="3" s="1"/>
  <c r="AQ156" i="3" s="1"/>
  <c r="AS156" i="3" s="1"/>
  <c r="R155" i="3"/>
  <c r="S155" i="3" s="1"/>
  <c r="T155" i="3" s="1"/>
  <c r="U155" i="3" s="1"/>
  <c r="V155" i="3" s="1"/>
  <c r="W155" i="3" s="1"/>
  <c r="X155" i="3" s="1"/>
  <c r="Y155" i="3" s="1"/>
  <c r="Z155" i="3" s="1"/>
  <c r="AA155" i="3" s="1"/>
  <c r="AB155" i="3" s="1"/>
  <c r="AC155" i="3" s="1"/>
  <c r="AD155" i="3" s="1"/>
  <c r="AE155" i="3" s="1"/>
  <c r="AF155" i="3" s="1"/>
  <c r="AG155" i="3" s="1"/>
  <c r="AH155" i="3" s="1"/>
  <c r="AI155" i="3" s="1"/>
  <c r="AJ155" i="3" s="1"/>
  <c r="AK155" i="3" s="1"/>
  <c r="AL155" i="3" s="1"/>
  <c r="AM155" i="3" s="1"/>
  <c r="AN155" i="3" s="1"/>
  <c r="AO155" i="3" s="1"/>
  <c r="AP155" i="3" s="1"/>
  <c r="AR155" i="3" s="1"/>
  <c r="AQ155" i="3" s="1"/>
  <c r="AS155" i="3" s="1"/>
  <c r="S154" i="3"/>
  <c r="T154" i="3" s="1"/>
  <c r="U154" i="3" s="1"/>
  <c r="V154" i="3" s="1"/>
  <c r="W154" i="3" s="1"/>
  <c r="X154" i="3" s="1"/>
  <c r="Y154" i="3" s="1"/>
  <c r="Z154" i="3" s="1"/>
  <c r="AA154" i="3" s="1"/>
  <c r="AB154" i="3" s="1"/>
  <c r="AC154" i="3" s="1"/>
  <c r="AD154" i="3" s="1"/>
  <c r="AE154" i="3" s="1"/>
  <c r="AF154" i="3" s="1"/>
  <c r="AG154" i="3" s="1"/>
  <c r="AH154" i="3" s="1"/>
  <c r="AI154" i="3" s="1"/>
  <c r="AJ154" i="3" s="1"/>
  <c r="AK154" i="3" s="1"/>
  <c r="AL154" i="3" s="1"/>
  <c r="AM154" i="3" s="1"/>
  <c r="AN154" i="3" s="1"/>
  <c r="AO154" i="3" s="1"/>
  <c r="AP154" i="3" s="1"/>
  <c r="AR154" i="3" s="1"/>
  <c r="AQ154" i="3" s="1"/>
  <c r="AS154" i="3" s="1"/>
  <c r="T153" i="3"/>
  <c r="U153" i="3" s="1"/>
  <c r="V153" i="3" s="1"/>
  <c r="W153" i="3" s="1"/>
  <c r="X153" i="3" s="1"/>
  <c r="Y153" i="3" s="1"/>
  <c r="Z153" i="3" s="1"/>
  <c r="AA153" i="3" s="1"/>
  <c r="AB153" i="3" s="1"/>
  <c r="AC153" i="3" s="1"/>
  <c r="AD153" i="3" s="1"/>
  <c r="AE153" i="3" s="1"/>
  <c r="AF153" i="3" s="1"/>
  <c r="AG153" i="3" s="1"/>
  <c r="AH153" i="3" s="1"/>
  <c r="AI153" i="3" s="1"/>
  <c r="AJ153" i="3" s="1"/>
  <c r="AK153" i="3" s="1"/>
  <c r="AL153" i="3" s="1"/>
  <c r="AM153" i="3" s="1"/>
  <c r="AN153" i="3" s="1"/>
  <c r="AO153" i="3" s="1"/>
  <c r="AP153" i="3" s="1"/>
  <c r="AR153" i="3" s="1"/>
  <c r="AQ153" i="3" s="1"/>
  <c r="AS153" i="3" s="1"/>
  <c r="U152" i="3"/>
  <c r="V152" i="3" s="1"/>
  <c r="W152" i="3" s="1"/>
  <c r="X152" i="3" s="1"/>
  <c r="Y152" i="3" s="1"/>
  <c r="Z152" i="3" s="1"/>
  <c r="AA152" i="3" s="1"/>
  <c r="AB152" i="3" s="1"/>
  <c r="AC152" i="3" s="1"/>
  <c r="AD152" i="3" s="1"/>
  <c r="AE152" i="3" s="1"/>
  <c r="AF152" i="3" s="1"/>
  <c r="AG152" i="3" s="1"/>
  <c r="AH152" i="3" s="1"/>
  <c r="AI152" i="3" s="1"/>
  <c r="AJ152" i="3" s="1"/>
  <c r="AK152" i="3" s="1"/>
  <c r="AL152" i="3" s="1"/>
  <c r="AM152" i="3" s="1"/>
  <c r="AN152" i="3" s="1"/>
  <c r="AO152" i="3" s="1"/>
  <c r="AP152" i="3" s="1"/>
  <c r="AR152" i="3" s="1"/>
  <c r="AQ152" i="3" s="1"/>
  <c r="AS152" i="3" s="1"/>
  <c r="V151" i="3"/>
  <c r="W151" i="3" s="1"/>
  <c r="X151" i="3" s="1"/>
  <c r="Y151" i="3" s="1"/>
  <c r="Z151" i="3" s="1"/>
  <c r="AA151" i="3" s="1"/>
  <c r="AB151" i="3" s="1"/>
  <c r="AC151" i="3" s="1"/>
  <c r="AD151" i="3" s="1"/>
  <c r="AE151" i="3" s="1"/>
  <c r="AF151" i="3" s="1"/>
  <c r="AG151" i="3" s="1"/>
  <c r="AH151" i="3" s="1"/>
  <c r="AI151" i="3" s="1"/>
  <c r="AJ151" i="3" s="1"/>
  <c r="AK151" i="3" s="1"/>
  <c r="AL151" i="3" s="1"/>
  <c r="AM151" i="3" s="1"/>
  <c r="AN151" i="3" s="1"/>
  <c r="AO151" i="3" s="1"/>
  <c r="AP151" i="3" s="1"/>
  <c r="AR151" i="3" s="1"/>
  <c r="AQ151" i="3" s="1"/>
  <c r="AS151" i="3" s="1"/>
  <c r="W150" i="3"/>
  <c r="X150" i="3" s="1"/>
  <c r="Y150" i="3" s="1"/>
  <c r="Z150" i="3" s="1"/>
  <c r="AA150" i="3" s="1"/>
  <c r="AB150" i="3" s="1"/>
  <c r="AC150" i="3" s="1"/>
  <c r="AD150" i="3" s="1"/>
  <c r="AE150" i="3" s="1"/>
  <c r="AF150" i="3" s="1"/>
  <c r="AG150" i="3" s="1"/>
  <c r="AH150" i="3" s="1"/>
  <c r="AI150" i="3" s="1"/>
  <c r="AJ150" i="3" s="1"/>
  <c r="AK150" i="3" s="1"/>
  <c r="AL150" i="3" s="1"/>
  <c r="AM150" i="3" s="1"/>
  <c r="AN150" i="3" s="1"/>
  <c r="AO150" i="3" s="1"/>
  <c r="AP150" i="3" s="1"/>
  <c r="AR150" i="3" s="1"/>
  <c r="AQ150" i="3" s="1"/>
  <c r="AS150" i="3" s="1"/>
  <c r="X149" i="3"/>
  <c r="Y149" i="3" s="1"/>
  <c r="Z149" i="3" s="1"/>
  <c r="AA149" i="3" s="1"/>
  <c r="AB149" i="3" s="1"/>
  <c r="AC149" i="3" s="1"/>
  <c r="AD149" i="3" s="1"/>
  <c r="AE149" i="3" s="1"/>
  <c r="AF149" i="3" s="1"/>
  <c r="AG149" i="3" s="1"/>
  <c r="AH149" i="3" s="1"/>
  <c r="AI149" i="3" s="1"/>
  <c r="AJ149" i="3" s="1"/>
  <c r="AK149" i="3" s="1"/>
  <c r="AL149" i="3" s="1"/>
  <c r="AM149" i="3" s="1"/>
  <c r="AN149" i="3" s="1"/>
  <c r="AO149" i="3" s="1"/>
  <c r="AP149" i="3" s="1"/>
  <c r="AR149" i="3" s="1"/>
  <c r="AQ149" i="3" s="1"/>
  <c r="AS149" i="3" s="1"/>
  <c r="Y148" i="3"/>
  <c r="Z148" i="3" s="1"/>
  <c r="AA148" i="3" s="1"/>
  <c r="AB148" i="3" s="1"/>
  <c r="AC148" i="3" s="1"/>
  <c r="AD148" i="3" s="1"/>
  <c r="AE148" i="3" s="1"/>
  <c r="AF148" i="3" s="1"/>
  <c r="AG148" i="3" s="1"/>
  <c r="AH148" i="3" s="1"/>
  <c r="AI148" i="3" s="1"/>
  <c r="AJ148" i="3" s="1"/>
  <c r="AK148" i="3" s="1"/>
  <c r="AL148" i="3" s="1"/>
  <c r="AM148" i="3" s="1"/>
  <c r="AN148" i="3" s="1"/>
  <c r="AO148" i="3" s="1"/>
  <c r="AP148" i="3" s="1"/>
  <c r="AR148" i="3" s="1"/>
  <c r="AQ148" i="3" s="1"/>
  <c r="AS148" i="3" s="1"/>
  <c r="Z147" i="3"/>
  <c r="AA147" i="3" s="1"/>
  <c r="AB147" i="3" s="1"/>
  <c r="AC147" i="3" s="1"/>
  <c r="AD147" i="3" s="1"/>
  <c r="AE147" i="3" s="1"/>
  <c r="AF147" i="3" s="1"/>
  <c r="AG147" i="3" s="1"/>
  <c r="AH147" i="3" s="1"/>
  <c r="AI147" i="3" s="1"/>
  <c r="AJ147" i="3" s="1"/>
  <c r="AK147" i="3" s="1"/>
  <c r="AL147" i="3" s="1"/>
  <c r="AM147" i="3" s="1"/>
  <c r="AN147" i="3" s="1"/>
  <c r="AO147" i="3" s="1"/>
  <c r="AP147" i="3" s="1"/>
  <c r="AR147" i="3" s="1"/>
  <c r="AQ147" i="3" s="1"/>
  <c r="AS147" i="3" s="1"/>
  <c r="AA146" i="3"/>
  <c r="AB146" i="3" s="1"/>
  <c r="AC146" i="3" s="1"/>
  <c r="AD146" i="3" s="1"/>
  <c r="AE146" i="3" s="1"/>
  <c r="AF146" i="3" s="1"/>
  <c r="AG146" i="3" s="1"/>
  <c r="AH146" i="3" s="1"/>
  <c r="AI146" i="3" s="1"/>
  <c r="AJ146" i="3" s="1"/>
  <c r="AK146" i="3" s="1"/>
  <c r="AL146" i="3" s="1"/>
  <c r="AM146" i="3" s="1"/>
  <c r="AN146" i="3" s="1"/>
  <c r="AO146" i="3" s="1"/>
  <c r="AP146" i="3" s="1"/>
  <c r="AR146" i="3" s="1"/>
  <c r="AQ146" i="3" s="1"/>
  <c r="AS146" i="3" s="1"/>
  <c r="AB145" i="3"/>
  <c r="AC145" i="3" s="1"/>
  <c r="AD145" i="3" s="1"/>
  <c r="AE145" i="3" s="1"/>
  <c r="AF145" i="3" s="1"/>
  <c r="AG145" i="3" s="1"/>
  <c r="AH145" i="3" s="1"/>
  <c r="AI145" i="3" s="1"/>
  <c r="AJ145" i="3" s="1"/>
  <c r="AK145" i="3" s="1"/>
  <c r="AL145" i="3" s="1"/>
  <c r="AM145" i="3" s="1"/>
  <c r="AN145" i="3" s="1"/>
  <c r="AO145" i="3" s="1"/>
  <c r="AP145" i="3" s="1"/>
  <c r="AR145" i="3" s="1"/>
  <c r="AQ145" i="3" s="1"/>
  <c r="AS145" i="3" s="1"/>
  <c r="AC144" i="3"/>
  <c r="AD144" i="3" s="1"/>
  <c r="AE144" i="3" s="1"/>
  <c r="AF144" i="3" s="1"/>
  <c r="AG144" i="3" s="1"/>
  <c r="AH144" i="3" s="1"/>
  <c r="AI144" i="3" s="1"/>
  <c r="AJ144" i="3" s="1"/>
  <c r="AK144" i="3" s="1"/>
  <c r="AL144" i="3" s="1"/>
  <c r="AM144" i="3" s="1"/>
  <c r="AN144" i="3" s="1"/>
  <c r="AO144" i="3" s="1"/>
  <c r="AP144" i="3" s="1"/>
  <c r="AR144" i="3" s="1"/>
  <c r="AQ144" i="3" s="1"/>
  <c r="AS144" i="3" s="1"/>
  <c r="AD143" i="3"/>
  <c r="AE143" i="3" s="1"/>
  <c r="AF143" i="3" s="1"/>
  <c r="AG143" i="3" s="1"/>
  <c r="AH143" i="3" s="1"/>
  <c r="AI143" i="3" s="1"/>
  <c r="AJ143" i="3" s="1"/>
  <c r="AK143" i="3" s="1"/>
  <c r="AL143" i="3" s="1"/>
  <c r="AM143" i="3" s="1"/>
  <c r="AN143" i="3" s="1"/>
  <c r="AO143" i="3" s="1"/>
  <c r="AP143" i="3" s="1"/>
  <c r="AR143" i="3" s="1"/>
  <c r="AQ143" i="3" s="1"/>
  <c r="AS143" i="3" s="1"/>
  <c r="AE142" i="3"/>
  <c r="AF142" i="3" s="1"/>
  <c r="AG142" i="3" s="1"/>
  <c r="AH142" i="3" s="1"/>
  <c r="AI142" i="3" s="1"/>
  <c r="AJ142" i="3" s="1"/>
  <c r="AK142" i="3" s="1"/>
  <c r="AL142" i="3" s="1"/>
  <c r="AM142" i="3" s="1"/>
  <c r="AN142" i="3" s="1"/>
  <c r="AO142" i="3" s="1"/>
  <c r="AP142" i="3" s="1"/>
  <c r="AR142" i="3" s="1"/>
  <c r="AQ142" i="3" s="1"/>
  <c r="AS142" i="3" s="1"/>
  <c r="AF141" i="3"/>
  <c r="AG141" i="3" s="1"/>
  <c r="AH141" i="3" s="1"/>
  <c r="AI141" i="3" s="1"/>
  <c r="AJ141" i="3" s="1"/>
  <c r="AK141" i="3" s="1"/>
  <c r="AL141" i="3" s="1"/>
  <c r="AM141" i="3" s="1"/>
  <c r="AN141" i="3" s="1"/>
  <c r="AO141" i="3" s="1"/>
  <c r="AP141" i="3" s="1"/>
  <c r="AR141" i="3" s="1"/>
  <c r="AQ141" i="3" s="1"/>
  <c r="AG140" i="3"/>
  <c r="AH140" i="3" s="1"/>
  <c r="AI140" i="3" s="1"/>
  <c r="AJ140" i="3" s="1"/>
  <c r="AK140" i="3" s="1"/>
  <c r="AL140" i="3" s="1"/>
  <c r="AM140" i="3" s="1"/>
  <c r="AN140" i="3" s="1"/>
  <c r="AO140" i="3" s="1"/>
  <c r="AP140" i="3" s="1"/>
  <c r="AR140" i="3" s="1"/>
  <c r="AH139" i="3"/>
  <c r="AI139" i="3" s="1"/>
  <c r="AJ139" i="3" s="1"/>
  <c r="AK139" i="3" s="1"/>
  <c r="AL139" i="3" s="1"/>
  <c r="AM139" i="3" s="1"/>
  <c r="AN139" i="3" s="1"/>
  <c r="AO139" i="3" s="1"/>
  <c r="AP139" i="3" s="1"/>
  <c r="AR139" i="3" s="1"/>
  <c r="AQ139" i="3" s="1"/>
  <c r="AS139" i="3" s="1"/>
  <c r="AI138" i="3"/>
  <c r="AJ138" i="3" s="1"/>
  <c r="AK138" i="3" s="1"/>
  <c r="AL138" i="3" s="1"/>
  <c r="AM138" i="3" s="1"/>
  <c r="AN138" i="3" s="1"/>
  <c r="AO138" i="3" s="1"/>
  <c r="AP138" i="3" s="1"/>
  <c r="AR138" i="3" s="1"/>
  <c r="AQ138" i="3" s="1"/>
  <c r="AS138" i="3" s="1"/>
  <c r="AJ137" i="3"/>
  <c r="AK137" i="3" s="1"/>
  <c r="AL137" i="3" s="1"/>
  <c r="AM137" i="3" s="1"/>
  <c r="AN137" i="3" s="1"/>
  <c r="AO137" i="3" s="1"/>
  <c r="AP137" i="3" s="1"/>
  <c r="AR137" i="3" s="1"/>
  <c r="AQ137" i="3" s="1"/>
  <c r="AS137" i="3" s="1"/>
  <c r="AK136" i="3"/>
  <c r="AL136" i="3" s="1"/>
  <c r="AM136" i="3" s="1"/>
  <c r="AN136" i="3" s="1"/>
  <c r="AO136" i="3" s="1"/>
  <c r="AP136" i="3" s="1"/>
  <c r="AR136" i="3" s="1"/>
  <c r="AL135" i="3"/>
  <c r="AM135" i="3" s="1"/>
  <c r="AN135" i="3" s="1"/>
  <c r="AO135" i="3" s="1"/>
  <c r="AP135" i="3" s="1"/>
  <c r="AR135" i="3" s="1"/>
  <c r="AQ135" i="3" s="1"/>
  <c r="AS135" i="3" s="1"/>
  <c r="AM134" i="3"/>
  <c r="AN134" i="3" s="1"/>
  <c r="AO134" i="3" s="1"/>
  <c r="AP134" i="3" s="1"/>
  <c r="AR134" i="3" s="1"/>
  <c r="AQ134" i="3" s="1"/>
  <c r="AS134" i="3" s="1"/>
  <c r="AN133" i="3"/>
  <c r="AO133" i="3" s="1"/>
  <c r="C16" i="8" l="1"/>
  <c r="AQ136" i="3"/>
  <c r="AS136" i="3" s="1"/>
  <c r="AS141" i="3"/>
  <c r="C17" i="8"/>
  <c r="AQ140" i="3"/>
  <c r="AS140" i="3" s="1"/>
  <c r="C22" i="8"/>
  <c r="AQ160" i="3"/>
  <c r="AS160" i="3" s="1"/>
  <c r="C21" i="8"/>
  <c r="C18" i="8"/>
  <c r="C19" i="8"/>
  <c r="C20" i="8"/>
  <c r="AP133" i="3"/>
  <c r="AF174" i="3"/>
  <c r="R174" i="3"/>
  <c r="AE174" i="3"/>
  <c r="Q174" i="3"/>
  <c r="AD174" i="3"/>
  <c r="P174" i="3"/>
  <c r="AC174" i="3"/>
  <c r="O174" i="3"/>
  <c r="AB174" i="3"/>
  <c r="N174" i="3"/>
  <c r="AA174" i="3"/>
  <c r="M174" i="3"/>
  <c r="Z174" i="3"/>
  <c r="L174" i="3"/>
  <c r="AM174" i="3"/>
  <c r="Y174" i="3"/>
  <c r="K174" i="3"/>
  <c r="AL174" i="3"/>
  <c r="X174" i="3"/>
  <c r="J174" i="3"/>
  <c r="AJ174" i="3"/>
  <c r="V174" i="3"/>
  <c r="H174" i="3"/>
  <c r="AG174" i="3"/>
  <c r="S174" i="3"/>
  <c r="I174" i="3"/>
  <c r="G174" i="3"/>
  <c r="F174" i="3"/>
  <c r="AH174" i="3"/>
  <c r="AK174" i="3"/>
  <c r="AI174" i="3"/>
  <c r="W174" i="3"/>
  <c r="U174" i="3"/>
  <c r="T174" i="3"/>
  <c r="E174" i="3"/>
  <c r="AN167" i="3"/>
  <c r="AO167" i="3" s="1"/>
  <c r="AP167" i="3" s="1"/>
  <c r="AR167" i="3" s="1"/>
  <c r="C23" i="8" l="1"/>
  <c r="AQ167" i="3"/>
  <c r="AS167" i="3" s="1"/>
  <c r="AR133" i="3"/>
  <c r="AQ133" i="3" s="1"/>
  <c r="AP168" i="3"/>
  <c r="AO168" i="3"/>
  <c r="F127" i="3"/>
  <c r="G213" i="3"/>
  <c r="H213" i="3" s="1"/>
  <c r="I213" i="3" s="1"/>
  <c r="J213" i="3" s="1"/>
  <c r="K213" i="3" s="1"/>
  <c r="L213" i="3" s="1"/>
  <c r="M213" i="3" s="1"/>
  <c r="G214" i="3"/>
  <c r="H214" i="3" s="1"/>
  <c r="I214" i="3" s="1"/>
  <c r="J214" i="3" s="1"/>
  <c r="K214" i="3" s="1"/>
  <c r="L214" i="3" s="1"/>
  <c r="M214" i="3" s="1"/>
  <c r="G127" i="3"/>
  <c r="H212" i="3"/>
  <c r="I212" i="3" s="1"/>
  <c r="J212" i="3" s="1"/>
  <c r="K212" i="3" s="1"/>
  <c r="L212" i="3" s="1"/>
  <c r="M212" i="3" s="1"/>
  <c r="H127" i="3"/>
  <c r="I211" i="3"/>
  <c r="J211" i="3" s="1"/>
  <c r="K211" i="3" s="1"/>
  <c r="L211" i="3" s="1"/>
  <c r="M211" i="3" s="1"/>
  <c r="I127" i="3"/>
  <c r="J210" i="3"/>
  <c r="K210" i="3" s="1"/>
  <c r="L210" i="3" s="1"/>
  <c r="M210" i="3" s="1"/>
  <c r="J127" i="3"/>
  <c r="K209" i="3"/>
  <c r="L209" i="3" s="1"/>
  <c r="M209" i="3" s="1"/>
  <c r="K127" i="3"/>
  <c r="L208" i="3"/>
  <c r="M208" i="3" s="1"/>
  <c r="L127" i="3"/>
  <c r="M207" i="3"/>
  <c r="AS133" i="3" l="1"/>
  <c r="AQ168" i="3"/>
  <c r="AS168" i="3" s="1"/>
  <c r="C15" i="8"/>
  <c r="C24" i="8" s="1"/>
  <c r="AR168" i="3"/>
  <c r="E219" i="3"/>
  <c r="I45" i="14" s="1" a="1"/>
  <c r="I45" i="14" s="1"/>
  <c r="J45" i="14" s="1"/>
  <c r="G23" i="8" s="1"/>
  <c r="N207" i="3"/>
  <c r="N208" i="3"/>
  <c r="N211" i="3"/>
  <c r="N209" i="3"/>
  <c r="N210" i="3"/>
  <c r="N212" i="3"/>
  <c r="N213" i="3"/>
  <c r="N214" i="3"/>
  <c r="M127" i="3"/>
  <c r="N206" i="3"/>
  <c r="C6" i="8" l="1"/>
  <c r="C25" i="8"/>
  <c r="J46" i="14"/>
  <c r="K45" i="14"/>
  <c r="L45" i="14" l="1"/>
  <c r="K46" i="14"/>
  <c r="L46" i="14" s="1"/>
  <c r="G24" i="8"/>
  <c r="C8" i="8" s="1"/>
  <c r="G25" i="8" l="1"/>
  <c r="O207" i="3"/>
  <c r="P207" i="3" s="1"/>
  <c r="Q207" i="3" s="1"/>
  <c r="R207" i="3" s="1"/>
  <c r="S207" i="3" s="1"/>
  <c r="T207" i="3" s="1"/>
  <c r="U207" i="3" s="1"/>
  <c r="V207" i="3" s="1"/>
  <c r="W207" i="3" s="1"/>
  <c r="X207" i="3" s="1"/>
  <c r="Y207" i="3" s="1"/>
  <c r="Z207" i="3" s="1"/>
  <c r="AA207" i="3" s="1"/>
  <c r="AB207" i="3" s="1"/>
  <c r="AC207" i="3" s="1"/>
  <c r="AD207" i="3" s="1"/>
  <c r="AE207" i="3" s="1"/>
  <c r="AF207" i="3" s="1"/>
  <c r="AG207" i="3" s="1"/>
  <c r="AH207" i="3" s="1"/>
  <c r="AI207" i="3" s="1"/>
  <c r="AJ207" i="3" s="1"/>
  <c r="AK207" i="3" s="1"/>
  <c r="AL207" i="3" s="1"/>
  <c r="AM207" i="3" s="1"/>
  <c r="AN207" i="3" s="1"/>
  <c r="AO207" i="3" s="1"/>
  <c r="O210" i="3"/>
  <c r="P210" i="3" s="1"/>
  <c r="Q210" i="3" s="1"/>
  <c r="R210" i="3" s="1"/>
  <c r="S210" i="3" s="1"/>
  <c r="T210" i="3" s="1"/>
  <c r="U210" i="3" s="1"/>
  <c r="V210" i="3" s="1"/>
  <c r="W210" i="3" s="1"/>
  <c r="X210" i="3" s="1"/>
  <c r="Y210" i="3" s="1"/>
  <c r="Z210" i="3" s="1"/>
  <c r="AA210" i="3" s="1"/>
  <c r="AB210" i="3" s="1"/>
  <c r="AC210" i="3" s="1"/>
  <c r="AD210" i="3" s="1"/>
  <c r="AE210" i="3" s="1"/>
  <c r="AF210" i="3" s="1"/>
  <c r="AG210" i="3" s="1"/>
  <c r="AH210" i="3" s="1"/>
  <c r="AI210" i="3" s="1"/>
  <c r="AJ210" i="3" s="1"/>
  <c r="AK210" i="3" s="1"/>
  <c r="AL210" i="3" s="1"/>
  <c r="AM210" i="3" s="1"/>
  <c r="AN210" i="3" s="1"/>
  <c r="AO210" i="3" s="1"/>
  <c r="O213" i="3"/>
  <c r="O206" i="3"/>
  <c r="P206" i="3" s="1"/>
  <c r="Q206" i="3" s="1"/>
  <c r="R206" i="3" s="1"/>
  <c r="S206" i="3" s="1"/>
  <c r="T206" i="3" s="1"/>
  <c r="U206" i="3" s="1"/>
  <c r="V206" i="3" s="1"/>
  <c r="W206" i="3" s="1"/>
  <c r="X206" i="3" s="1"/>
  <c r="Y206" i="3" s="1"/>
  <c r="Z206" i="3" s="1"/>
  <c r="AA206" i="3" s="1"/>
  <c r="AB206" i="3" s="1"/>
  <c r="AC206" i="3" s="1"/>
  <c r="AD206" i="3" s="1"/>
  <c r="AE206" i="3" s="1"/>
  <c r="AF206" i="3" s="1"/>
  <c r="AG206" i="3" s="1"/>
  <c r="AH206" i="3" s="1"/>
  <c r="AI206" i="3" s="1"/>
  <c r="AJ206" i="3" s="1"/>
  <c r="AK206" i="3" s="1"/>
  <c r="AL206" i="3" s="1"/>
  <c r="AM206" i="3" s="1"/>
  <c r="AN206" i="3" s="1"/>
  <c r="AO206" i="3" s="1"/>
  <c r="O209" i="3"/>
  <c r="P209" i="3" s="1"/>
  <c r="Q209" i="3" s="1"/>
  <c r="R209" i="3" s="1"/>
  <c r="S209" i="3" s="1"/>
  <c r="T209" i="3" s="1"/>
  <c r="U209" i="3" s="1"/>
  <c r="V209" i="3" s="1"/>
  <c r="W209" i="3" s="1"/>
  <c r="X209" i="3" s="1"/>
  <c r="Y209" i="3" s="1"/>
  <c r="Z209" i="3" s="1"/>
  <c r="AA209" i="3" s="1"/>
  <c r="AB209" i="3" s="1"/>
  <c r="AC209" i="3" s="1"/>
  <c r="AD209" i="3" s="1"/>
  <c r="AE209" i="3" s="1"/>
  <c r="AF209" i="3" s="1"/>
  <c r="AG209" i="3" s="1"/>
  <c r="AH209" i="3" s="1"/>
  <c r="AI209" i="3" s="1"/>
  <c r="AJ209" i="3" s="1"/>
  <c r="AK209" i="3" s="1"/>
  <c r="AL209" i="3" s="1"/>
  <c r="AM209" i="3" s="1"/>
  <c r="AN209" i="3" s="1"/>
  <c r="AO209" i="3" s="1"/>
  <c r="O214" i="3"/>
  <c r="P214" i="3" s="1"/>
  <c r="Q214" i="3" s="1"/>
  <c r="R214" i="3" s="1"/>
  <c r="S214" i="3" s="1"/>
  <c r="T214" i="3" s="1"/>
  <c r="U214" i="3" s="1"/>
  <c r="V214" i="3" s="1"/>
  <c r="W214" i="3" s="1"/>
  <c r="X214" i="3" s="1"/>
  <c r="Y214" i="3" s="1"/>
  <c r="Z214" i="3" s="1"/>
  <c r="AA214" i="3" s="1"/>
  <c r="AB214" i="3" s="1"/>
  <c r="AC214" i="3" s="1"/>
  <c r="AD214" i="3" s="1"/>
  <c r="AE214" i="3" s="1"/>
  <c r="AF214" i="3" s="1"/>
  <c r="AG214" i="3" s="1"/>
  <c r="AH214" i="3" s="1"/>
  <c r="AI214" i="3" s="1"/>
  <c r="AJ214" i="3" s="1"/>
  <c r="AK214" i="3" s="1"/>
  <c r="AL214" i="3" s="1"/>
  <c r="AM214" i="3" s="1"/>
  <c r="AN214" i="3" s="1"/>
  <c r="O212" i="3"/>
  <c r="P212" i="3" s="1"/>
  <c r="Q212" i="3" s="1"/>
  <c r="R212" i="3" s="1"/>
  <c r="S212" i="3" s="1"/>
  <c r="T212" i="3" s="1"/>
  <c r="U212" i="3" s="1"/>
  <c r="V212" i="3" s="1"/>
  <c r="W212" i="3" s="1"/>
  <c r="X212" i="3" s="1"/>
  <c r="Y212" i="3" s="1"/>
  <c r="Z212" i="3" s="1"/>
  <c r="AA212" i="3" s="1"/>
  <c r="AB212" i="3" s="1"/>
  <c r="AC212" i="3" s="1"/>
  <c r="AD212" i="3" s="1"/>
  <c r="AE212" i="3" s="1"/>
  <c r="AF212" i="3" s="1"/>
  <c r="AG212" i="3" s="1"/>
  <c r="AH212" i="3" s="1"/>
  <c r="AI212" i="3" s="1"/>
  <c r="AJ212" i="3" s="1"/>
  <c r="AK212" i="3" s="1"/>
  <c r="AL212" i="3" s="1"/>
  <c r="AM212" i="3" s="1"/>
  <c r="AN212" i="3" s="1"/>
  <c r="AO212" i="3" s="1"/>
  <c r="O211" i="3"/>
  <c r="P211" i="3" s="1"/>
  <c r="Q211" i="3" s="1"/>
  <c r="R211" i="3" s="1"/>
  <c r="S211" i="3" s="1"/>
  <c r="T211" i="3" s="1"/>
  <c r="U211" i="3" s="1"/>
  <c r="V211" i="3" s="1"/>
  <c r="W211" i="3" s="1"/>
  <c r="X211" i="3" s="1"/>
  <c r="Y211" i="3" s="1"/>
  <c r="Z211" i="3" s="1"/>
  <c r="AA211" i="3" s="1"/>
  <c r="AB211" i="3" s="1"/>
  <c r="AC211" i="3" s="1"/>
  <c r="AD211" i="3" s="1"/>
  <c r="AE211" i="3" s="1"/>
  <c r="AF211" i="3" s="1"/>
  <c r="AG211" i="3" s="1"/>
  <c r="AH211" i="3" s="1"/>
  <c r="AI211" i="3" s="1"/>
  <c r="AJ211" i="3" s="1"/>
  <c r="AK211" i="3" s="1"/>
  <c r="AL211" i="3" s="1"/>
  <c r="AM211" i="3" s="1"/>
  <c r="AN211" i="3" s="1"/>
  <c r="AO211" i="3" s="1"/>
  <c r="N127" i="3"/>
  <c r="O205" i="3"/>
  <c r="P205" i="3" s="1"/>
  <c r="Q205" i="3" s="1"/>
  <c r="R205" i="3" s="1"/>
  <c r="S205" i="3" s="1"/>
  <c r="T205" i="3" s="1"/>
  <c r="U205" i="3" s="1"/>
  <c r="V205" i="3" s="1"/>
  <c r="W205" i="3" s="1"/>
  <c r="X205" i="3" s="1"/>
  <c r="Y205" i="3" s="1"/>
  <c r="Z205" i="3" s="1"/>
  <c r="AA205" i="3" s="1"/>
  <c r="AB205" i="3" s="1"/>
  <c r="AC205" i="3" s="1"/>
  <c r="AD205" i="3" s="1"/>
  <c r="AE205" i="3" s="1"/>
  <c r="AF205" i="3" s="1"/>
  <c r="AG205" i="3" s="1"/>
  <c r="AH205" i="3" s="1"/>
  <c r="AI205" i="3" s="1"/>
  <c r="AJ205" i="3" s="1"/>
  <c r="AK205" i="3" s="1"/>
  <c r="AL205" i="3" s="1"/>
  <c r="AM205" i="3" s="1"/>
  <c r="AN205" i="3" s="1"/>
  <c r="AO205" i="3" s="1"/>
  <c r="O208" i="3"/>
  <c r="P208" i="3" s="1"/>
  <c r="Q208" i="3" s="1"/>
  <c r="R208" i="3" s="1"/>
  <c r="S208" i="3" s="1"/>
  <c r="T208" i="3" s="1"/>
  <c r="U208" i="3" s="1"/>
  <c r="V208" i="3" s="1"/>
  <c r="W208" i="3" s="1"/>
  <c r="X208" i="3" s="1"/>
  <c r="Y208" i="3" s="1"/>
  <c r="Z208" i="3" s="1"/>
  <c r="AA208" i="3" s="1"/>
  <c r="AB208" i="3" s="1"/>
  <c r="AC208" i="3" s="1"/>
  <c r="AD208" i="3" s="1"/>
  <c r="AE208" i="3" s="1"/>
  <c r="AF208" i="3" s="1"/>
  <c r="AG208" i="3" s="1"/>
  <c r="AH208" i="3" s="1"/>
  <c r="AI208" i="3" s="1"/>
  <c r="AJ208" i="3" s="1"/>
  <c r="AK208" i="3" s="1"/>
  <c r="AL208" i="3" s="1"/>
  <c r="AM208" i="3" s="1"/>
  <c r="AN208" i="3" s="1"/>
  <c r="AO208" i="3" s="1"/>
  <c r="P213" i="3"/>
  <c r="Q213" i="3" s="1"/>
  <c r="R213" i="3" s="1"/>
  <c r="S213" i="3" s="1"/>
  <c r="T213" i="3" s="1"/>
  <c r="U213" i="3" s="1"/>
  <c r="V213" i="3" s="1"/>
  <c r="W213" i="3" s="1"/>
  <c r="X213" i="3" s="1"/>
  <c r="Y213" i="3" s="1"/>
  <c r="Z213" i="3" s="1"/>
  <c r="AA213" i="3" s="1"/>
  <c r="AB213" i="3" s="1"/>
  <c r="AC213" i="3" s="1"/>
  <c r="AD213" i="3" s="1"/>
  <c r="AE213" i="3" s="1"/>
  <c r="AF213" i="3" s="1"/>
  <c r="AG213" i="3" s="1"/>
  <c r="AH213" i="3" s="1"/>
  <c r="AI213" i="3" s="1"/>
  <c r="AJ213" i="3" s="1"/>
  <c r="AK213" i="3" s="1"/>
  <c r="AL213" i="3" s="1"/>
  <c r="AM213" i="3" s="1"/>
  <c r="AN213" i="3" s="1"/>
  <c r="AO213" i="3" s="1"/>
  <c r="O127" i="3"/>
  <c r="P204" i="3"/>
  <c r="Q204" i="3" s="1"/>
  <c r="R204" i="3" s="1"/>
  <c r="S204" i="3" s="1"/>
  <c r="T204" i="3" s="1"/>
  <c r="U204" i="3" s="1"/>
  <c r="V204" i="3" s="1"/>
  <c r="W204" i="3" s="1"/>
  <c r="X204" i="3" s="1"/>
  <c r="Y204" i="3" s="1"/>
  <c r="Z204" i="3" s="1"/>
  <c r="AA204" i="3" s="1"/>
  <c r="AB204" i="3" s="1"/>
  <c r="AC204" i="3" s="1"/>
  <c r="AD204" i="3" s="1"/>
  <c r="AE204" i="3" s="1"/>
  <c r="AF204" i="3" s="1"/>
  <c r="AG204" i="3" s="1"/>
  <c r="AH204" i="3" s="1"/>
  <c r="AI204" i="3" s="1"/>
  <c r="AJ204" i="3" s="1"/>
  <c r="AK204" i="3" s="1"/>
  <c r="AL204" i="3" s="1"/>
  <c r="AM204" i="3" s="1"/>
  <c r="AN204" i="3" s="1"/>
  <c r="AO204" i="3" s="1"/>
  <c r="P127" i="3"/>
  <c r="Q203" i="3"/>
  <c r="R203" i="3" s="1"/>
  <c r="S203" i="3" s="1"/>
  <c r="T203" i="3" s="1"/>
  <c r="U203" i="3" s="1"/>
  <c r="V203" i="3" s="1"/>
  <c r="W203" i="3" s="1"/>
  <c r="X203" i="3" s="1"/>
  <c r="Y203" i="3" s="1"/>
  <c r="Z203" i="3" s="1"/>
  <c r="AA203" i="3" s="1"/>
  <c r="AB203" i="3" s="1"/>
  <c r="AC203" i="3" s="1"/>
  <c r="AD203" i="3" s="1"/>
  <c r="AE203" i="3" s="1"/>
  <c r="AF203" i="3" s="1"/>
  <c r="AG203" i="3" s="1"/>
  <c r="AH203" i="3" s="1"/>
  <c r="AI203" i="3" s="1"/>
  <c r="AJ203" i="3" s="1"/>
  <c r="AK203" i="3" s="1"/>
  <c r="AL203" i="3" s="1"/>
  <c r="AM203" i="3" s="1"/>
  <c r="AN203" i="3" s="1"/>
  <c r="AO203" i="3" s="1"/>
  <c r="Q127" i="3"/>
  <c r="R202" i="3"/>
  <c r="S202" i="3" s="1"/>
  <c r="T202" i="3" s="1"/>
  <c r="U202" i="3" s="1"/>
  <c r="V202" i="3" s="1"/>
  <c r="W202" i="3" s="1"/>
  <c r="X202" i="3" s="1"/>
  <c r="Y202" i="3" s="1"/>
  <c r="Z202" i="3" s="1"/>
  <c r="AA202" i="3" s="1"/>
  <c r="AB202" i="3" s="1"/>
  <c r="AC202" i="3" s="1"/>
  <c r="AD202" i="3" s="1"/>
  <c r="AE202" i="3" s="1"/>
  <c r="AF202" i="3" s="1"/>
  <c r="AG202" i="3" s="1"/>
  <c r="AH202" i="3" s="1"/>
  <c r="AI202" i="3" s="1"/>
  <c r="AJ202" i="3" s="1"/>
  <c r="AK202" i="3" s="1"/>
  <c r="AL202" i="3" s="1"/>
  <c r="AM202" i="3" s="1"/>
  <c r="AN202" i="3" s="1"/>
  <c r="AO202" i="3" s="1"/>
  <c r="R127" i="3"/>
  <c r="S201" i="3"/>
  <c r="T201" i="3" s="1"/>
  <c r="U201" i="3" s="1"/>
  <c r="V201" i="3" s="1"/>
  <c r="W201" i="3" s="1"/>
  <c r="X201" i="3" s="1"/>
  <c r="Y201" i="3" s="1"/>
  <c r="Z201" i="3" s="1"/>
  <c r="AA201" i="3" s="1"/>
  <c r="AB201" i="3" s="1"/>
  <c r="AC201" i="3" s="1"/>
  <c r="AD201" i="3" s="1"/>
  <c r="AE201" i="3" s="1"/>
  <c r="AF201" i="3" s="1"/>
  <c r="AG201" i="3" s="1"/>
  <c r="AH201" i="3" s="1"/>
  <c r="AI201" i="3" s="1"/>
  <c r="AJ201" i="3" s="1"/>
  <c r="AK201" i="3" s="1"/>
  <c r="AL201" i="3" s="1"/>
  <c r="AM201" i="3" s="1"/>
  <c r="AN201" i="3" s="1"/>
  <c r="AO201" i="3" s="1"/>
  <c r="S127" i="3"/>
  <c r="T200" i="3"/>
  <c r="U200" i="3" s="1"/>
  <c r="V200" i="3" s="1"/>
  <c r="W200" i="3" s="1"/>
  <c r="X200" i="3" s="1"/>
  <c r="Y200" i="3" s="1"/>
  <c r="Z200" i="3" s="1"/>
  <c r="AA200" i="3" s="1"/>
  <c r="AB200" i="3" s="1"/>
  <c r="AC200" i="3" s="1"/>
  <c r="AD200" i="3" s="1"/>
  <c r="AE200" i="3" s="1"/>
  <c r="AF200" i="3" s="1"/>
  <c r="AG200" i="3" s="1"/>
  <c r="AH200" i="3" s="1"/>
  <c r="AI200" i="3" s="1"/>
  <c r="AJ200" i="3" s="1"/>
  <c r="AK200" i="3" s="1"/>
  <c r="AL200" i="3" s="1"/>
  <c r="AM200" i="3" s="1"/>
  <c r="AN200" i="3" s="1"/>
  <c r="AO200" i="3" s="1"/>
  <c r="T127" i="3"/>
  <c r="U199" i="3"/>
  <c r="V199" i="3"/>
  <c r="W199" i="3" s="1"/>
  <c r="X199" i="3" s="1"/>
  <c r="Y199" i="3" s="1"/>
  <c r="Z199" i="3" s="1"/>
  <c r="AA199" i="3" s="1"/>
  <c r="AB199" i="3" s="1"/>
  <c r="AC199" i="3" s="1"/>
  <c r="AD199" i="3" s="1"/>
  <c r="AE199" i="3" s="1"/>
  <c r="AF199" i="3" s="1"/>
  <c r="AG199" i="3" s="1"/>
  <c r="AH199" i="3" s="1"/>
  <c r="AI199" i="3" s="1"/>
  <c r="AJ199" i="3" s="1"/>
  <c r="AK199" i="3" s="1"/>
  <c r="AL199" i="3" s="1"/>
  <c r="AM199" i="3" s="1"/>
  <c r="AN199" i="3" s="1"/>
  <c r="AO199" i="3" s="1"/>
  <c r="U127" i="3"/>
  <c r="V198" i="3"/>
  <c r="W198" i="3" s="1"/>
  <c r="X198" i="3" s="1"/>
  <c r="Y198" i="3" s="1"/>
  <c r="Z198" i="3" s="1"/>
  <c r="AA198" i="3" s="1"/>
  <c r="AB198" i="3" s="1"/>
  <c r="AC198" i="3" s="1"/>
  <c r="AD198" i="3" s="1"/>
  <c r="AE198" i="3" s="1"/>
  <c r="AF198" i="3" s="1"/>
  <c r="AG198" i="3" s="1"/>
  <c r="AH198" i="3" s="1"/>
  <c r="AI198" i="3" s="1"/>
  <c r="AJ198" i="3" s="1"/>
  <c r="AK198" i="3" s="1"/>
  <c r="AL198" i="3" s="1"/>
  <c r="AM198" i="3" s="1"/>
  <c r="AN198" i="3" s="1"/>
  <c r="AO198" i="3" s="1"/>
  <c r="W197" i="3"/>
  <c r="X197" i="3" s="1"/>
  <c r="Y197" i="3" s="1"/>
  <c r="Z197" i="3" s="1"/>
  <c r="AA197" i="3" s="1"/>
  <c r="AB197" i="3" s="1"/>
  <c r="AC197" i="3" s="1"/>
  <c r="AD197" i="3" s="1"/>
  <c r="AE197" i="3" s="1"/>
  <c r="AF197" i="3" s="1"/>
  <c r="AG197" i="3" s="1"/>
  <c r="AH197" i="3" s="1"/>
  <c r="AI197" i="3" s="1"/>
  <c r="AJ197" i="3" s="1"/>
  <c r="AK197" i="3" s="1"/>
  <c r="AL197" i="3" s="1"/>
  <c r="AM197" i="3" s="1"/>
  <c r="AN197" i="3" s="1"/>
  <c r="AO197" i="3" s="1"/>
  <c r="V127" i="3"/>
  <c r="W127" i="3"/>
  <c r="X196" i="3"/>
  <c r="Y196" i="3" s="1"/>
  <c r="Z196" i="3" s="1"/>
  <c r="AA196" i="3" s="1"/>
  <c r="AB196" i="3" s="1"/>
  <c r="AC196" i="3" s="1"/>
  <c r="AD196" i="3" s="1"/>
  <c r="AE196" i="3" s="1"/>
  <c r="AF196" i="3" s="1"/>
  <c r="AG196" i="3" s="1"/>
  <c r="AH196" i="3" s="1"/>
  <c r="AI196" i="3" s="1"/>
  <c r="AJ196" i="3" s="1"/>
  <c r="AK196" i="3" s="1"/>
  <c r="AL196" i="3" s="1"/>
  <c r="AM196" i="3" s="1"/>
  <c r="AN196" i="3" s="1"/>
  <c r="AO196" i="3" s="1"/>
  <c r="Y195" i="3"/>
  <c r="Z195" i="3" s="1"/>
  <c r="AA195" i="3" s="1"/>
  <c r="AB195" i="3" s="1"/>
  <c r="AC195" i="3" s="1"/>
  <c r="AD195" i="3" s="1"/>
  <c r="AE195" i="3" s="1"/>
  <c r="AF195" i="3" s="1"/>
  <c r="AG195" i="3" s="1"/>
  <c r="AH195" i="3" s="1"/>
  <c r="AI195" i="3" s="1"/>
  <c r="AJ195" i="3" s="1"/>
  <c r="AK195" i="3" s="1"/>
  <c r="AL195" i="3" s="1"/>
  <c r="AM195" i="3" s="1"/>
  <c r="AN195" i="3" s="1"/>
  <c r="AO195" i="3" s="1"/>
  <c r="X127" i="3"/>
  <c r="Z194" i="3"/>
  <c r="AA194" i="3" s="1"/>
  <c r="AB194" i="3" s="1"/>
  <c r="AC194" i="3" s="1"/>
  <c r="AD194" i="3" s="1"/>
  <c r="AE194" i="3" s="1"/>
  <c r="AF194" i="3" s="1"/>
  <c r="AG194" i="3" s="1"/>
  <c r="AH194" i="3" s="1"/>
  <c r="AI194" i="3" s="1"/>
  <c r="AJ194" i="3" s="1"/>
  <c r="AK194" i="3" s="1"/>
  <c r="AL194" i="3" s="1"/>
  <c r="AM194" i="3" s="1"/>
  <c r="AN194" i="3" s="1"/>
  <c r="AO194" i="3" s="1"/>
  <c r="Y127" i="3"/>
  <c r="AA193" i="3"/>
  <c r="AB193" i="3" s="1"/>
  <c r="AC193" i="3" s="1"/>
  <c r="AD193" i="3" s="1"/>
  <c r="AE193" i="3" s="1"/>
  <c r="AF193" i="3" s="1"/>
  <c r="AG193" i="3" s="1"/>
  <c r="AH193" i="3" s="1"/>
  <c r="AI193" i="3" s="1"/>
  <c r="AJ193" i="3" s="1"/>
  <c r="AK193" i="3" s="1"/>
  <c r="AL193" i="3" s="1"/>
  <c r="AM193" i="3" s="1"/>
  <c r="AN193" i="3" s="1"/>
  <c r="AO193" i="3" s="1"/>
  <c r="Z127" i="3"/>
  <c r="AA127" i="3"/>
  <c r="AB192" i="3"/>
  <c r="AC192" i="3" s="1"/>
  <c r="AD192" i="3" s="1"/>
  <c r="AE192" i="3" s="1"/>
  <c r="AF192" i="3" s="1"/>
  <c r="AG192" i="3" s="1"/>
  <c r="AH192" i="3" s="1"/>
  <c r="AI192" i="3" s="1"/>
  <c r="AJ192" i="3" s="1"/>
  <c r="AK192" i="3" s="1"/>
  <c r="AL192" i="3" s="1"/>
  <c r="AM192" i="3" s="1"/>
  <c r="AN192" i="3" s="1"/>
  <c r="AO192" i="3" s="1"/>
  <c r="AB127" i="3"/>
  <c r="AC191" i="3"/>
  <c r="AD191" i="3" s="1"/>
  <c r="AE191" i="3" s="1"/>
  <c r="AF191" i="3" s="1"/>
  <c r="AG191" i="3" s="1"/>
  <c r="AH191" i="3" s="1"/>
  <c r="AI191" i="3" s="1"/>
  <c r="AJ191" i="3" s="1"/>
  <c r="AK191" i="3" s="1"/>
  <c r="AL191" i="3" s="1"/>
  <c r="AM191" i="3" s="1"/>
  <c r="AN191" i="3" s="1"/>
  <c r="AO191" i="3" s="1"/>
  <c r="AC127" i="3"/>
  <c r="AD190" i="3"/>
  <c r="AE190" i="3" s="1"/>
  <c r="AF190" i="3" s="1"/>
  <c r="AG190" i="3" s="1"/>
  <c r="AH190" i="3" s="1"/>
  <c r="AI190" i="3" s="1"/>
  <c r="AJ190" i="3" s="1"/>
  <c r="AK190" i="3" s="1"/>
  <c r="AL190" i="3" s="1"/>
  <c r="AM190" i="3" s="1"/>
  <c r="AN190" i="3" s="1"/>
  <c r="AO190" i="3" s="1"/>
  <c r="AD127" i="3"/>
  <c r="AE189" i="3"/>
  <c r="AF189" i="3" s="1"/>
  <c r="AG189" i="3" s="1"/>
  <c r="AH189" i="3" s="1"/>
  <c r="AI189" i="3" s="1"/>
  <c r="AJ189" i="3" s="1"/>
  <c r="AK189" i="3" s="1"/>
  <c r="AL189" i="3" s="1"/>
  <c r="AM189" i="3" s="1"/>
  <c r="AN189" i="3" s="1"/>
  <c r="AO189" i="3" s="1"/>
  <c r="AE127" i="3"/>
  <c r="AF188" i="3"/>
  <c r="AG188" i="3" s="1"/>
  <c r="AH188" i="3" s="1"/>
  <c r="AI188" i="3" s="1"/>
  <c r="AJ188" i="3" s="1"/>
  <c r="AK188" i="3" s="1"/>
  <c r="AL188" i="3" s="1"/>
  <c r="AM188" i="3" s="1"/>
  <c r="AN188" i="3" s="1"/>
  <c r="AO188" i="3" s="1"/>
  <c r="AF127" i="3"/>
  <c r="AG187" i="3"/>
  <c r="AH187" i="3" s="1"/>
  <c r="AI187" i="3" s="1"/>
  <c r="AJ187" i="3" s="1"/>
  <c r="AK187" i="3" s="1"/>
  <c r="AL187" i="3" s="1"/>
  <c r="AM187" i="3" s="1"/>
  <c r="AN187" i="3" s="1"/>
  <c r="AO187" i="3" s="1"/>
  <c r="AG127" i="3"/>
  <c r="AH186" i="3"/>
  <c r="AI186" i="3" s="1"/>
  <c r="AJ186" i="3" s="1"/>
  <c r="AK186" i="3" s="1"/>
  <c r="AL186" i="3" s="1"/>
  <c r="AM186" i="3" s="1"/>
  <c r="AN186" i="3" s="1"/>
  <c r="AO186" i="3" s="1"/>
  <c r="AH127" i="3"/>
  <c r="AI185" i="3"/>
  <c r="AJ185" i="3" s="1"/>
  <c r="AK185" i="3" s="1"/>
  <c r="AL185" i="3" s="1"/>
  <c r="AM185" i="3" s="1"/>
  <c r="AN185" i="3" s="1"/>
  <c r="AO185" i="3" s="1"/>
  <c r="AI127" i="3"/>
  <c r="AJ184" i="3"/>
  <c r="AK184" i="3" s="1"/>
  <c r="AL184" i="3" s="1"/>
  <c r="AM184" i="3" s="1"/>
  <c r="AN184" i="3" s="1"/>
  <c r="AO184" i="3" s="1"/>
  <c r="AJ127" i="3"/>
  <c r="AK183" i="3"/>
  <c r="AL183" i="3" s="1"/>
  <c r="AM183" i="3" s="1"/>
  <c r="AN183" i="3" s="1"/>
  <c r="AO183" i="3" s="1"/>
  <c r="AK127" i="3"/>
  <c r="AL182" i="3"/>
  <c r="AM182" i="3" s="1"/>
  <c r="AN182" i="3" s="1"/>
  <c r="AO182" i="3" s="1"/>
  <c r="AL127" i="3"/>
  <c r="AM181" i="3"/>
  <c r="AN181" i="3" s="1"/>
  <c r="AO181" i="3" s="1"/>
  <c r="AM127" i="3"/>
  <c r="AN180" i="3"/>
  <c r="AP191" i="3" l="1"/>
  <c r="AR191" i="3" s="1"/>
  <c r="AQ191" i="3" s="1"/>
  <c r="AS191" i="3" s="1"/>
  <c r="AP74" i="15"/>
  <c r="AP115" i="15"/>
  <c r="AP199" i="3"/>
  <c r="AR199" i="3" s="1"/>
  <c r="AQ199" i="3" s="1"/>
  <c r="AS199" i="3" s="1"/>
  <c r="AP123" i="15"/>
  <c r="AP192" i="3"/>
  <c r="AR192" i="3" s="1"/>
  <c r="AQ192" i="3" s="1"/>
  <c r="AS192" i="3" s="1"/>
  <c r="AP75" i="15"/>
  <c r="AP201" i="3"/>
  <c r="AR201" i="3" s="1"/>
  <c r="AQ201" i="3" s="1"/>
  <c r="AS201" i="3" s="1"/>
  <c r="AP185" i="3"/>
  <c r="AR185" i="3" s="1"/>
  <c r="AQ185" i="3" s="1"/>
  <c r="AS185" i="3" s="1"/>
  <c r="AP68" i="15"/>
  <c r="AP200" i="3"/>
  <c r="AR200" i="3" s="1"/>
  <c r="AQ200" i="3" s="1"/>
  <c r="AS200" i="3" s="1"/>
  <c r="AP202" i="3"/>
  <c r="AR202" i="3" s="1"/>
  <c r="AQ202" i="3" s="1"/>
  <c r="AS202" i="3" s="1"/>
  <c r="AP85" i="15"/>
  <c r="AP206" i="3"/>
  <c r="AR206" i="3" s="1"/>
  <c r="AQ206" i="3" s="1"/>
  <c r="AS206" i="3" s="1"/>
  <c r="AP181" i="3"/>
  <c r="AR181" i="3" s="1"/>
  <c r="AQ181" i="3" s="1"/>
  <c r="AS181" i="3" s="1"/>
  <c r="AP196" i="3"/>
  <c r="AR196" i="3" s="1"/>
  <c r="AQ196" i="3" s="1"/>
  <c r="AS196" i="3" s="1"/>
  <c r="AP186" i="3"/>
  <c r="AR186" i="3" s="1"/>
  <c r="AQ186" i="3" s="1"/>
  <c r="AS186" i="3" s="1"/>
  <c r="AP187" i="3"/>
  <c r="AR187" i="3" s="1"/>
  <c r="AQ187" i="3" s="1"/>
  <c r="AS187" i="3" s="1"/>
  <c r="AP198" i="3"/>
  <c r="AR198" i="3" s="1"/>
  <c r="AQ198" i="3" s="1"/>
  <c r="AS198" i="3" s="1"/>
  <c r="AP194" i="3"/>
  <c r="AR194" i="3" s="1"/>
  <c r="AQ194" i="3" s="1"/>
  <c r="AS194" i="3" s="1"/>
  <c r="AP182" i="3"/>
  <c r="AR182" i="3" s="1"/>
  <c r="AQ182" i="3" s="1"/>
  <c r="AS182" i="3" s="1"/>
  <c r="AP189" i="3"/>
  <c r="AR189" i="3" s="1"/>
  <c r="AQ189" i="3" s="1"/>
  <c r="AS189" i="3" s="1"/>
  <c r="AP183" i="3"/>
  <c r="AR183" i="3" s="1"/>
  <c r="AQ183" i="3" s="1"/>
  <c r="AS183" i="3" s="1"/>
  <c r="AP205" i="3"/>
  <c r="AR205" i="3" s="1"/>
  <c r="AQ205" i="3" s="1"/>
  <c r="AS205" i="3" s="1"/>
  <c r="AP193" i="3"/>
  <c r="AR193" i="3" s="1"/>
  <c r="AQ193" i="3" s="1"/>
  <c r="AS193" i="3" s="1"/>
  <c r="AP188" i="3"/>
  <c r="AR188" i="3" s="1"/>
  <c r="AQ188" i="3" s="1"/>
  <c r="AS188" i="3" s="1"/>
  <c r="AP195" i="3"/>
  <c r="AR195" i="3" s="1"/>
  <c r="AQ195" i="3" s="1"/>
  <c r="AS195" i="3" s="1"/>
  <c r="AP190" i="3"/>
  <c r="AR190" i="3" s="1"/>
  <c r="AQ190" i="3" s="1"/>
  <c r="AS190" i="3" s="1"/>
  <c r="AP203" i="3"/>
  <c r="AR203" i="3" s="1"/>
  <c r="AQ203" i="3" s="1"/>
  <c r="AS203" i="3" s="1"/>
  <c r="AP184" i="3"/>
  <c r="AR184" i="3" s="1"/>
  <c r="AQ184" i="3" s="1"/>
  <c r="AS184" i="3" s="1"/>
  <c r="AP67" i="15"/>
  <c r="AP108" i="15"/>
  <c r="AP197" i="3"/>
  <c r="AR197" i="3" s="1"/>
  <c r="AQ197" i="3" s="1"/>
  <c r="AS197" i="3" s="1"/>
  <c r="AP204" i="3"/>
  <c r="AR204" i="3" s="1"/>
  <c r="AQ204" i="3" s="1"/>
  <c r="AS204" i="3" s="1"/>
  <c r="AP213" i="3"/>
  <c r="AR213" i="3" s="1"/>
  <c r="AQ213" i="3" s="1"/>
  <c r="AS213" i="3" s="1"/>
  <c r="AP211" i="3"/>
  <c r="AR211" i="3" s="1"/>
  <c r="AQ211" i="3" s="1"/>
  <c r="AS211" i="3" s="1"/>
  <c r="AP210" i="3"/>
  <c r="AR210" i="3" s="1"/>
  <c r="AQ210" i="3" s="1"/>
  <c r="AS210" i="3" s="1"/>
  <c r="AF220" i="3"/>
  <c r="R220" i="3"/>
  <c r="AE220" i="3"/>
  <c r="Q220" i="3"/>
  <c r="AD220" i="3"/>
  <c r="P220" i="3"/>
  <c r="AC220" i="3"/>
  <c r="O220" i="3"/>
  <c r="Z220" i="3"/>
  <c r="L220" i="3"/>
  <c r="AB220" i="3"/>
  <c r="N220" i="3"/>
  <c r="AA220" i="3"/>
  <c r="M220" i="3"/>
  <c r="AJ220" i="3"/>
  <c r="V220" i="3"/>
  <c r="H220" i="3"/>
  <c r="X220" i="3"/>
  <c r="W220" i="3"/>
  <c r="U220" i="3"/>
  <c r="T220" i="3"/>
  <c r="K220" i="3"/>
  <c r="AM220" i="3"/>
  <c r="I220" i="3"/>
  <c r="AK220" i="3"/>
  <c r="F220" i="3"/>
  <c r="J220" i="3"/>
  <c r="AO214" i="3"/>
  <c r="AL220" i="3"/>
  <c r="G220" i="3"/>
  <c r="AG220" i="3"/>
  <c r="AH220" i="3"/>
  <c r="Y220" i="3"/>
  <c r="S220" i="3"/>
  <c r="E220" i="3"/>
  <c r="AI220" i="3"/>
  <c r="AP207" i="3"/>
  <c r="AR207" i="3" s="1"/>
  <c r="AQ207" i="3" s="1"/>
  <c r="AS207" i="3" s="1"/>
  <c r="AP212" i="3"/>
  <c r="AR212" i="3" s="1"/>
  <c r="AQ212" i="3" s="1"/>
  <c r="AS212" i="3" s="1"/>
  <c r="AP208" i="3"/>
  <c r="AR208" i="3" s="1"/>
  <c r="AQ208" i="3" s="1"/>
  <c r="AS208" i="3" s="1"/>
  <c r="AP209" i="3"/>
  <c r="AR209" i="3" s="1"/>
  <c r="AQ209" i="3" s="1"/>
  <c r="AS209" i="3" s="1"/>
  <c r="AN127" i="3"/>
  <c r="AO180" i="3"/>
  <c r="AP114" i="15" l="1"/>
  <c r="AP73" i="15"/>
  <c r="AP93" i="15"/>
  <c r="AP134" i="15"/>
  <c r="AP106" i="15"/>
  <c r="AP127" i="15"/>
  <c r="AP126" i="15"/>
  <c r="AP105" i="15"/>
  <c r="AP121" i="15"/>
  <c r="AP80" i="15"/>
  <c r="AP66" i="15"/>
  <c r="AP117" i="15"/>
  <c r="AP110" i="15"/>
  <c r="AP76" i="15"/>
  <c r="AP69" i="15"/>
  <c r="AP132" i="15"/>
  <c r="AP116" i="15"/>
  <c r="AP91" i="15"/>
  <c r="AP122" i="15"/>
  <c r="AP78" i="15"/>
  <c r="AP81" i="15"/>
  <c r="AP65" i="15"/>
  <c r="AP64" i="15"/>
  <c r="D20" i="8"/>
  <c r="D16" i="8"/>
  <c r="D21" i="8"/>
  <c r="D17" i="8"/>
  <c r="D19" i="8"/>
  <c r="AP95" i="15"/>
  <c r="D18" i="8"/>
  <c r="AP86" i="15"/>
  <c r="AP129" i="15"/>
  <c r="AP118" i="15"/>
  <c r="AP120" i="15"/>
  <c r="AP124" i="15"/>
  <c r="AP136" i="15"/>
  <c r="AP88" i="15"/>
  <c r="AP77" i="15"/>
  <c r="AP79" i="15"/>
  <c r="AP83" i="15"/>
  <c r="AP92" i="15"/>
  <c r="AP133" i="15"/>
  <c r="AP90" i="15"/>
  <c r="AP128" i="15"/>
  <c r="AP131" i="15"/>
  <c r="AP87" i="15"/>
  <c r="AP119" i="15"/>
  <c r="AP107" i="15"/>
  <c r="AP109" i="15"/>
  <c r="AP82" i="15"/>
  <c r="AP94" i="15"/>
  <c r="AP112" i="15"/>
  <c r="AP111" i="15"/>
  <c r="AP125" i="15"/>
  <c r="AP135" i="15"/>
  <c r="AP113" i="15"/>
  <c r="AP130" i="15"/>
  <c r="AP71" i="15"/>
  <c r="AP72" i="15"/>
  <c r="AP70" i="15"/>
  <c r="AP89" i="15"/>
  <c r="AP84" i="15"/>
  <c r="AP137" i="15"/>
  <c r="AP96" i="15"/>
  <c r="D22" i="8"/>
  <c r="AP180" i="3"/>
  <c r="AR180" i="3" s="1"/>
  <c r="AQ180" i="3" s="1"/>
  <c r="AS180" i="3" s="1"/>
  <c r="AO215" i="3"/>
  <c r="AP214" i="3"/>
  <c r="AR214" i="3" s="1"/>
  <c r="AQ214" i="3" s="1"/>
  <c r="AS214" i="3" s="1"/>
  <c r="AP63" i="15" l="1"/>
  <c r="AR215" i="3"/>
  <c r="AP104" i="15"/>
  <c r="D23" i="8"/>
  <c r="AP138" i="15"/>
  <c r="AP139" i="15" s="1"/>
  <c r="AP97" i="15"/>
  <c r="D15" i="8"/>
  <c r="D24" i="8" s="1"/>
  <c r="AP215" i="3"/>
  <c r="AP98" i="15" l="1"/>
  <c r="C7" i="8"/>
  <c r="D25" i="8"/>
  <c r="AQ215" i="3"/>
  <c r="AS215"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<sst xmlns="http://schemas.openxmlformats.org/spreadsheetml/2006/main" count="16992" uniqueCount="260">
  <si>
    <t>Claim Type</t>
  </si>
  <si>
    <t>Claim Status</t>
  </si>
  <si>
    <t>Occ Class</t>
  </si>
  <si>
    <t>Date  Notified</t>
  </si>
  <si>
    <t>Date of Event</t>
  </si>
  <si>
    <t>SI</t>
  </si>
  <si>
    <t>DTH</t>
  </si>
  <si>
    <t>Admitted</t>
  </si>
  <si>
    <t>STD</t>
  </si>
  <si>
    <t>TPD</t>
  </si>
  <si>
    <t>Declined</t>
  </si>
  <si>
    <t>ILL</t>
  </si>
  <si>
    <t>PROF</t>
  </si>
  <si>
    <t>Pending</t>
  </si>
  <si>
    <t>Event Year</t>
  </si>
  <si>
    <t>Weight</t>
  </si>
  <si>
    <t>Premiums</t>
  </si>
  <si>
    <t>Ultimate</t>
  </si>
  <si>
    <t>IBNR</t>
  </si>
  <si>
    <t>Loss Ratio</t>
  </si>
  <si>
    <t>Development Factors</t>
  </si>
  <si>
    <t>0:1</t>
  </si>
  <si>
    <t>1:2</t>
  </si>
  <si>
    <t>2:3</t>
  </si>
  <si>
    <t>3:4</t>
  </si>
  <si>
    <t>4:5</t>
  </si>
  <si>
    <t>5:6</t>
  </si>
  <si>
    <t>6:7</t>
  </si>
  <si>
    <t>7:8</t>
  </si>
  <si>
    <t>8:9</t>
  </si>
  <si>
    <t>Oustanding Proportion</t>
  </si>
  <si>
    <t>Product</t>
  </si>
  <si>
    <t>Average Claim Size</t>
  </si>
  <si>
    <t>TPD Premiums</t>
  </si>
  <si>
    <t>Death</t>
  </si>
  <si>
    <t>All periods</t>
  </si>
  <si>
    <t>Development Year</t>
  </si>
  <si>
    <t>Outstanding Proportion</t>
  </si>
  <si>
    <t>Assumed Loss Ratio</t>
  </si>
  <si>
    <t>Sum of future additives</t>
  </si>
  <si>
    <t>Totals</t>
  </si>
  <si>
    <t>Premium and Membership Data</t>
  </si>
  <si>
    <t>Claims Data</t>
  </si>
  <si>
    <t>TPD Triangles</t>
  </si>
  <si>
    <t>About this Spreadsheet</t>
  </si>
  <si>
    <t>the methods described by providing worked examples.</t>
  </si>
  <si>
    <t>The data used is fictitious and should not be relied on beyond the examples for which it has been supplied.</t>
  </si>
  <si>
    <t>Ultimate #</t>
  </si>
  <si>
    <t>IBNR #</t>
  </si>
  <si>
    <t>Check on OS Proportion</t>
  </si>
  <si>
    <t>Comparison of Methods</t>
  </si>
  <si>
    <t>Chain Ladder Method - Tables Based on Claim Amounts</t>
  </si>
  <si>
    <t>Incurred Year</t>
  </si>
  <si>
    <t>Paid</t>
  </si>
  <si>
    <t>Chain Ladder Method - Tables Based on Claim Counts</t>
  </si>
  <si>
    <t>Incremental # claims after scaling for volume changes</t>
  </si>
  <si>
    <t>Average number of claims after scaling</t>
  </si>
  <si>
    <t>Check on IBNR #</t>
  </si>
  <si>
    <t>Age Last Birthday</t>
  </si>
  <si>
    <t>Ultimate $</t>
  </si>
  <si>
    <t>IBNR $</t>
  </si>
  <si>
    <t>TPD Premium Proportion</t>
  </si>
  <si>
    <t>Terminal Illness</t>
  </si>
  <si>
    <t>Table 1. Incremental - Number of Claims</t>
  </si>
  <si>
    <t>Table 2. Cumulative - Number of Claims</t>
  </si>
  <si>
    <t>Table 3. Link ratios or development factors</t>
  </si>
  <si>
    <t>9:10</t>
  </si>
  <si>
    <t xml:space="preserve">Version: </t>
  </si>
  <si>
    <t>Issue date:</t>
  </si>
  <si>
    <t>Document Information and Version Control</t>
  </si>
  <si>
    <t>Authors: (alphabetical order)</t>
  </si>
  <si>
    <t xml:space="preserve">Document Map </t>
  </si>
  <si>
    <t>Purpose and Limitations</t>
  </si>
  <si>
    <t>Results Summary</t>
  </si>
  <si>
    <t>Tab</t>
  </si>
  <si>
    <t>Brief description</t>
  </si>
  <si>
    <t>Sample claims data used in the worked examples.</t>
  </si>
  <si>
    <t>Sample premium and membership data used in the worked examples.</t>
  </si>
  <si>
    <t>Methodology and Assumptions</t>
  </si>
  <si>
    <t>This tab describes the methodology and assumptions used</t>
  </si>
  <si>
    <t>Assumptions applicable to all methods</t>
  </si>
  <si>
    <t>Discount rate</t>
  </si>
  <si>
    <t xml:space="preserve">In practice, it is usual to discount expected future claims back to the point of premium receipt (in relation to those claims). </t>
  </si>
  <si>
    <t>However, for simplicity, no discounting has been applied in these examples.</t>
  </si>
  <si>
    <t>Pending and Declined Claims</t>
  </si>
  <si>
    <t>Declined claims have been excluded from the analysis.</t>
  </si>
  <si>
    <t>must be balanced by the reduced credibility associated with that assumption.</t>
  </si>
  <si>
    <t>Method</t>
  </si>
  <si>
    <t>TPD IBNR</t>
  </si>
  <si>
    <t>TPD Ultimate Claims</t>
  </si>
  <si>
    <t>TPD Loss Ratio</t>
  </si>
  <si>
    <t>Chain Ladder (all periods)</t>
  </si>
  <si>
    <t>Additive Method (all periods)</t>
  </si>
  <si>
    <t>TPD Paid Claims</t>
  </si>
  <si>
    <t>Chain Ladder method (count based)</t>
  </si>
  <si>
    <t>Average claim size</t>
  </si>
  <si>
    <t>This has been set as the overall average claim size of reported claims. In practice, it is possible to assume a different</t>
  </si>
  <si>
    <t>TPD premium as % of total premium</t>
  </si>
  <si>
    <t>This has been set as 80% for every incurred year. In practice, it is possible to set a different expected loss ratio for each year.</t>
  </si>
  <si>
    <t>Premium and Claims Benefit Scales</t>
  </si>
  <si>
    <t>The examples assume that there has been no premium rate or benefit scale changes over time or that any past changes in premium rate or benefit scale</t>
  </si>
  <si>
    <t>have been converted to the latest basis.</t>
  </si>
  <si>
    <t>N/A *</t>
  </si>
  <si>
    <t>Array of Outstanding Proportions</t>
  </si>
  <si>
    <t>Assumptions</t>
  </si>
  <si>
    <t>The impact can be quite significant, especially for TPD as the average claim reporting delay may be as long as three years (or even longer).</t>
  </si>
  <si>
    <t>In practice, the decline rate assumption may vary by reporting delay. However, any decision to use more granular assumptions</t>
  </si>
  <si>
    <t xml:space="preserve">i) Based on incremental count, all periods. </t>
  </si>
  <si>
    <t>A uniform acceptance rate of 90% (that is, a declined rate of 10%) has been applied to all pending TPD claims.</t>
  </si>
  <si>
    <t>Additive Method - based on incremental count</t>
  </si>
  <si>
    <t>In this example, total premiums received are available, but the TPD portion of these premiums is not. This is not dissimilar to some situations encountered</t>
  </si>
  <si>
    <t>in real life. For the purposes of this example, TPD premiums have been assumed to be 50% of total premiums received.</t>
  </si>
  <si>
    <t>Premiums received (year ending)</t>
  </si>
  <si>
    <t>No. of Members (as at)</t>
  </si>
  <si>
    <t>Date</t>
  </si>
  <si>
    <t>* Not used for the calculations in these examples.</t>
  </si>
  <si>
    <t>No. of members is used in the Additive Method (count based).</t>
  </si>
  <si>
    <t>Accompanying spreadsheet</t>
  </si>
  <si>
    <t>Copyright notice</t>
  </si>
  <si>
    <t>(c) Institute of Actuaries of Australia (ABN 69 000 423 656)</t>
  </si>
  <si>
    <t>Express written permission of the copyright owner is required to reproduce the whole, or any part of thereof, in any manner.</t>
  </si>
  <si>
    <t>Development Quarter</t>
  </si>
  <si>
    <t>Incurred Quarter</t>
  </si>
  <si>
    <t>Development Qtr</t>
  </si>
  <si>
    <t>Development Yr</t>
  </si>
  <si>
    <t>10:11</t>
  </si>
  <si>
    <t>11:12</t>
  </si>
  <si>
    <t>12:13</t>
  </si>
  <si>
    <t>13:14</t>
  </si>
  <si>
    <t>14:15</t>
  </si>
  <si>
    <t>15:16</t>
  </si>
  <si>
    <t>16:17</t>
  </si>
  <si>
    <t>17:18</t>
  </si>
  <si>
    <t>18:19</t>
  </si>
  <si>
    <t>19:20</t>
  </si>
  <si>
    <t>20:21</t>
  </si>
  <si>
    <t>21:22</t>
  </si>
  <si>
    <t>22:23</t>
  </si>
  <si>
    <t>23:24</t>
  </si>
  <si>
    <t>24:25</t>
  </si>
  <si>
    <t>25:26</t>
  </si>
  <si>
    <t>26:27</t>
  </si>
  <si>
    <t>27:28</t>
  </si>
  <si>
    <t>28:29</t>
  </si>
  <si>
    <t>29:30</t>
  </si>
  <si>
    <t>30:31</t>
  </si>
  <si>
    <t>31:32</t>
  </si>
  <si>
    <t>32:33</t>
  </si>
  <si>
    <t>33:34</t>
  </si>
  <si>
    <t>34:35</t>
  </si>
  <si>
    <t>35:36</t>
  </si>
  <si>
    <t>Year</t>
  </si>
  <si>
    <t>Quarter</t>
  </si>
  <si>
    <t>Event Quarter</t>
  </si>
  <si>
    <t>Check</t>
  </si>
  <si>
    <t>Benefit</t>
  </si>
  <si>
    <t>Total sum insured</t>
  </si>
  <si>
    <t>Total claims included</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</si>
  <si>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</si>
  <si>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</si>
  <si>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</si>
  <si>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</si>
  <si>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</si>
  <si>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</si>
  <si>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</si>
  <si>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</si>
  <si>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</si>
  <si>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</si>
  <si>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</si>
  <si>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</si>
  <si>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</si>
  <si>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</si>
  <si>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</si>
  <si>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</si>
  <si>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</si>
  <si>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</si>
  <si>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</si>
  <si>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</si>
  <si>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</si>
  <si>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</si>
  <si>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</si>
  <si>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</si>
  <si>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</si>
  <si>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</si>
  <si>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</si>
  <si>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</si>
  <si>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</si>
  <si>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</si>
  <si>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</si>
  <si>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</si>
  <si>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</si>
  <si>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</si>
  <si>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</si>
  <si>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</si>
  <si>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 xml:space="preserve">Note: </t>
  </si>
  <si>
    <t xml:space="preserve">          </t>
  </si>
  <si>
    <t xml:space="preserve">    the array of Outstanding Proportions would normally be set from another, more developed, dataset.</t>
  </si>
  <si>
    <t>All quarters</t>
  </si>
  <si>
    <t>Table 5. Chain Ladder (Last 16 quarters)</t>
  </si>
  <si>
    <t>Table 4. Chain Ladder (All quarters)</t>
  </si>
  <si>
    <t>The following table presents a summary of the IBNR reserve resulting from each method.</t>
  </si>
  <si>
    <t>N/A</t>
  </si>
  <si>
    <t>Scaling Index 
(# mbrs)</t>
  </si>
  <si>
    <t>Additive Assumption - all quarters</t>
  </si>
  <si>
    <t>Last 16 quarters</t>
  </si>
  <si>
    <t>Additive Assumption - last 16 quarters</t>
  </si>
  <si>
    <t>Additive
All periods
Count</t>
  </si>
  <si>
    <t>Additive
Last 16 qtrs
Count</t>
  </si>
  <si>
    <t>Count</t>
  </si>
  <si>
    <t>Amount</t>
  </si>
  <si>
    <t>ii) Based on incremental count, last 16 notification quarters.</t>
  </si>
  <si>
    <t>ii) Based on the last 16 notification quarters.</t>
  </si>
  <si>
    <t>i) Based on all the periods.</t>
  </si>
  <si>
    <t>Bornhuetter-Ferguson Method</t>
  </si>
  <si>
    <t>Chain Ladder - Count</t>
  </si>
  <si>
    <t>Chain Ladder - Amount</t>
  </si>
  <si>
    <t>Example of the Chain Ladder Method based on claim counts. Two variations are provided:</t>
  </si>
  <si>
    <t>Example of the Chain Ladder Method based on claim amounts. Two variations are provided:</t>
  </si>
  <si>
    <t>B-F Method</t>
  </si>
  <si>
    <t>Example of the Bornhuetter-Ferguson method.</t>
  </si>
  <si>
    <t>Additive</t>
  </si>
  <si>
    <t>Example of the Additive Method. Two variations are provided:</t>
  </si>
  <si>
    <t>Summary</t>
  </si>
  <si>
    <t>Chart</t>
  </si>
  <si>
    <t>A chart comparing the results across the different methods.</t>
  </si>
  <si>
    <t>A summary of results of the different methods to enable a comparison of the results.</t>
  </si>
  <si>
    <t>Chain Ladder
All periods
Count</t>
  </si>
  <si>
    <t>Chain Ladder
Last 16 qtrs
Count</t>
  </si>
  <si>
    <t>Chain Ladder
All periods
Amount</t>
  </si>
  <si>
    <t>Chain Ladder
Last 16 qtrs
Amount</t>
  </si>
  <si>
    <t>B-F Method
Last 16 qtrs
Count</t>
  </si>
  <si>
    <t>As noted in the example, the array of Outstanding Proportions for each Event Quarter in the B-F Method has been set from the</t>
  </si>
  <si>
    <t>Table 6. Incremental - Amount of Claims</t>
  </si>
  <si>
    <t>Table 7. Cumulative - Number of Claims</t>
  </si>
  <si>
    <t>Table 8. Link ratios or development factors</t>
  </si>
  <si>
    <t>Table 9. Chain Ladder (all Periods)</t>
  </si>
  <si>
    <t>Table 11. Bornhuetter-Ferguson Method</t>
  </si>
  <si>
    <t>Table 12. Additive Method (all Periods)</t>
  </si>
  <si>
    <t>1. The table above shows how it is possible to either set a different assumed loss ratio for each exposure period, or to select the same one for each period.</t>
  </si>
  <si>
    <t>2. In this example (of the BF Method), the Outstanding Proportion has been derived by using the Chain Ladder method on the same dataset. This would not usually be the case in practice, where</t>
  </si>
  <si>
    <t>Technical Paper: IBNR</t>
  </si>
  <si>
    <t>Life Insurance Practice Committee (LIPC)</t>
  </si>
  <si>
    <t>This spreadsheet was developed by the authors of the IBNR Technical Paper issued by the LIPC.</t>
  </si>
  <si>
    <t>The purpose of this spreadsheet is to assist readers of the Technical Paper in more readily understanding</t>
  </si>
  <si>
    <t>Chain Ladder Method based on the last 16 notification quarters. In practice, this array of outstanding proportions would be set from a more developed dataset.</t>
  </si>
  <si>
    <t>Document name: IBNR Technical Paper Examples Spreadsheet</t>
  </si>
  <si>
    <t>Table 10. Chain Ladder (Last 16 Quarters)</t>
  </si>
  <si>
    <t>Table 13. Additive Method (Last 16 quarters)</t>
  </si>
  <si>
    <t>Chain Ladder (last 16 quarters)</t>
  </si>
  <si>
    <t>Bornhuetter-Ferguson Method (last 16 quarters)</t>
  </si>
  <si>
    <t>Additive Method (last 16 quarters)</t>
  </si>
  <si>
    <t xml:space="preserve">average claim size based on reporting delay. The use of a single average claim size is a simplifying assumption for illustration purposes. </t>
  </si>
  <si>
    <t>In practice, average claim sizes may vary materially by development delay, particularly for DI and group TPD (see Section 5.4 of the accompanying Technical Paper).</t>
  </si>
  <si>
    <t>Premiums are used in the Bornhuetter-Fergusson Method and the Additive Method based on Loss Ratio.</t>
  </si>
  <si>
    <t>Byth, S; Goh, Y;  Hudson, L; Jorgensen, F; Katon, A; Robertson-Hodder, C;  Tsang, E; Yellowlees, C</t>
  </si>
  <si>
    <t>Bornhuetter-Ferguson Method (Last 16 notification quarters development)</t>
  </si>
  <si>
    <t>hvsw</t>
  </si>
  <si>
    <t>As a simplifying assumption, no allowance has been made for claims after 8 years in this spreadsheet. In practice, allowance may be needed for claims notified later than this.</t>
  </si>
  <si>
    <t>Allowance for long delay claims</t>
  </si>
  <si>
    <t>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</si>
</sst>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8" formatCode="&quot;$&quot;#,##0.00;[Red]\-&quot;$&quot;#,##0.00"/>
    <numFmt numFmtId="43" formatCode="_-* #,##0.00_-;\-* #,##0.00_-;_-* &quot;-&quot;??_-;_-@_-"/>
    <numFmt numFmtId="164" formatCode="_-* #,##0_-;\-* #,##0_-;_-* &quot;-&quot;??_-;_-@_-"/>
    <numFmt numFmtId="165" formatCode="0.0"/>
    <numFmt numFmtId="166" formatCode="0.0%"/>
    <numFmt numFmtId="167" formatCode="_-* #,##0.0_-;\-* #,##0.0_-;_-* &quot;-&quot;?_-;_-@_-"/>
    <numFmt numFmtId="168" formatCode="0.0000"/>
    <numFmt numFmtId="169" formatCode="0.000"/>
    <numFmt numFmtId="170" formatCode="#,##0.0"/>
    <numFmt numFmtId="171" formatCode="#,##0_ ;\-#,##0\ "/>
    <numFmt numFmtId="173" formatCode="#,##0_ ;[Red]\-#,##0\ "/>
  </numFmts>
  <fonts count="18" x14ac:knownFonts="1">
    <font>
      <sz val="11"/>
      <color theme="1"/>
      <name val="Calibri"/>
      <family val="2"/>
      <scheme val="minor"/>
    </font>
    <font>
      <sz val="11"/>
      <color theme="1"/>
      <name val="Calibri"/>
      <family val="2"/>
      <scheme val="minor"/>
    </font>
    <font>
      <sz val="10"/>
      <color theme="1"/>
      <name val="Arial"/>
      <family val="2"/>
    </font>
    <font>
      <u/>
      <sz val="11"/>
      <color theme="10"/>
      <name val="Calibri"/>
      <family val="2"/>
      <scheme val="minor"/>
    </font>
    <font>
      <u/>
      <sz val="11"/>
      <color theme="11"/>
      <name val="Calibri"/>
      <family val="2"/>
      <scheme val="minor"/>
    </font>
    <font>
      <sz val="12"/>
      <color rgb="FF3F3F76"/>
      <name val="Calibri"/>
      <family val="2"/>
      <scheme val="minor"/>
    </font>
    <font>
      <sz val="8"/>
      <name val="Calibri"/>
      <family val="2"/>
      <scheme val="minor"/>
    </font>
    <font>
      <sz val="11"/>
      <color theme="1"/>
      <name val="Century Gothic"/>
      <family val="2"/>
    </font>
    <font>
      <b/>
      <sz val="11"/>
      <color theme="1"/>
      <name val="Century Gothic"/>
      <family val="2"/>
    </font>
    <font>
      <sz val="11"/>
      <name val="Century Gothic"/>
      <family val="2"/>
    </font>
    <font>
      <b/>
      <sz val="11"/>
      <name val="Century Gothic"/>
      <family val="2"/>
    </font>
    <font>
      <u/>
      <sz val="11"/>
      <name val="Century Gothic"/>
      <family val="2"/>
    </font>
    <font>
      <b/>
      <sz val="11"/>
      <color theme="3"/>
      <name val="Century Gothic"/>
      <family val="2"/>
    </font>
    <font>
      <sz val="11"/>
      <color theme="3" tint="0.39997558519241921"/>
      <name val="Century Gothic"/>
      <family val="2"/>
    </font>
    <font>
      <sz val="11"/>
      <color theme="4"/>
      <name val="Century Gothic"/>
      <family val="2"/>
    </font>
    <font>
      <sz val="11"/>
      <color theme="0" tint="-0.34998626667073579"/>
      <name val="Century Gothic"/>
      <family val="2"/>
    </font>
    <font>
      <b/>
      <sz val="11"/>
      <color theme="0" tint="-0.34998626667073579"/>
      <name val="Century Gothic"/>
      <family val="2"/>
    </font>
    <font>
      <sz val="11"/>
      <color theme="0" tint="-0.249977111117893"/>
      <name val="Century Gothic"/>
      <family val="2"/>
    </font>
  </fonts>
  <fills count="6">
    <fill>
      <patternFill patternType="none"/>
    </fill>
    <fill>
      <patternFill patternType="gray125"/>
    </fill>
    <fill>
      <patternFill patternType="solid">
        <fgColor theme="4" tint="0.79998168889431442"/>
        <bgColor indexed="64"/>
      </patternFill>
    </fill>
    <fill>
      <patternFill patternType="solid">
        <fgColor rgb="FFFFCC99"/>
      </patternFill>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diagonal/>
    </border>
    <border>
      <left/>
      <right/>
      <top/>
      <bottom style="thin">
        <color rgb="FF333333"/>
      </bottom>
      <diagonal/>
    </border>
  </borders>
  <cellStyleXfs count="307">
    <xf numFmtId="0" fontId="0" fillId="0" borderId="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9" fontId="1"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3" borderId="15" applyNumberFormat="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49">
    <xf numFmtId="0" fontId="0" fillId="0" borderId="0" xfId="0"/>
    <xf numFmtId="0" fontId="7" fillId="0" borderId="0" xfId="0" applyFont="1"/>
    <xf numFmtId="0" fontId="8" fillId="0" borderId="0" xfId="0" applyFont="1"/>
    <xf numFmtId="165" fontId="7" fillId="0" borderId="0" xfId="0" applyNumberFormat="1" applyFont="1"/>
    <xf numFmtId="0" fontId="9" fillId="0" borderId="0" xfId="0" applyFont="1"/>
    <xf numFmtId="0" fontId="10" fillId="0" borderId="0" xfId="0" applyFont="1"/>
    <xf numFmtId="0" fontId="7" fillId="0" borderId="3" xfId="0" applyFont="1" applyBorder="1"/>
    <xf numFmtId="6" fontId="7" fillId="0" borderId="0" xfId="0" applyNumberFormat="1" applyFont="1"/>
    <xf numFmtId="6" fontId="7" fillId="0" borderId="2" xfId="0" applyNumberFormat="1" applyFont="1" applyBorder="1"/>
    <xf numFmtId="6" fontId="7" fillId="0" borderId="3" xfId="0" applyNumberFormat="1" applyFont="1" applyBorder="1"/>
    <xf numFmtId="0" fontId="12" fillId="0" borderId="0" xfId="0" applyFont="1"/>
    <xf numFmtId="0" fontId="8" fillId="0" borderId="5" xfId="0" applyFont="1" applyBorder="1"/>
    <xf numFmtId="6" fontId="7" fillId="0" borderId="11" xfId="0" applyNumberFormat="1" applyFont="1" applyBorder="1"/>
    <xf numFmtId="164" fontId="7" fillId="0" borderId="0" xfId="0" applyNumberFormat="1" applyFont="1"/>
    <xf numFmtId="14" fontId="7" fillId="0" borderId="0" xfId="0" applyNumberFormat="1" applyFont="1"/>
    <xf numFmtId="14" fontId="7" fillId="0" borderId="2" xfId="0" applyNumberFormat="1" applyFont="1" applyBorder="1" applyAlignment="1">
      <alignment horizontal="left" indent="2"/>
    </xf>
    <xf numFmtId="14" fontId="7" fillId="0" borderId="4" xfId="0" applyNumberFormat="1" applyFont="1" applyBorder="1" applyAlignment="1">
      <alignment horizontal="left" indent="2"/>
    </xf>
    <xf numFmtId="6" fontId="7" fillId="0" borderId="10" xfId="0" applyNumberFormat="1" applyFont="1" applyBorder="1" applyAlignment="1">
      <alignment horizontal="center"/>
    </xf>
    <xf numFmtId="6" fontId="7" fillId="0" borderId="11" xfId="0" applyNumberFormat="1" applyFont="1" applyBorder="1" applyAlignment="1">
      <alignment horizontal="center"/>
    </xf>
    <xf numFmtId="164" fontId="7" fillId="0" borderId="0" xfId="1" applyNumberFormat="1" applyFont="1"/>
    <xf numFmtId="168" fontId="7" fillId="0" borderId="14" xfId="0" applyNumberFormat="1" applyFont="1" applyBorder="1"/>
    <xf numFmtId="0" fontId="7" fillId="0" borderId="1" xfId="0" applyFont="1" applyBorder="1"/>
    <xf numFmtId="8" fontId="7" fillId="0" borderId="0" xfId="0" applyNumberFormat="1" applyFont="1"/>
    <xf numFmtId="0" fontId="8" fillId="0" borderId="9" xfId="0" applyFont="1" applyBorder="1"/>
    <xf numFmtId="0" fontId="8" fillId="0" borderId="7" xfId="0" applyFont="1" applyBorder="1"/>
    <xf numFmtId="0" fontId="8" fillId="0" borderId="8" xfId="0" applyFont="1" applyBorder="1"/>
    <xf numFmtId="0" fontId="8" fillId="0" borderId="6" xfId="0" applyFont="1" applyBorder="1" applyAlignment="1">
      <alignment horizontal="right"/>
    </xf>
    <xf numFmtId="0" fontId="8" fillId="0" borderId="8" xfId="0" applyFont="1" applyBorder="1" applyAlignment="1">
      <alignment horizontal="right"/>
    </xf>
    <xf numFmtId="0" fontId="8" fillId="0" borderId="7" xfId="0" applyFont="1" applyBorder="1" applyAlignment="1">
      <alignment horizontal="right"/>
    </xf>
    <xf numFmtId="0" fontId="8" fillId="0" borderId="10" xfId="0" applyFont="1" applyBorder="1"/>
    <xf numFmtId="165" fontId="7" fillId="0" borderId="1" xfId="0" applyNumberFormat="1" applyFont="1" applyBorder="1"/>
    <xf numFmtId="165" fontId="7" fillId="0" borderId="3" xfId="0" applyNumberFormat="1" applyFont="1" applyBorder="1"/>
    <xf numFmtId="165" fontId="7" fillId="0" borderId="2" xfId="0" applyNumberFormat="1" applyFont="1" applyBorder="1"/>
    <xf numFmtId="6" fontId="7" fillId="0" borderId="12" xfId="0" applyNumberFormat="1" applyFont="1" applyBorder="1"/>
    <xf numFmtId="6" fontId="7" fillId="0" borderId="13" xfId="0" applyNumberFormat="1" applyFont="1" applyBorder="1"/>
    <xf numFmtId="9" fontId="7" fillId="0" borderId="14" xfId="7" applyFont="1" applyFill="1" applyBorder="1"/>
    <xf numFmtId="6" fontId="7" fillId="0" borderId="14" xfId="0" applyNumberFormat="1" applyFont="1" applyBorder="1"/>
    <xf numFmtId="165" fontId="13" fillId="0" borderId="0" xfId="0" applyNumberFormat="1" applyFont="1"/>
    <xf numFmtId="9" fontId="7" fillId="0" borderId="3" xfId="7" applyFont="1" applyFill="1" applyBorder="1"/>
    <xf numFmtId="6" fontId="14" fillId="0" borderId="12" xfId="0" applyNumberFormat="1" applyFont="1" applyBorder="1"/>
    <xf numFmtId="6" fontId="14" fillId="0" borderId="0" xfId="0" applyNumberFormat="1" applyFont="1"/>
    <xf numFmtId="0" fontId="8" fillId="0" borderId="11" xfId="0" applyFont="1" applyBorder="1"/>
    <xf numFmtId="165" fontId="13" fillId="0" borderId="5" xfId="0" applyNumberFormat="1" applyFont="1" applyBorder="1"/>
    <xf numFmtId="165" fontId="7" fillId="0" borderId="4" xfId="0" applyNumberFormat="1" applyFont="1" applyBorder="1"/>
    <xf numFmtId="6" fontId="7" fillId="0" borderId="4" xfId="0" applyNumberFormat="1" applyFont="1" applyBorder="1"/>
    <xf numFmtId="6" fontId="7" fillId="0" borderId="5" xfId="0" applyNumberFormat="1" applyFont="1" applyBorder="1"/>
    <xf numFmtId="6" fontId="14" fillId="0" borderId="6" xfId="0" applyNumberFormat="1" applyFont="1" applyBorder="1"/>
    <xf numFmtId="6" fontId="14" fillId="0" borderId="5" xfId="0" applyNumberFormat="1" applyFont="1" applyBorder="1"/>
    <xf numFmtId="6" fontId="7" fillId="0" borderId="1" xfId="0" applyNumberFormat="1" applyFont="1" applyBorder="1"/>
    <xf numFmtId="0" fontId="8" fillId="0" borderId="0" xfId="0" applyFont="1" applyAlignment="1">
      <alignment horizontal="right"/>
    </xf>
    <xf numFmtId="170" fontId="8" fillId="0" borderId="6" xfId="0" applyNumberFormat="1" applyFont="1" applyBorder="1"/>
    <xf numFmtId="165" fontId="8" fillId="0" borderId="7" xfId="0" applyNumberFormat="1" applyFont="1" applyBorder="1"/>
    <xf numFmtId="6" fontId="8" fillId="0" borderId="7" xfId="0" applyNumberFormat="1" applyFont="1" applyBorder="1"/>
    <xf numFmtId="166" fontId="7" fillId="0" borderId="0" xfId="7" applyNumberFormat="1" applyFont="1"/>
    <xf numFmtId="0" fontId="7" fillId="0" borderId="9" xfId="0" applyFont="1" applyBorder="1"/>
    <xf numFmtId="20" fontId="8" fillId="0" borderId="7" xfId="0" quotePrefix="1" applyNumberFormat="1" applyFont="1" applyBorder="1" applyAlignment="1">
      <alignment horizontal="right"/>
    </xf>
    <xf numFmtId="0" fontId="8" fillId="0" borderId="7" xfId="0" quotePrefix="1" applyFont="1" applyBorder="1" applyAlignment="1">
      <alignment horizontal="right"/>
    </xf>
    <xf numFmtId="0" fontId="8" fillId="0" borderId="8" xfId="0" quotePrefix="1" applyFont="1" applyBorder="1" applyAlignment="1">
      <alignment horizontal="right"/>
    </xf>
    <xf numFmtId="168" fontId="7" fillId="0" borderId="0" xfId="0" applyNumberFormat="1" applyFont="1"/>
    <xf numFmtId="168" fontId="7" fillId="0" borderId="3" xfId="0" applyNumberFormat="1" applyFont="1" applyBorder="1"/>
    <xf numFmtId="166" fontId="7" fillId="0" borderId="0" xfId="7" applyNumberFormat="1" applyFont="1" applyBorder="1"/>
    <xf numFmtId="166" fontId="7" fillId="0" borderId="3" xfId="7" applyNumberFormat="1" applyFont="1" applyBorder="1"/>
    <xf numFmtId="9" fontId="7" fillId="0" borderId="3" xfId="7" applyFont="1" applyBorder="1"/>
    <xf numFmtId="9" fontId="7" fillId="0" borderId="1" xfId="7" applyFont="1" applyBorder="1"/>
    <xf numFmtId="9" fontId="7" fillId="0" borderId="8" xfId="7" applyFont="1" applyFill="1" applyBorder="1"/>
    <xf numFmtId="0" fontId="7" fillId="0" borderId="13" xfId="0" applyFont="1" applyBorder="1"/>
    <xf numFmtId="9" fontId="7" fillId="0" borderId="14" xfId="7" applyFont="1" applyBorder="1"/>
    <xf numFmtId="166" fontId="7" fillId="0" borderId="0" xfId="0" applyNumberFormat="1" applyFont="1"/>
    <xf numFmtId="0" fontId="7" fillId="0" borderId="5" xfId="0" applyFont="1" applyBorder="1"/>
    <xf numFmtId="164" fontId="7" fillId="0" borderId="0" xfId="1" applyNumberFormat="1" applyFont="1" applyBorder="1"/>
    <xf numFmtId="167" fontId="7" fillId="0" borderId="0" xfId="0" applyNumberFormat="1" applyFont="1"/>
    <xf numFmtId="9" fontId="7" fillId="0" borderId="0" xfId="7" applyFont="1" applyBorder="1"/>
    <xf numFmtId="164" fontId="7" fillId="0" borderId="0" xfId="1" quotePrefix="1" applyNumberFormat="1" applyFont="1" applyBorder="1"/>
    <xf numFmtId="2" fontId="7" fillId="0" borderId="10" xfId="0" applyNumberFormat="1" applyFont="1" applyBorder="1" applyAlignment="1">
      <alignment horizontal="center"/>
    </xf>
    <xf numFmtId="2" fontId="7" fillId="0" borderId="11" xfId="0" applyNumberFormat="1" applyFont="1" applyBorder="1" applyAlignment="1">
      <alignment horizontal="center"/>
    </xf>
    <xf numFmtId="165" fontId="7" fillId="0" borderId="13" xfId="0" applyNumberFormat="1" applyFont="1" applyBorder="1" applyAlignment="1">
      <alignment horizontal="right"/>
    </xf>
    <xf numFmtId="165" fontId="7" fillId="0" borderId="5" xfId="0" applyNumberFormat="1" applyFont="1" applyBorder="1" applyAlignment="1">
      <alignment horizontal="right"/>
    </xf>
    <xf numFmtId="43" fontId="7" fillId="0" borderId="0" xfId="0" applyNumberFormat="1" applyFont="1"/>
    <xf numFmtId="0" fontId="7" fillId="0" borderId="2" xfId="0" applyFont="1" applyBorder="1"/>
    <xf numFmtId="0" fontId="7" fillId="0" borderId="4" xfId="0" applyFont="1" applyBorder="1"/>
    <xf numFmtId="0" fontId="8" fillId="0" borderId="6" xfId="0" applyFont="1" applyBorder="1"/>
    <xf numFmtId="0" fontId="8" fillId="0" borderId="13" xfId="0" applyFont="1" applyBorder="1"/>
    <xf numFmtId="0" fontId="8" fillId="0" borderId="14" xfId="0" applyFont="1" applyBorder="1"/>
    <xf numFmtId="165" fontId="7" fillId="0" borderId="14" xfId="0" applyNumberFormat="1" applyFont="1" applyBorder="1" applyAlignment="1">
      <alignment horizontal="right"/>
    </xf>
    <xf numFmtId="0" fontId="8" fillId="0" borderId="12" xfId="0" applyFont="1" applyBorder="1"/>
    <xf numFmtId="165" fontId="7" fillId="0" borderId="1" xfId="0" applyNumberFormat="1" applyFont="1" applyBorder="1" applyAlignment="1">
      <alignment horizontal="right"/>
    </xf>
    <xf numFmtId="0" fontId="8" fillId="0" borderId="4" xfId="0" applyFont="1" applyBorder="1"/>
    <xf numFmtId="165" fontId="7" fillId="2" borderId="7" xfId="7" applyNumberFormat="1" applyFont="1" applyFill="1" applyBorder="1" applyAlignment="1">
      <alignment horizontal="right"/>
    </xf>
    <xf numFmtId="165" fontId="7" fillId="2" borderId="8" xfId="7" applyNumberFormat="1" applyFont="1" applyFill="1" applyBorder="1" applyAlignment="1">
      <alignment horizontal="right"/>
    </xf>
    <xf numFmtId="0" fontId="8" fillId="0" borderId="2" xfId="0" applyFont="1" applyBorder="1"/>
    <xf numFmtId="2" fontId="7" fillId="0" borderId="16" xfId="0" applyNumberFormat="1" applyFont="1" applyBorder="1" applyAlignment="1">
      <alignment horizontal="center"/>
    </xf>
    <xf numFmtId="0" fontId="7" fillId="0" borderId="11" xfId="0" applyFont="1" applyBorder="1"/>
    <xf numFmtId="165" fontId="13" fillId="0" borderId="12" xfId="0" applyNumberFormat="1" applyFont="1" applyBorder="1"/>
    <xf numFmtId="0" fontId="8" fillId="0" borderId="9" xfId="0" applyFont="1" applyBorder="1" applyAlignment="1">
      <alignment horizontal="right"/>
    </xf>
    <xf numFmtId="165" fontId="7" fillId="0" borderId="5" xfId="0" applyNumberFormat="1" applyFont="1" applyBorder="1"/>
    <xf numFmtId="169" fontId="7" fillId="0" borderId="0" xfId="0" applyNumberFormat="1" applyFont="1"/>
    <xf numFmtId="169" fontId="7" fillId="0" borderId="3" xfId="0" applyNumberFormat="1" applyFont="1" applyBorder="1"/>
    <xf numFmtId="169" fontId="7" fillId="0" borderId="4" xfId="0" applyNumberFormat="1" applyFont="1" applyBorder="1"/>
    <xf numFmtId="169" fontId="7" fillId="0" borderId="5" xfId="0" applyNumberFormat="1" applyFont="1" applyBorder="1"/>
    <xf numFmtId="169" fontId="7" fillId="0" borderId="1" xfId="0" applyNumberFormat="1" applyFont="1" applyBorder="1"/>
    <xf numFmtId="169" fontId="7" fillId="0" borderId="13" xfId="0" applyNumberFormat="1" applyFont="1" applyBorder="1"/>
    <xf numFmtId="164" fontId="7" fillId="0" borderId="16" xfId="1" applyNumberFormat="1" applyFont="1" applyBorder="1"/>
    <xf numFmtId="164" fontId="7" fillId="0" borderId="10" xfId="1" applyNumberFormat="1" applyFont="1" applyBorder="1"/>
    <xf numFmtId="164" fontId="7" fillId="0" borderId="11" xfId="1" applyNumberFormat="1" applyFont="1" applyBorder="1"/>
    <xf numFmtId="0" fontId="10" fillId="0" borderId="17" xfId="0" applyFont="1" applyBorder="1"/>
    <xf numFmtId="0" fontId="11" fillId="0" borderId="17" xfId="0" applyFont="1" applyBorder="1"/>
    <xf numFmtId="0" fontId="9" fillId="0" borderId="0" xfId="0" applyFont="1" applyAlignment="1">
      <alignment horizontal="left"/>
    </xf>
    <xf numFmtId="0" fontId="7" fillId="0" borderId="16" xfId="0" applyFont="1" applyBorder="1" applyAlignment="1">
      <alignment horizontal="center"/>
    </xf>
    <xf numFmtId="171" fontId="7" fillId="0" borderId="3" xfId="0" applyNumberFormat="1" applyFont="1" applyBorder="1" applyAlignment="1">
      <alignment horizontal="center"/>
    </xf>
    <xf numFmtId="171" fontId="7" fillId="0" borderId="1" xfId="0" applyNumberFormat="1" applyFont="1" applyBorder="1" applyAlignment="1">
      <alignment horizontal="center"/>
    </xf>
    <xf numFmtId="165" fontId="13" fillId="0" borderId="7" xfId="0" applyNumberFormat="1" applyFont="1" applyBorder="1"/>
    <xf numFmtId="165" fontId="7" fillId="0" borderId="11" xfId="0" applyNumberFormat="1" applyFont="1" applyBorder="1"/>
    <xf numFmtId="165" fontId="13" fillId="0" borderId="13" xfId="0" applyNumberFormat="1" applyFont="1" applyBorder="1"/>
    <xf numFmtId="165" fontId="13" fillId="0" borderId="3" xfId="0" applyNumberFormat="1" applyFont="1" applyBorder="1"/>
    <xf numFmtId="165" fontId="7" fillId="0" borderId="13" xfId="0" applyNumberFormat="1" applyFont="1" applyBorder="1"/>
    <xf numFmtId="169" fontId="7" fillId="0" borderId="14" xfId="0" applyNumberFormat="1" applyFont="1" applyBorder="1"/>
    <xf numFmtId="165" fontId="13" fillId="0" borderId="1" xfId="0" applyNumberFormat="1" applyFont="1" applyBorder="1"/>
    <xf numFmtId="168" fontId="7" fillId="0" borderId="13" xfId="0" applyNumberFormat="1" applyFont="1" applyBorder="1"/>
    <xf numFmtId="6" fontId="14" fillId="0" borderId="3" xfId="0" applyNumberFormat="1" applyFont="1" applyBorder="1"/>
    <xf numFmtId="6" fontId="14" fillId="0" borderId="1" xfId="0" applyNumberFormat="1" applyFont="1" applyBorder="1"/>
    <xf numFmtId="6" fontId="14" fillId="0" borderId="16" xfId="0" applyNumberFormat="1" applyFont="1" applyBorder="1"/>
    <xf numFmtId="1" fontId="7" fillId="0" borderId="2" xfId="0" applyNumberFormat="1" applyFont="1" applyBorder="1" applyAlignment="1">
      <alignment horizontal="left"/>
    </xf>
    <xf numFmtId="0" fontId="8" fillId="0" borderId="10" xfId="0" applyFont="1" applyBorder="1" applyAlignment="1">
      <alignment horizontal="left"/>
    </xf>
    <xf numFmtId="0" fontId="8" fillId="0" borderId="11" xfId="0" applyFont="1" applyBorder="1" applyAlignment="1">
      <alignment horizontal="left"/>
    </xf>
    <xf numFmtId="0" fontId="7" fillId="0" borderId="12" xfId="0" applyFont="1" applyBorder="1"/>
    <xf numFmtId="0" fontId="7" fillId="0" borderId="0" xfId="0" applyFont="1" applyAlignment="1">
      <alignment vertical="center"/>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7" fillId="0" borderId="2" xfId="0" applyFont="1" applyBorder="1" applyAlignment="1">
      <alignment horizontal="left"/>
    </xf>
    <xf numFmtId="0" fontId="7" fillId="0" borderId="0" xfId="0" applyFont="1" applyAlignment="1">
      <alignment horizontal="left"/>
    </xf>
    <xf numFmtId="6" fontId="7" fillId="0" borderId="0" xfId="0" applyNumberFormat="1" applyFont="1" applyAlignment="1">
      <alignment horizontal="left"/>
    </xf>
    <xf numFmtId="0" fontId="7" fillId="0" borderId="4" xfId="0" applyFont="1" applyBorder="1" applyAlignment="1">
      <alignment horizontal="left"/>
    </xf>
    <xf numFmtId="0" fontId="7" fillId="0" borderId="5" xfId="0" applyFont="1" applyBorder="1" applyAlignment="1">
      <alignment horizontal="left"/>
    </xf>
    <xf numFmtId="0" fontId="8" fillId="4" borderId="6" xfId="0" applyFont="1" applyFill="1" applyBorder="1" applyAlignment="1">
      <alignment vertical="center"/>
    </xf>
    <xf numFmtId="0" fontId="8" fillId="4" borderId="7" xfId="0" applyFont="1" applyFill="1" applyBorder="1" applyAlignment="1">
      <alignment vertical="center"/>
    </xf>
    <xf numFmtId="0" fontId="8" fillId="4" borderId="9" xfId="0" applyFont="1" applyFill="1" applyBorder="1" applyAlignment="1">
      <alignment horizontal="center" vertical="center" wrapText="1"/>
    </xf>
    <xf numFmtId="0" fontId="8" fillId="4" borderId="7" xfId="0" applyFont="1" applyFill="1" applyBorder="1" applyAlignment="1">
      <alignment horizontal="center" vertical="center"/>
    </xf>
    <xf numFmtId="164" fontId="8" fillId="4" borderId="7" xfId="1" applyNumberFormat="1" applyFont="1" applyFill="1" applyBorder="1" applyAlignment="1">
      <alignment horizontal="center" vertical="center" wrapText="1"/>
    </xf>
    <xf numFmtId="0" fontId="8" fillId="4" borderId="8" xfId="0" applyFont="1" applyFill="1" applyBorder="1" applyAlignment="1">
      <alignment horizontal="center" vertical="center"/>
    </xf>
    <xf numFmtId="3" fontId="7" fillId="0" borderId="0" xfId="1" applyNumberFormat="1" applyFont="1" applyFill="1" applyBorder="1" applyAlignment="1">
      <alignment horizontal="center"/>
    </xf>
    <xf numFmtId="3" fontId="7" fillId="0" borderId="3" xfId="1" applyNumberFormat="1" applyFont="1" applyFill="1" applyBorder="1" applyAlignment="1">
      <alignment horizontal="center"/>
    </xf>
    <xf numFmtId="3" fontId="7" fillId="0" borderId="0" xfId="0" applyNumberFormat="1" applyFont="1" applyAlignment="1">
      <alignment horizontal="center"/>
    </xf>
    <xf numFmtId="3" fontId="7" fillId="0" borderId="3" xfId="0" applyNumberFormat="1" applyFont="1" applyBorder="1" applyAlignment="1">
      <alignment horizontal="center"/>
    </xf>
    <xf numFmtId="3" fontId="7" fillId="0" borderId="5" xfId="0" applyNumberFormat="1" applyFont="1" applyBorder="1" applyAlignment="1">
      <alignment horizontal="center"/>
    </xf>
    <xf numFmtId="3" fontId="7" fillId="0" borderId="5" xfId="1" applyNumberFormat="1" applyFont="1" applyFill="1" applyBorder="1" applyAlignment="1">
      <alignment horizontal="center"/>
    </xf>
    <xf numFmtId="3" fontId="7" fillId="0" borderId="1" xfId="0" applyNumberFormat="1" applyFont="1" applyBorder="1" applyAlignment="1">
      <alignment horizontal="center"/>
    </xf>
    <xf numFmtId="14" fontId="8" fillId="4" borderId="7" xfId="0" applyNumberFormat="1" applyFont="1" applyFill="1" applyBorder="1" applyAlignment="1">
      <alignment horizontal="center" vertical="center" wrapText="1"/>
    </xf>
    <xf numFmtId="0" fontId="7" fillId="0" borderId="2" xfId="0" applyFont="1" applyBorder="1" applyAlignment="1">
      <alignment horizontal="center"/>
    </xf>
    <xf numFmtId="0" fontId="7" fillId="0" borderId="0" xfId="0" applyFont="1" applyAlignment="1">
      <alignment horizontal="center"/>
    </xf>
    <xf numFmtId="14" fontId="7" fillId="0" borderId="0" xfId="0" applyNumberFormat="1" applyFont="1" applyAlignment="1">
      <alignment horizontal="center"/>
    </xf>
    <xf numFmtId="171" fontId="7" fillId="0" borderId="0" xfId="1" applyNumberFormat="1"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14" fontId="7" fillId="0" borderId="5" xfId="0" applyNumberFormat="1" applyFont="1" applyBorder="1" applyAlignment="1">
      <alignment horizontal="center"/>
    </xf>
    <xf numFmtId="171" fontId="7" fillId="0" borderId="5" xfId="1" applyNumberFormat="1" applyFont="1" applyBorder="1" applyAlignment="1">
      <alignment horizontal="center"/>
    </xf>
    <xf numFmtId="0" fontId="7" fillId="0" borderId="1" xfId="0" applyFont="1" applyBorder="1" applyAlignment="1">
      <alignment horizontal="center"/>
    </xf>
    <xf numFmtId="0" fontId="7" fillId="0" borderId="12" xfId="0" applyFont="1" applyBorder="1" applyAlignment="1">
      <alignment horizontal="left"/>
    </xf>
    <xf numFmtId="0" fontId="7" fillId="0" borderId="13" xfId="0" applyFont="1" applyBorder="1" applyAlignment="1">
      <alignment horizontal="left"/>
    </xf>
    <xf numFmtId="166" fontId="7" fillId="0" borderId="0" xfId="0" applyNumberFormat="1" applyFont="1" applyAlignment="1">
      <alignment horizontal="left"/>
    </xf>
    <xf numFmtId="9" fontId="7" fillId="0" borderId="0" xfId="7" applyFont="1" applyFill="1" applyBorder="1" applyAlignment="1">
      <alignment horizontal="left"/>
    </xf>
    <xf numFmtId="9" fontId="7" fillId="0" borderId="3" xfId="7" applyFont="1" applyFill="1" applyBorder="1" applyAlignment="1">
      <alignment horizontal="left"/>
    </xf>
    <xf numFmtId="166" fontId="9" fillId="0" borderId="0" xfId="96" applyNumberFormat="1" applyFont="1" applyFill="1" applyBorder="1" applyAlignment="1">
      <alignment horizontal="left"/>
    </xf>
    <xf numFmtId="6" fontId="7" fillId="0" borderId="5" xfId="0" applyNumberFormat="1" applyFont="1" applyBorder="1" applyAlignment="1">
      <alignment horizontal="left"/>
    </xf>
    <xf numFmtId="166" fontId="9" fillId="0" borderId="5" xfId="96" applyNumberFormat="1" applyFont="1" applyFill="1" applyBorder="1" applyAlignment="1">
      <alignment horizontal="left"/>
    </xf>
    <xf numFmtId="166" fontId="7" fillId="0" borderId="5" xfId="0" applyNumberFormat="1" applyFont="1" applyBorder="1" applyAlignment="1">
      <alignment horizontal="left"/>
    </xf>
    <xf numFmtId="9" fontId="7" fillId="0" borderId="1" xfId="7" applyFont="1" applyFill="1" applyBorder="1" applyAlignment="1">
      <alignment horizontal="left"/>
    </xf>
    <xf numFmtId="1" fontId="7" fillId="0" borderId="4" xfId="0" applyNumberFormat="1" applyFont="1" applyBorder="1" applyAlignment="1">
      <alignment horizontal="left"/>
    </xf>
    <xf numFmtId="9" fontId="7" fillId="0" borderId="8" xfId="7" applyFont="1" applyBorder="1"/>
    <xf numFmtId="0" fontId="7" fillId="0" borderId="6" xfId="0" applyFont="1" applyBorder="1"/>
    <xf numFmtId="165" fontId="7" fillId="0" borderId="0" xfId="0" applyNumberFormat="1" applyFont="1" applyAlignment="1">
      <alignment horizontal="right"/>
    </xf>
    <xf numFmtId="165" fontId="7" fillId="0" borderId="3" xfId="0" applyNumberFormat="1" applyFont="1" applyBorder="1" applyAlignment="1">
      <alignment horizontal="right"/>
    </xf>
    <xf numFmtId="0" fontId="7" fillId="0" borderId="7" xfId="0" applyFont="1" applyBorder="1"/>
    <xf numFmtId="0" fontId="7" fillId="0" borderId="0" xfId="0" applyFont="1" applyAlignment="1">
      <alignment vertical="center" wrapText="1"/>
    </xf>
    <xf numFmtId="0" fontId="8" fillId="0" borderId="9"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165" fontId="9" fillId="0" borderId="2" xfId="0" applyNumberFormat="1" applyFont="1" applyBorder="1"/>
    <xf numFmtId="165" fontId="9" fillId="0" borderId="0" xfId="0" applyNumberFormat="1" applyFont="1"/>
    <xf numFmtId="165" fontId="9" fillId="0" borderId="3" xfId="0" applyNumberFormat="1" applyFont="1" applyBorder="1"/>
    <xf numFmtId="164" fontId="9" fillId="0" borderId="12" xfId="0" applyNumberFormat="1" applyFont="1" applyBorder="1"/>
    <xf numFmtId="6" fontId="9" fillId="0" borderId="13" xfId="0" applyNumberFormat="1" applyFont="1" applyBorder="1"/>
    <xf numFmtId="9" fontId="9" fillId="0" borderId="3" xfId="7" applyFont="1" applyBorder="1"/>
    <xf numFmtId="6" fontId="9" fillId="0" borderId="2" xfId="0" applyNumberFormat="1" applyFont="1" applyBorder="1"/>
    <xf numFmtId="6" fontId="9" fillId="0" borderId="0" xfId="0" applyNumberFormat="1" applyFont="1"/>
    <xf numFmtId="165" fontId="9" fillId="0" borderId="4" xfId="0" applyNumberFormat="1" applyFont="1" applyBorder="1"/>
    <xf numFmtId="165" fontId="9" fillId="0" borderId="5" xfId="0" applyNumberFormat="1" applyFont="1" applyBorder="1"/>
    <xf numFmtId="165" fontId="9" fillId="0" borderId="1" xfId="0" applyNumberFormat="1" applyFont="1" applyBorder="1"/>
    <xf numFmtId="6" fontId="9" fillId="0" borderId="4" xfId="0" applyNumberFormat="1" applyFont="1" applyBorder="1"/>
    <xf numFmtId="6" fontId="9" fillId="0" borderId="5" xfId="0" applyNumberFormat="1" applyFont="1" applyBorder="1"/>
    <xf numFmtId="9" fontId="9" fillId="0" borderId="1" xfId="7" applyFont="1" applyBorder="1"/>
    <xf numFmtId="0" fontId="7" fillId="0" borderId="10" xfId="0" applyFont="1" applyBorder="1"/>
    <xf numFmtId="0" fontId="15" fillId="0" borderId="0" xfId="0" applyFont="1"/>
    <xf numFmtId="0" fontId="16" fillId="0" borderId="11" xfId="0" applyFont="1" applyBorder="1"/>
    <xf numFmtId="166" fontId="15" fillId="0" borderId="5" xfId="7" applyNumberFormat="1" applyFont="1" applyFill="1" applyBorder="1"/>
    <xf numFmtId="166" fontId="15" fillId="0" borderId="1" xfId="7" applyNumberFormat="1" applyFont="1" applyFill="1" applyBorder="1"/>
    <xf numFmtId="166" fontId="15" fillId="0" borderId="5" xfId="7" applyNumberFormat="1" applyFont="1" applyBorder="1"/>
    <xf numFmtId="166" fontId="15" fillId="0" borderId="1" xfId="7" applyNumberFormat="1" applyFont="1" applyBorder="1"/>
    <xf numFmtId="0" fontId="16" fillId="0" borderId="4" xfId="0" applyFont="1" applyBorder="1"/>
    <xf numFmtId="20" fontId="8" fillId="0" borderId="13" xfId="0" quotePrefix="1" applyNumberFormat="1" applyFont="1" applyBorder="1" applyAlignment="1">
      <alignment horizontal="right"/>
    </xf>
    <xf numFmtId="0" fontId="9" fillId="0" borderId="5" xfId="0" applyFont="1" applyBorder="1"/>
    <xf numFmtId="0" fontId="10" fillId="4" borderId="11"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 xfId="0" applyFont="1" applyFill="1" applyBorder="1" applyAlignment="1">
      <alignment horizontal="left" vertical="center"/>
    </xf>
    <xf numFmtId="0" fontId="10" fillId="4" borderId="11" xfId="0" applyFont="1" applyFill="1" applyBorder="1" applyAlignment="1">
      <alignment horizontal="center" vertical="center"/>
    </xf>
    <xf numFmtId="0" fontId="10" fillId="4" borderId="4" xfId="0" applyFont="1" applyFill="1" applyBorder="1" applyAlignment="1">
      <alignment horizontal="center" vertical="center"/>
    </xf>
    <xf numFmtId="0" fontId="8" fillId="0" borderId="4" xfId="0" applyFont="1" applyBorder="1" applyAlignment="1">
      <alignment horizontal="left"/>
    </xf>
    <xf numFmtId="0" fontId="8" fillId="0" borderId="5" xfId="0" applyFont="1" applyBorder="1" applyAlignment="1">
      <alignment horizontal="left"/>
    </xf>
    <xf numFmtId="6" fontId="8" fillId="0" borderId="4" xfId="0" applyNumberFormat="1" applyFont="1" applyBorder="1"/>
    <xf numFmtId="6" fontId="8" fillId="0" borderId="5" xfId="0" applyNumberFormat="1" applyFont="1" applyBorder="1" applyAlignment="1">
      <alignment horizontal="left"/>
    </xf>
    <xf numFmtId="166" fontId="10" fillId="0" borderId="5" xfId="96" applyNumberFormat="1" applyFont="1" applyFill="1" applyBorder="1" applyAlignment="1">
      <alignment horizontal="left"/>
    </xf>
    <xf numFmtId="166" fontId="8" fillId="0" borderId="5" xfId="0" applyNumberFormat="1" applyFont="1" applyBorder="1" applyAlignment="1">
      <alignment horizontal="left"/>
    </xf>
    <xf numFmtId="9" fontId="8" fillId="0" borderId="1" xfId="7" applyFont="1" applyFill="1" applyBorder="1" applyAlignment="1">
      <alignment horizontal="left"/>
    </xf>
    <xf numFmtId="0" fontId="8" fillId="0" borderId="0" xfId="0" quotePrefix="1" applyFont="1" applyAlignment="1">
      <alignment horizontal="right"/>
    </xf>
    <xf numFmtId="0" fontId="8" fillId="0" borderId="13" xfId="0" quotePrefix="1" applyFont="1" applyBorder="1" applyAlignment="1">
      <alignment horizontal="right"/>
    </xf>
    <xf numFmtId="0" fontId="8" fillId="0" borderId="14" xfId="0" quotePrefix="1" applyFont="1" applyBorder="1" applyAlignment="1">
      <alignment horizontal="right"/>
    </xf>
    <xf numFmtId="0" fontId="8" fillId="4" borderId="6"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6" xfId="0" applyFont="1" applyFill="1" applyBorder="1" applyAlignment="1">
      <alignment horizontal="left" vertical="center"/>
    </xf>
    <xf numFmtId="0" fontId="8" fillId="4" borderId="8" xfId="0" applyFont="1" applyFill="1" applyBorder="1" applyAlignment="1">
      <alignment horizontal="left" vertical="center" wrapText="1"/>
    </xf>
    <xf numFmtId="0" fontId="9" fillId="5" borderId="0" xfId="0" applyFont="1" applyFill="1"/>
    <xf numFmtId="165" fontId="9" fillId="0" borderId="0" xfId="0" applyNumberFormat="1" applyFont="1" applyAlignment="1">
      <alignment horizontal="left"/>
    </xf>
    <xf numFmtId="0" fontId="8" fillId="5" borderId="4" xfId="0" applyFont="1" applyFill="1" applyBorder="1"/>
    <xf numFmtId="0" fontId="12" fillId="5" borderId="0" xfId="0" applyFont="1" applyFill="1"/>
    <xf numFmtId="0" fontId="8" fillId="5" borderId="0" xfId="0" applyFont="1" applyFill="1"/>
    <xf numFmtId="17" fontId="9" fillId="0" borderId="0" xfId="0" quotePrefix="1" applyNumberFormat="1" applyFont="1" applyAlignment="1">
      <alignment horizontal="left"/>
    </xf>
    <xf numFmtId="9" fontId="9" fillId="0" borderId="9" xfId="96" applyNumberFormat="1" applyFont="1" applyFill="1" applyBorder="1" applyAlignment="1">
      <alignment horizontal="left"/>
    </xf>
    <xf numFmtId="0" fontId="7" fillId="5" borderId="8" xfId="0" applyFont="1" applyFill="1" applyBorder="1"/>
    <xf numFmtId="6" fontId="7" fillId="0" borderId="9" xfId="0" applyNumberFormat="1" applyFont="1" applyBorder="1" applyAlignment="1">
      <alignment horizontal="center"/>
    </xf>
    <xf numFmtId="6" fontId="7" fillId="0" borderId="6" xfId="0" applyNumberFormat="1" applyFont="1" applyBorder="1" applyAlignment="1">
      <alignment horizontal="center"/>
    </xf>
    <xf numFmtId="0" fontId="9" fillId="5" borderId="8" xfId="0" applyFont="1" applyFill="1" applyBorder="1"/>
    <xf numFmtId="6" fontId="9" fillId="0" borderId="9" xfId="0" applyNumberFormat="1" applyFont="1" applyBorder="1" applyAlignment="1">
      <alignment horizontal="center"/>
    </xf>
    <xf numFmtId="173" fontId="17" fillId="0" borderId="0" xfId="0" applyNumberFormat="1" applyFont="1" applyAlignment="1">
      <alignment horizontal="center"/>
    </xf>
    <xf numFmtId="0" fontId="9" fillId="5" borderId="14" xfId="0" applyFont="1" applyFill="1" applyBorder="1"/>
    <xf numFmtId="6" fontId="9" fillId="0" borderId="16" xfId="0" applyNumberFormat="1" applyFont="1" applyBorder="1" applyAlignment="1">
      <alignment horizontal="center"/>
    </xf>
    <xf numFmtId="6" fontId="7" fillId="0" borderId="12" xfId="0" applyNumberFormat="1" applyFont="1" applyBorder="1" applyAlignment="1">
      <alignment horizontal="center"/>
    </xf>
    <xf numFmtId="0" fontId="7" fillId="5" borderId="0" xfId="0" applyFont="1" applyFill="1"/>
    <xf numFmtId="0" fontId="7" fillId="0" borderId="8" xfId="0" applyFont="1" applyBorder="1" applyAlignment="1">
      <alignment horizontal="left"/>
    </xf>
    <xf numFmtId="0" fontId="8" fillId="0" borderId="8" xfId="0" applyFont="1" applyBorder="1" applyAlignment="1">
      <alignment horizontal="left"/>
    </xf>
    <xf numFmtId="6" fontId="8" fillId="0" borderId="9" xfId="0" applyNumberFormat="1" applyFont="1" applyBorder="1" applyAlignment="1">
      <alignment horizontal="center"/>
    </xf>
    <xf numFmtId="6" fontId="8" fillId="0" borderId="6" xfId="0" applyNumberFormat="1" applyFont="1" applyBorder="1" applyAlignment="1">
      <alignment horizontal="center"/>
    </xf>
    <xf numFmtId="6" fontId="17" fillId="0" borderId="14" xfId="0" applyNumberFormat="1" applyFont="1" applyBorder="1"/>
    <xf numFmtId="6" fontId="17" fillId="0" borderId="16" xfId="0" applyNumberFormat="1" applyFont="1" applyBorder="1" applyAlignment="1">
      <alignment horizontal="center"/>
    </xf>
    <xf numFmtId="6" fontId="17" fillId="0" borderId="12" xfId="0" applyNumberFormat="1" applyFont="1" applyBorder="1" applyAlignment="1">
      <alignment horizontal="center"/>
    </xf>
    <xf numFmtId="0" fontId="8" fillId="0" borderId="5" xfId="0" applyFont="1" applyBorder="1" applyAlignment="1">
      <alignment horizontal="center"/>
    </xf>
    <xf numFmtId="0" fontId="8" fillId="0" borderId="3" xfId="0" applyFont="1" applyBorder="1" applyAlignment="1">
      <alignment horizontal="center" vertical="center" textRotation="90"/>
    </xf>
    <xf numFmtId="0" fontId="8" fillId="0" borderId="0" xfId="0" applyFont="1" applyAlignment="1">
      <alignment horizontal="center"/>
    </xf>
    <xf numFmtId="49" fontId="10" fillId="0" borderId="0" xfId="0" applyNumberFormat="1" applyFont="1" applyAlignment="1">
      <alignment horizontal="left"/>
    </xf>
    <xf numFmtId="0" fontId="9" fillId="0" borderId="0" xfId="0" quotePrefix="1" applyFont="1"/>
  </cellXfs>
  <cellStyles count="307">
    <cellStyle name="Comma" xfId="1" builtinId="3"/>
    <cellStyle name="Comma 2" xfId="2" xr:uid="{00000000-0005-0000-0000-000001000000}"/>
    <cellStyle name="Comma 2 2" xfId="3" xr:uid="{00000000-0005-0000-0000-000002000000}"/>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Input" xfId="96" builtinId="20"/>
    <cellStyle name="Normal" xfId="0" builtinId="0"/>
    <cellStyle name="Normal 2" xfId="4" xr:uid="{00000000-0005-0000-0000-00002F010000}"/>
    <cellStyle name="Normal 2 2" xfId="5" xr:uid="{00000000-0005-0000-0000-000030010000}"/>
    <cellStyle name="Normal 3" xfId="6" xr:uid="{00000000-0005-0000-0000-000031010000}"/>
    <cellStyle name="Percent" xfId="7" builtinId="5"/>
  </cellStyles>
  <dxfs count="21">
    <dxf>
      <font>
        <b val="0"/>
        <i val="0"/>
        <strike val="0"/>
        <condense val="0"/>
        <extend val="0"/>
        <outline val="0"/>
        <shadow val="0"/>
        <u val="none"/>
        <vertAlign val="baseline"/>
        <sz val="11"/>
        <color theme="0" tint="-0.249977111117893"/>
        <name val="Century Gothic"/>
        <family val="2"/>
        <scheme val="none"/>
      </font>
      <numFmt numFmtId="10" formatCode="&quot;$&quot;#,##0;[Red]\-&quot;$&quot;#,##0"/>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0" tint="-0.249977111117893"/>
        <name val="Century Gothic"/>
        <family val="2"/>
        <scheme val="none"/>
      </font>
      <numFmt numFmtId="10" formatCode="&quot;$&quot;#,##0;[Red]\-&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entury Gothic"/>
        <family val="2"/>
        <scheme val="none"/>
      </font>
      <numFmt numFmtId="10" formatCode="&quot;$&quot;#,##0;[Red]\-&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entury Gothic"/>
        <family val="2"/>
        <scheme val="none"/>
      </font>
      <numFmt numFmtId="10" formatCode="&quot;$&quot;#,##0;[Red]\-&quot;$&quot;#,##0"/>
      <fill>
        <patternFill patternType="solid">
          <fgColor indexed="64"/>
          <bgColor rgb="FFFFFF0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entury Gothic"/>
        <family val="2"/>
        <scheme val="none"/>
      </font>
      <numFmt numFmtId="10" formatCode="&quot;$&quot;#,##0;[Red]\-&quot;$&quot;#,##0"/>
      <fill>
        <patternFill patternType="solid">
          <fgColor indexed="64"/>
          <bgColor rgb="FFFFFF0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entury Gothic"/>
        <family val="2"/>
        <scheme val="none"/>
      </font>
      <numFmt numFmtId="10" formatCode="&quot;$&quot;#,##0;[Red]\-&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entury Gothic"/>
        <family val="2"/>
        <scheme val="none"/>
      </font>
      <numFmt numFmtId="10" formatCode="&quot;$&quot;#,##0;[Red]\-&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entury Gothic"/>
        <family val="2"/>
        <scheme val="none"/>
      </font>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entury Gothic"/>
        <family val="2"/>
        <scheme val="none"/>
      </font>
    </dxf>
    <dxf>
      <border>
        <bottom style="thin">
          <color indexed="64"/>
        </bottom>
      </border>
    </dxf>
    <dxf>
      <font>
        <b/>
        <i val="0"/>
        <strike val="0"/>
        <condense val="0"/>
        <extend val="0"/>
        <outline val="0"/>
        <shadow val="0"/>
        <u val="none"/>
        <vertAlign val="baseline"/>
        <sz val="11"/>
        <color auto="1"/>
        <name val="Century Gothic"/>
        <family val="2"/>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entury Gothic"/>
        <family val="2"/>
        <scheme val="none"/>
      </font>
      <numFmt numFmtId="10" formatCode="&quot;$&quot;#,##0;[Red]\-&quot;$&quot;#,##0"/>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entury Gothic"/>
        <family val="2"/>
        <scheme val="none"/>
      </font>
      <numFmt numFmtId="10" formatCode="&quot;$&quot;#,##0;[Red]\-&quot;$&quot;#,##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entury Gothic"/>
        <family val="2"/>
        <scheme val="none"/>
      </font>
      <fill>
        <patternFill>
          <fgColor indexed="64"/>
          <bgColor theme="0"/>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entury Gothic"/>
        <family val="2"/>
        <scheme val="none"/>
      </font>
    </dxf>
    <dxf>
      <border>
        <bottom style="thin">
          <color indexed="64"/>
        </bottom>
      </border>
    </dxf>
    <dxf>
      <font>
        <b/>
        <i val="0"/>
        <strike val="0"/>
        <condense val="0"/>
        <extend val="0"/>
        <outline val="0"/>
        <shadow val="0"/>
        <u val="none"/>
        <vertAlign val="baseline"/>
        <sz val="11"/>
        <color auto="1"/>
        <name val="Century Gothic"/>
        <family val="2"/>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99"/>
      <color rgb="FF0079A7"/>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hartsheet" Target="chartsheets/sheet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sz="1200">
                <a:latin typeface="Century Gothic" panose="020B0502020202020204" pitchFamily="34" charset="0"/>
              </a:rPr>
              <a:t>Chart</a:t>
            </a:r>
            <a:r>
              <a:rPr lang="en-US" sz="1200" baseline="0">
                <a:latin typeface="Century Gothic" panose="020B0502020202020204" pitchFamily="34" charset="0"/>
              </a:rPr>
              <a:t> Comparing IBNR Methods</a:t>
            </a:r>
            <a:endParaRPr lang="en-US" sz="1200">
              <a:latin typeface="Century Gothic" panose="020B0502020202020204" pitchFamily="34" charset="0"/>
            </a:endParaRPr>
          </a:p>
        </c:rich>
      </c:tx>
      <c:overlay val="0"/>
    </c:title>
    <c:autoTitleDeleted val="0"/>
    <c:plotArea>
      <c:layout/>
      <c:lineChart>
        <c:grouping val="standard"/>
        <c:varyColors val="0"/>
        <c:ser>
          <c:idx val="0"/>
          <c:order val="0"/>
          <c:tx>
            <c:strRef>
              <c:f>Summary!$C$14</c:f>
              <c:strCache>
                <c:ptCount val="1"/>
                <c:pt idx="0">
                  <c:v>Chain Ladder
All periods
Count</c:v>
                </c:pt>
              </c:strCache>
            </c:strRef>
          </c:tx>
          <c:marker>
            <c:symbol val="none"/>
          </c:marker>
          <c:cat>
            <c:numRef>
              <c:f>Summary!$B$15:$B$23</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Summary!$C$15:$C$23</c:f>
              <c:numCache>
                <c:formatCode>"$"#,##0_);[Red]\("$"#,##0\)</c:formatCode>
                <c:ptCount val="9"/>
                <c:pt idx="0">
                  <c:v>96246.117385668942</c:v>
                </c:pt>
                <c:pt idx="1">
                  <c:v>678849.62146190042</c:v>
                </c:pt>
                <c:pt idx="2">
                  <c:v>1403549.0796033063</c:v>
                </c:pt>
                <c:pt idx="3">
                  <c:v>3495893.4721048223</c:v>
                </c:pt>
                <c:pt idx="4">
                  <c:v>5908978.7694076188</c:v>
                </c:pt>
                <c:pt idx="5">
                  <c:v>8832515.6943918392</c:v>
                </c:pt>
                <c:pt idx="6">
                  <c:v>13186798.551861897</c:v>
                </c:pt>
                <c:pt idx="7">
                  <c:v>16944984.692692339</c:v>
                </c:pt>
                <c:pt idx="8">
                  <c:v>19671000.273951985</c:v>
                </c:pt>
              </c:numCache>
            </c:numRef>
          </c:val>
          <c:smooth val="0"/>
          <c:extLst>
            <c:ext xmlns:c16="http://schemas.microsoft.com/office/drawing/2014/chart" uri="{C3380CC4-5D6E-409C-BE32-E72D297353CC}">
              <c16:uniqueId val="{00000000-9CE9-49D2-86A4-2ECCA869701D}"/>
            </c:ext>
          </c:extLst>
        </c:ser>
        <c:ser>
          <c:idx val="1"/>
          <c:order val="1"/>
          <c:tx>
            <c:strRef>
              <c:f>Summary!$D$14</c:f>
              <c:strCache>
                <c:ptCount val="1"/>
                <c:pt idx="0">
                  <c:v>Chain Ladder
Last 16 qtrs
Count</c:v>
                </c:pt>
              </c:strCache>
            </c:strRef>
          </c:tx>
          <c:marker>
            <c:symbol val="none"/>
          </c:marker>
          <c:cat>
            <c:numRef>
              <c:f>Summary!$B$15:$B$23</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Summary!$D$15:$D$23</c:f>
              <c:numCache>
                <c:formatCode>"$"#,##0_);[Red]\("$"#,##0\)</c:formatCode>
                <c:ptCount val="9"/>
                <c:pt idx="0">
                  <c:v>96246.117385668942</c:v>
                </c:pt>
                <c:pt idx="1">
                  <c:v>678849.62146190042</c:v>
                </c:pt>
                <c:pt idx="2">
                  <c:v>1403549.0796033063</c:v>
                </c:pt>
                <c:pt idx="3">
                  <c:v>3495893.4721048223</c:v>
                </c:pt>
                <c:pt idx="4">
                  <c:v>5944391.0004833946</c:v>
                </c:pt>
                <c:pt idx="5">
                  <c:v>9007954.0046847053</c:v>
                </c:pt>
                <c:pt idx="6">
                  <c:v>13431569.184615433</c:v>
                </c:pt>
                <c:pt idx="7">
                  <c:v>17045302.680031918</c:v>
                </c:pt>
                <c:pt idx="8">
                  <c:v>26011363.707988434</c:v>
                </c:pt>
              </c:numCache>
            </c:numRef>
          </c:val>
          <c:smooth val="0"/>
          <c:extLst>
            <c:ext xmlns:c16="http://schemas.microsoft.com/office/drawing/2014/chart" uri="{C3380CC4-5D6E-409C-BE32-E72D297353CC}">
              <c16:uniqueId val="{00000001-9CE9-49D2-86A4-2ECCA869701D}"/>
            </c:ext>
          </c:extLst>
        </c:ser>
        <c:ser>
          <c:idx val="4"/>
          <c:order val="2"/>
          <c:tx>
            <c:strRef>
              <c:f>Summary!$E$14</c:f>
              <c:strCache>
                <c:ptCount val="1"/>
                <c:pt idx="0">
                  <c:v>Chain Ladder
All periods
Amount</c:v>
                </c:pt>
              </c:strCache>
            </c:strRef>
          </c:tx>
          <c:marker>
            <c:symbol val="none"/>
          </c:marker>
          <c:cat>
            <c:numRef>
              <c:f>Summary!$B$15:$B$23</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Summary!$E$15:$E$23</c:f>
              <c:numCache>
                <c:formatCode>"$"#,##0_);[Red]\("$"#,##0\)</c:formatCode>
                <c:ptCount val="9"/>
                <c:pt idx="0">
                  <c:v>201575.30887574004</c:v>
                </c:pt>
                <c:pt idx="1">
                  <c:v>1039325.1398628545</c:v>
                </c:pt>
                <c:pt idx="2">
                  <c:v>2087732.358817609</c:v>
                </c:pt>
                <c:pt idx="3">
                  <c:v>4661913.520398207</c:v>
                </c:pt>
                <c:pt idx="4">
                  <c:v>7437146.8891001502</c:v>
                </c:pt>
                <c:pt idx="5">
                  <c:v>10382610.889627811</c:v>
                </c:pt>
                <c:pt idx="6">
                  <c:v>15902084.467573525</c:v>
                </c:pt>
                <c:pt idx="7">
                  <c:v>18673413.709526941</c:v>
                </c:pt>
                <c:pt idx="8">
                  <c:v>26655702.840099573</c:v>
                </c:pt>
              </c:numCache>
            </c:numRef>
          </c:val>
          <c:smooth val="0"/>
          <c:extLst>
            <c:ext xmlns:c16="http://schemas.microsoft.com/office/drawing/2014/chart" uri="{C3380CC4-5D6E-409C-BE32-E72D297353CC}">
              <c16:uniqueId val="{00000002-9CE9-49D2-86A4-2ECCA869701D}"/>
            </c:ext>
          </c:extLst>
        </c:ser>
        <c:ser>
          <c:idx val="5"/>
          <c:order val="3"/>
          <c:tx>
            <c:strRef>
              <c:f>Summary!$F$14</c:f>
              <c:strCache>
                <c:ptCount val="1"/>
                <c:pt idx="0">
                  <c:v>Chain Ladder
Last 16 qtrs
Amount</c:v>
                </c:pt>
              </c:strCache>
            </c:strRef>
          </c:tx>
          <c:marker>
            <c:symbol val="none"/>
          </c:marker>
          <c:cat>
            <c:numRef>
              <c:f>Summary!$B$15:$B$23</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Summary!$F$15:$F$23</c:f>
              <c:numCache>
                <c:formatCode>"$"#,##0_);[Red]\("$"#,##0\)</c:formatCode>
                <c:ptCount val="9"/>
                <c:pt idx="0">
                  <c:v>201575.30887574004</c:v>
                </c:pt>
                <c:pt idx="1">
                  <c:v>1039325.1398628545</c:v>
                </c:pt>
                <c:pt idx="2">
                  <c:v>2087732.358817609</c:v>
                </c:pt>
                <c:pt idx="3">
                  <c:v>4661913.520398207</c:v>
                </c:pt>
                <c:pt idx="4">
                  <c:v>7462181.7851426201</c:v>
                </c:pt>
                <c:pt idx="5">
                  <c:v>10505557.682986081</c:v>
                </c:pt>
                <c:pt idx="6">
                  <c:v>15897097.233705861</c:v>
                </c:pt>
                <c:pt idx="7">
                  <c:v>18634000.524485398</c:v>
                </c:pt>
                <c:pt idx="8">
                  <c:v>35440072.537618719</c:v>
                </c:pt>
              </c:numCache>
            </c:numRef>
          </c:val>
          <c:smooth val="0"/>
          <c:extLst>
            <c:ext xmlns:c16="http://schemas.microsoft.com/office/drawing/2014/chart" uri="{C3380CC4-5D6E-409C-BE32-E72D297353CC}">
              <c16:uniqueId val="{00000003-9CE9-49D2-86A4-2ECCA869701D}"/>
            </c:ext>
          </c:extLst>
        </c:ser>
        <c:ser>
          <c:idx val="2"/>
          <c:order val="4"/>
          <c:tx>
            <c:strRef>
              <c:f>Summary!$G$14</c:f>
              <c:strCache>
                <c:ptCount val="1"/>
                <c:pt idx="0">
                  <c:v>B-F Method
Last 16 qtrs
Count</c:v>
                </c:pt>
              </c:strCache>
            </c:strRef>
          </c:tx>
          <c:marker>
            <c:symbol val="none"/>
          </c:marker>
          <c:cat>
            <c:numRef>
              <c:f>Summary!$B$15:$B$23</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Summary!$G$15:$G$23</c:f>
              <c:numCache>
                <c:formatCode>"$"#,##0_);[Red]\("$"#,##0\)</c:formatCode>
                <c:ptCount val="9"/>
                <c:pt idx="0">
                  <c:v>94378.5714285711</c:v>
                </c:pt>
                <c:pt idx="1">
                  <c:v>734377.02326270042</c:v>
                </c:pt>
                <c:pt idx="2">
                  <c:v>1695199.7356925402</c:v>
                </c:pt>
                <c:pt idx="3">
                  <c:v>3032396.3063811478</c:v>
                </c:pt>
                <c:pt idx="4">
                  <c:v>5063034.0795611357</c:v>
                </c:pt>
                <c:pt idx="5">
                  <c:v>7538592.1278698277</c:v>
                </c:pt>
                <c:pt idx="6">
                  <c:v>11299379.938292827</c:v>
                </c:pt>
                <c:pt idx="7">
                  <c:v>15753721.487797301</c:v>
                </c:pt>
                <c:pt idx="8">
                  <c:v>21912132.942416351</c:v>
                </c:pt>
              </c:numCache>
            </c:numRef>
          </c:val>
          <c:smooth val="0"/>
          <c:extLst>
            <c:ext xmlns:c16="http://schemas.microsoft.com/office/drawing/2014/chart" uri="{C3380CC4-5D6E-409C-BE32-E72D297353CC}">
              <c16:uniqueId val="{00000004-9CE9-49D2-86A4-2ECCA869701D}"/>
            </c:ext>
          </c:extLst>
        </c:ser>
        <c:ser>
          <c:idx val="3"/>
          <c:order val="5"/>
          <c:tx>
            <c:strRef>
              <c:f>Summary!$H$14</c:f>
              <c:strCache>
                <c:ptCount val="1"/>
                <c:pt idx="0">
                  <c:v>Additive
All periods
Count</c:v>
                </c:pt>
              </c:strCache>
            </c:strRef>
          </c:tx>
          <c:marker>
            <c:symbol val="none"/>
          </c:marker>
          <c:cat>
            <c:numRef>
              <c:f>Summary!$B$15:$B$23</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Summary!$H$15:$H$23</c:f>
              <c:numCache>
                <c:formatCode>"$"#,##0_);[Red]\("$"#,##0\)</c:formatCode>
                <c:ptCount val="9"/>
                <c:pt idx="0">
                  <c:v>75757.230142566215</c:v>
                </c:pt>
                <c:pt idx="1">
                  <c:v>610661.94984547212</c:v>
                </c:pt>
                <c:pt idx="2">
                  <c:v>1376394.4983263887</c:v>
                </c:pt>
                <c:pt idx="3">
                  <c:v>2551662.3140607267</c:v>
                </c:pt>
                <c:pt idx="4">
                  <c:v>4320822.4464422064</c:v>
                </c:pt>
                <c:pt idx="5">
                  <c:v>6393176.2940609753</c:v>
                </c:pt>
                <c:pt idx="6">
                  <c:v>10250995.031277291</c:v>
                </c:pt>
                <c:pt idx="7">
                  <c:v>14055998.146268871</c:v>
                </c:pt>
                <c:pt idx="8">
                  <c:v>19999963.393801682</c:v>
                </c:pt>
              </c:numCache>
            </c:numRef>
          </c:val>
          <c:smooth val="0"/>
          <c:extLst>
            <c:ext xmlns:c16="http://schemas.microsoft.com/office/drawing/2014/chart" uri="{C3380CC4-5D6E-409C-BE32-E72D297353CC}">
              <c16:uniqueId val="{00000005-9CE9-49D2-86A4-2ECCA869701D}"/>
            </c:ext>
          </c:extLst>
        </c:ser>
        <c:ser>
          <c:idx val="6"/>
          <c:order val="6"/>
          <c:tx>
            <c:strRef>
              <c:f>Summary!$I$14</c:f>
              <c:strCache>
                <c:ptCount val="1"/>
                <c:pt idx="0">
                  <c:v>Additive
Last 16 qtrs
Count</c:v>
                </c:pt>
              </c:strCache>
            </c:strRef>
          </c:tx>
          <c:marker>
            <c:symbol val="none"/>
          </c:marker>
          <c:cat>
            <c:numRef>
              <c:f>Summary!$B$15:$B$23</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f>Summary!$I$15:$I$23</c:f>
              <c:numCache>
                <c:formatCode>"$"#,##0_);[Red]\("$"#,##0\)</c:formatCode>
                <c:ptCount val="9"/>
                <c:pt idx="0">
                  <c:v>75757.230142566215</c:v>
                </c:pt>
                <c:pt idx="1">
                  <c:v>610661.94984547212</c:v>
                </c:pt>
                <c:pt idx="2">
                  <c:v>1376394.4983263887</c:v>
                </c:pt>
                <c:pt idx="3">
                  <c:v>2551662.3140607267</c:v>
                </c:pt>
                <c:pt idx="4">
                  <c:v>4363125.2334424984</c:v>
                </c:pt>
                <c:pt idx="5">
                  <c:v>6618192.1374302236</c:v>
                </c:pt>
                <c:pt idx="6">
                  <c:v>10825817.484827779</c:v>
                </c:pt>
                <c:pt idx="7">
                  <c:v>14944770.512551885</c:v>
                </c:pt>
                <c:pt idx="8">
                  <c:v>21490931.582903799</c:v>
                </c:pt>
              </c:numCache>
            </c:numRef>
          </c:val>
          <c:smooth val="0"/>
          <c:extLst>
            <c:ext xmlns:c16="http://schemas.microsoft.com/office/drawing/2014/chart" uri="{C3380CC4-5D6E-409C-BE32-E72D297353CC}">
              <c16:uniqueId val="{00000006-9CE9-49D2-86A4-2ECCA869701D}"/>
            </c:ext>
          </c:extLst>
        </c:ser>
        <c:dLbls>
          <c:showLegendKey val="0"/>
          <c:showVal val="0"/>
          <c:showCatName val="0"/>
          <c:showSerName val="0"/>
          <c:showPercent val="0"/>
          <c:showBubbleSize val="0"/>
        </c:dLbls>
        <c:smooth val="0"/>
        <c:axId val="97531008"/>
        <c:axId val="97532544"/>
      </c:lineChart>
      <c:catAx>
        <c:axId val="97531008"/>
        <c:scaling>
          <c:orientation val="minMax"/>
        </c:scaling>
        <c:delete val="0"/>
        <c:axPos val="b"/>
        <c:title>
          <c:tx>
            <c:rich>
              <a:bodyPr/>
              <a:lstStyle/>
              <a:p>
                <a:pPr>
                  <a:defRPr/>
                </a:pPr>
                <a:r>
                  <a:rPr lang="en-AU"/>
                  <a:t>Event Year</a:t>
                </a:r>
              </a:p>
            </c:rich>
          </c:tx>
          <c:overlay val="0"/>
        </c:title>
        <c:numFmt formatCode="General" sourceLinked="1"/>
        <c:majorTickMark val="none"/>
        <c:minorTickMark val="none"/>
        <c:tickLblPos val="nextTo"/>
        <c:txPr>
          <a:bodyPr/>
          <a:lstStyle/>
          <a:p>
            <a:pPr>
              <a:defRPr>
                <a:latin typeface="Century Gothic" panose="020B0502020202020204" pitchFamily="34" charset="0"/>
              </a:defRPr>
            </a:pPr>
            <a:endParaRPr lang="en-US"/>
          </a:p>
        </c:txPr>
        <c:crossAx val="97532544"/>
        <c:crosses val="autoZero"/>
        <c:auto val="1"/>
        <c:lblAlgn val="ctr"/>
        <c:lblOffset val="100"/>
        <c:noMultiLvlLbl val="0"/>
      </c:catAx>
      <c:valAx>
        <c:axId val="97532544"/>
        <c:scaling>
          <c:orientation val="minMax"/>
        </c:scaling>
        <c:delete val="0"/>
        <c:axPos val="l"/>
        <c:majorGridlines/>
        <c:title>
          <c:tx>
            <c:rich>
              <a:bodyPr/>
              <a:lstStyle/>
              <a:p>
                <a:pPr>
                  <a:defRPr sz="1100"/>
                </a:pPr>
                <a:r>
                  <a:rPr lang="en-US" sz="1100"/>
                  <a:t>Amount</a:t>
                </a:r>
                <a:r>
                  <a:rPr lang="en-US" sz="1100" baseline="0"/>
                  <a:t> of IBNR</a:t>
                </a:r>
                <a:endParaRPr lang="en-US" sz="1100"/>
              </a:p>
            </c:rich>
          </c:tx>
          <c:overlay val="0"/>
        </c:title>
        <c:numFmt formatCode="&quot;$&quot;#,##0_);[Red]\(&quot;$&quot;#,##0\)" sourceLinked="1"/>
        <c:majorTickMark val="none"/>
        <c:minorTickMark val="none"/>
        <c:tickLblPos val="nextTo"/>
        <c:txPr>
          <a:bodyPr/>
          <a:lstStyle/>
          <a:p>
            <a:pPr>
              <a:defRPr>
                <a:latin typeface="Century Gothic" panose="020B0502020202020204" pitchFamily="34" charset="0"/>
              </a:defRPr>
            </a:pPr>
            <a:endParaRPr lang="en-US"/>
          </a:p>
        </c:txPr>
        <c:crossAx val="97531008"/>
        <c:crosses val="autoZero"/>
        <c:crossBetween val="between"/>
      </c:valAx>
    </c:plotArea>
    <c:legend>
      <c:legendPos val="r"/>
      <c:overlay val="0"/>
      <c:txPr>
        <a:bodyPr/>
        <a:lstStyle/>
        <a:p>
          <a:pPr>
            <a:defRPr>
              <a:latin typeface="Century Gothic" panose="020B0502020202020204" pitchFamily="34" charset="0"/>
            </a:defRPr>
          </a:pPr>
          <a:endParaRPr lang="en-US"/>
        </a:p>
      </c:txPr>
    </c:legend>
    <c:plotVisOnly val="1"/>
    <c:dispBlanksAs val="gap"/>
    <c:showDLblsOverMax val="0"/>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E7CCDB5-B497-48BC-8DF4-72C0A63490A2}">
  <sheetPr codeName="Chart13"/>
  <sheetViews>
    <sheetView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13944600" cy="9105900"/>
    <xdr:graphicFrame macro="">
      <xdr:nvGraphicFramePr>
        <xdr:cNvPr id="2" name="Chart 1">
          <a:extLst>
            <a:ext uri="{FF2B5EF4-FFF2-40B4-BE49-F238E27FC236}">
              <a16:creationId xmlns:a16="http://schemas.microsoft.com/office/drawing/2014/main" id="{B2EB086A-B63C-2B3D-D296-0A4D1180DF4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5:D10" totalsRowShown="0" headerRowDxfId="20" dataDxfId="18" headerRowBorderDxfId="19" tableBorderDxfId="17" totalsRowBorderDxfId="16">
  <tableColumns count="3">
    <tableColumn id="1" xr3:uid="{00000000-0010-0000-0000-000001000000}" name="Method" dataDxfId="15"/>
    <tableColumn id="2" xr3:uid="{00000000-0010-0000-0000-000002000000}" name="Count" dataDxfId="14"/>
    <tableColumn id="3" xr3:uid="{00000000-0010-0000-0000-000003000000}" name="Amount" dataDxfId="13"/>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B14:I25" totalsRowShown="0" headerRowDxfId="12" dataDxfId="10" headerRowBorderDxfId="11" tableBorderDxfId="9" totalsRowBorderDxfId="8">
  <tableColumns count="8">
    <tableColumn id="1" xr3:uid="{00000000-0010-0000-0100-000001000000}" name="Event Year" dataDxfId="7"/>
    <tableColumn id="2" xr3:uid="{00000000-0010-0000-0100-000002000000}" name="Chain Ladder_x000a_All periods_x000a_Count" dataDxfId="6"/>
    <tableColumn id="3" xr3:uid="{00000000-0010-0000-0100-000003000000}" name="Chain Ladder_x000a_Last 16 qtrs_x000a_Count" dataDxfId="5"/>
    <tableColumn id="13" xr3:uid="{7F552C28-4C04-4F01-9DD5-C5240C7DD74E}" name="Chain Ladder_x000a_All periods_x000a_Amount" dataDxfId="4">
      <calculatedColumnFormula>SUMIFS('Chain Ladder - Amount'!$AP$132:$AP$167,'Chain Ladder - Amount'!$C$132:$C$167,$B15)</calculatedColumnFormula>
    </tableColumn>
    <tableColumn id="14" xr3:uid="{A867067C-CF85-44D1-9C17-24CE9AF1FEA4}" name="Chain Ladder_x000a_Last 16 qtrs_x000a_Amount" dataDxfId="3">
      <calculatedColumnFormula>SUMIFS('Chain Ladder - Amount'!$AP$179:$AP$214,'Chain Ladder - Amount'!$C$179:$C$214,$B15)</calculatedColumnFormula>
    </tableColumn>
    <tableColumn id="4" xr3:uid="{00000000-0010-0000-0100-000004000000}" name="B-F Method_x000a_Last 16 qtrs_x000a_Count" dataDxfId="2"/>
    <tableColumn id="5" xr3:uid="{00000000-0010-0000-0100-000005000000}" name="Additive_x000a_All periods_x000a_Count" dataDxfId="1"/>
    <tableColumn id="6" xr3:uid="{00000000-0010-0000-0100-000006000000}" name="Additive_x000a_Last 16 qtrs_x000a_Count" dataDxfId="0">
      <calculatedColumnFormula>SUMIFS(Additive!$AS$103:$AS$138,Additive!$C$103:$C$138,$B15)</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B2:K44"/>
  <sheetViews>
    <sheetView showGridLines="0" tabSelected="1" zoomScale="75" zoomScaleNormal="75" zoomScalePageLayoutView="150" workbookViewId="0">
      <selection activeCell="C13" sqref="C13"/>
    </sheetView>
  </sheetViews>
  <sheetFormatPr defaultColWidth="10.7265625" defaultRowHeight="13.5" x14ac:dyDescent="0.25"/>
  <cols>
    <col min="1" max="1" width="3.7265625" style="4" customWidth="1"/>
    <col min="2" max="2" width="35.26953125" style="4" customWidth="1"/>
    <col min="3" max="3" width="10.7265625" style="4" customWidth="1"/>
    <col min="4" max="11" width="10.7265625" style="4"/>
    <col min="12" max="12" width="18.26953125" style="4" customWidth="1"/>
    <col min="13" max="16384" width="10.7265625" style="4"/>
  </cols>
  <sheetData>
    <row r="2" spans="2:3" ht="14" x14ac:dyDescent="0.3">
      <c r="B2" s="5" t="s">
        <v>241</v>
      </c>
    </row>
    <row r="3" spans="2:3" ht="14" x14ac:dyDescent="0.3">
      <c r="B3" s="5" t="s">
        <v>240</v>
      </c>
    </row>
    <row r="4" spans="2:3" ht="14" x14ac:dyDescent="0.3">
      <c r="B4" s="5" t="s">
        <v>117</v>
      </c>
    </row>
    <row r="5" spans="2:3" ht="14" x14ac:dyDescent="0.3">
      <c r="B5" s="247" t="s">
        <v>259</v>
      </c>
    </row>
    <row r="7" spans="2:3" ht="14" x14ac:dyDescent="0.3">
      <c r="B7" s="5" t="s">
        <v>44</v>
      </c>
    </row>
    <row r="8" spans="2:3" ht="14" x14ac:dyDescent="0.3">
      <c r="B8" s="5"/>
    </row>
    <row r="9" spans="2:3" ht="14" x14ac:dyDescent="0.3">
      <c r="B9" s="5" t="s">
        <v>69</v>
      </c>
    </row>
    <row r="10" spans="2:3" x14ac:dyDescent="0.25">
      <c r="B10" s="4" t="s">
        <v>245</v>
      </c>
    </row>
    <row r="11" spans="2:3" x14ac:dyDescent="0.25">
      <c r="B11" s="4" t="s">
        <v>67</v>
      </c>
      <c r="C11" s="221">
        <v>5</v>
      </c>
    </row>
    <row r="12" spans="2:3" x14ac:dyDescent="0.25">
      <c r="B12" s="4" t="s">
        <v>68</v>
      </c>
      <c r="C12" s="225" t="s">
        <v>259</v>
      </c>
    </row>
    <row r="13" spans="2:3" x14ac:dyDescent="0.25">
      <c r="B13" s="4" t="s">
        <v>70</v>
      </c>
      <c r="C13" s="220" t="s">
        <v>254</v>
      </c>
    </row>
    <row r="16" spans="2:3" ht="14" x14ac:dyDescent="0.3">
      <c r="B16" s="5" t="s">
        <v>118</v>
      </c>
    </row>
    <row r="17" spans="2:11" x14ac:dyDescent="0.25">
      <c r="B17" s="4" t="s">
        <v>119</v>
      </c>
    </row>
    <row r="18" spans="2:11" x14ac:dyDescent="0.25">
      <c r="B18" s="4" t="s">
        <v>120</v>
      </c>
    </row>
    <row r="21" spans="2:11" ht="14" x14ac:dyDescent="0.3">
      <c r="B21" s="5" t="s">
        <v>72</v>
      </c>
    </row>
    <row r="22" spans="2:11" x14ac:dyDescent="0.25">
      <c r="B22" s="4" t="s">
        <v>242</v>
      </c>
    </row>
    <row r="23" spans="2:11" x14ac:dyDescent="0.25">
      <c r="B23" s="4" t="s">
        <v>243</v>
      </c>
    </row>
    <row r="24" spans="2:11" x14ac:dyDescent="0.25">
      <c r="B24" s="4" t="s">
        <v>45</v>
      </c>
    </row>
    <row r="25" spans="2:11" x14ac:dyDescent="0.25">
      <c r="B25" s="4" t="s">
        <v>46</v>
      </c>
    </row>
    <row r="28" spans="2:11" ht="14" x14ac:dyDescent="0.3">
      <c r="B28" s="5" t="s">
        <v>71</v>
      </c>
    </row>
    <row r="29" spans="2:11" ht="14" x14ac:dyDescent="0.3">
      <c r="B29" s="104" t="s">
        <v>74</v>
      </c>
      <c r="C29" s="104" t="s">
        <v>75</v>
      </c>
      <c r="D29" s="105"/>
      <c r="E29" s="200"/>
      <c r="F29" s="200"/>
      <c r="G29" s="200"/>
      <c r="H29" s="200"/>
      <c r="I29" s="200"/>
      <c r="J29" s="200"/>
      <c r="K29" s="200"/>
    </row>
    <row r="30" spans="2:11" x14ac:dyDescent="0.25">
      <c r="B30" s="4" t="s">
        <v>104</v>
      </c>
      <c r="C30" s="4" t="s">
        <v>79</v>
      </c>
    </row>
    <row r="31" spans="2:11" x14ac:dyDescent="0.25">
      <c r="B31" s="4" t="s">
        <v>42</v>
      </c>
      <c r="C31" s="4" t="s">
        <v>76</v>
      </c>
    </row>
    <row r="32" spans="2:11" x14ac:dyDescent="0.25">
      <c r="B32" s="4" t="s">
        <v>41</v>
      </c>
      <c r="C32" s="4" t="s">
        <v>77</v>
      </c>
    </row>
    <row r="33" spans="2:4" x14ac:dyDescent="0.25">
      <c r="B33" s="4" t="s">
        <v>214</v>
      </c>
      <c r="C33" s="4" t="s">
        <v>216</v>
      </c>
    </row>
    <row r="34" spans="2:4" x14ac:dyDescent="0.25">
      <c r="D34" s="4" t="s">
        <v>212</v>
      </c>
    </row>
    <row r="35" spans="2:4" x14ac:dyDescent="0.25">
      <c r="D35" s="106" t="s">
        <v>211</v>
      </c>
    </row>
    <row r="36" spans="2:4" x14ac:dyDescent="0.25">
      <c r="B36" s="4" t="s">
        <v>215</v>
      </c>
      <c r="C36" s="4" t="s">
        <v>217</v>
      </c>
    </row>
    <row r="37" spans="2:4" x14ac:dyDescent="0.25">
      <c r="D37" s="4" t="s">
        <v>212</v>
      </c>
    </row>
    <row r="38" spans="2:4" x14ac:dyDescent="0.25">
      <c r="D38" s="106" t="s">
        <v>211</v>
      </c>
    </row>
    <row r="39" spans="2:4" x14ac:dyDescent="0.25">
      <c r="B39" s="4" t="s">
        <v>218</v>
      </c>
      <c r="C39" s="4" t="s">
        <v>219</v>
      </c>
    </row>
    <row r="40" spans="2:4" x14ac:dyDescent="0.25">
      <c r="B40" s="4" t="s">
        <v>220</v>
      </c>
      <c r="C40" s="4" t="s">
        <v>221</v>
      </c>
    </row>
    <row r="41" spans="2:4" x14ac:dyDescent="0.25">
      <c r="D41" s="4" t="s">
        <v>107</v>
      </c>
    </row>
    <row r="42" spans="2:4" x14ac:dyDescent="0.25">
      <c r="D42" s="4" t="s">
        <v>210</v>
      </c>
    </row>
    <row r="43" spans="2:4" x14ac:dyDescent="0.25">
      <c r="B43" s="4" t="s">
        <v>222</v>
      </c>
      <c r="C43" s="4" t="s">
        <v>225</v>
      </c>
    </row>
    <row r="44" spans="2:4" x14ac:dyDescent="0.25">
      <c r="B44" s="4" t="s">
        <v>223</v>
      </c>
      <c r="C44" s="4" t="s">
        <v>224</v>
      </c>
    </row>
  </sheetData>
  <pageMargins left="0.75" right="0.75" top="1" bottom="1" header="0.5" footer="0.5"/>
  <pageSetup paperSize="9" scale="57"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55530-D5FD-4BC5-8772-4C8C403E6FFB}">
  <dimension ref="B2:D33"/>
  <sheetViews>
    <sheetView showGridLines="0" tabSelected="1" zoomScale="75" zoomScaleNormal="75" workbookViewId="0">
      <selection activeCell="C13" sqref="C13"/>
    </sheetView>
  </sheetViews>
  <sheetFormatPr defaultColWidth="9.1796875" defaultRowHeight="13.5" x14ac:dyDescent="0.25"/>
  <cols>
    <col min="1" max="1" width="3.7265625" style="4" customWidth="1"/>
    <col min="2" max="2" width="27.453125" style="4" customWidth="1"/>
    <col min="3" max="3" width="11.54296875" style="4" customWidth="1"/>
    <col min="4" max="22" width="9.1796875" style="4"/>
    <col min="23" max="23" width="9.54296875" style="4" customWidth="1"/>
    <col min="24" max="16384" width="9.1796875" style="4"/>
  </cols>
  <sheetData>
    <row r="2" spans="2:4" ht="14" x14ac:dyDescent="0.3">
      <c r="B2" s="5" t="s">
        <v>78</v>
      </c>
    </row>
    <row r="3" spans="2:4" x14ac:dyDescent="0.25">
      <c r="B3" s="4" t="s">
        <v>79</v>
      </c>
    </row>
    <row r="5" spans="2:4" ht="14" x14ac:dyDescent="0.3">
      <c r="B5" s="5" t="s">
        <v>80</v>
      </c>
    </row>
    <row r="7" spans="2:4" x14ac:dyDescent="0.25">
      <c r="B7" s="4" t="s">
        <v>81</v>
      </c>
      <c r="D7" s="4" t="s">
        <v>82</v>
      </c>
    </row>
    <row r="8" spans="2:4" x14ac:dyDescent="0.25">
      <c r="D8" s="4" t="s">
        <v>105</v>
      </c>
    </row>
    <row r="9" spans="2:4" ht="14" x14ac:dyDescent="0.3">
      <c r="D9" s="5" t="s">
        <v>83</v>
      </c>
    </row>
    <row r="11" spans="2:4" x14ac:dyDescent="0.25">
      <c r="B11" s="4" t="s">
        <v>84</v>
      </c>
      <c r="D11" s="4" t="s">
        <v>108</v>
      </c>
    </row>
    <row r="12" spans="2:4" x14ac:dyDescent="0.25">
      <c r="C12" s="248" t="s">
        <v>259</v>
      </c>
      <c r="D12" s="4" t="s">
        <v>106</v>
      </c>
    </row>
    <row r="13" spans="2:4" x14ac:dyDescent="0.25">
      <c r="D13" s="4" t="s">
        <v>86</v>
      </c>
    </row>
    <row r="14" spans="2:4" x14ac:dyDescent="0.25">
      <c r="D14" s="4" t="s">
        <v>85</v>
      </c>
    </row>
    <row r="16" spans="2:4" x14ac:dyDescent="0.25">
      <c r="B16" s="4" t="s">
        <v>99</v>
      </c>
      <c r="D16" s="4" t="s">
        <v>100</v>
      </c>
    </row>
    <row r="17" spans="2:4" x14ac:dyDescent="0.25">
      <c r="D17" s="4" t="s">
        <v>101</v>
      </c>
    </row>
    <row r="19" spans="2:4" x14ac:dyDescent="0.25">
      <c r="B19" s="4" t="s">
        <v>258</v>
      </c>
      <c r="D19" s="1" t="s">
        <v>257</v>
      </c>
    </row>
    <row r="20" spans="2:4" x14ac:dyDescent="0.25">
      <c r="D20" s="1"/>
    </row>
    <row r="21" spans="2:4" ht="14" x14ac:dyDescent="0.3">
      <c r="B21" s="5" t="s">
        <v>94</v>
      </c>
    </row>
    <row r="22" spans="2:4" x14ac:dyDescent="0.25">
      <c r="B22" s="4" t="s">
        <v>95</v>
      </c>
      <c r="D22" s="4" t="s">
        <v>96</v>
      </c>
    </row>
    <row r="23" spans="2:4" x14ac:dyDescent="0.25">
      <c r="D23" s="4" t="s">
        <v>251</v>
      </c>
    </row>
    <row r="24" spans="2:4" x14ac:dyDescent="0.25">
      <c r="D24" s="4" t="s">
        <v>252</v>
      </c>
    </row>
    <row r="26" spans="2:4" ht="14" x14ac:dyDescent="0.3">
      <c r="B26" s="5" t="s">
        <v>213</v>
      </c>
    </row>
    <row r="27" spans="2:4" x14ac:dyDescent="0.25">
      <c r="B27" s="4" t="s">
        <v>38</v>
      </c>
      <c r="D27" s="4" t="s">
        <v>98</v>
      </c>
    </row>
    <row r="29" spans="2:4" x14ac:dyDescent="0.25">
      <c r="B29" s="4" t="s">
        <v>97</v>
      </c>
      <c r="D29" s="4" t="s">
        <v>110</v>
      </c>
    </row>
    <row r="30" spans="2:4" x14ac:dyDescent="0.25">
      <c r="D30" s="4" t="s">
        <v>111</v>
      </c>
    </row>
    <row r="32" spans="2:4" x14ac:dyDescent="0.25">
      <c r="B32" s="4" t="s">
        <v>103</v>
      </c>
      <c r="D32" s="4" t="s">
        <v>231</v>
      </c>
    </row>
    <row r="33" spans="4:4" x14ac:dyDescent="0.25">
      <c r="D33" s="4" t="s">
        <v>244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CE419-6E41-48D1-8A33-7DFD65D6F4A4}">
  <sheetPr codeName="Sheet3">
    <tabColor theme="4" tint="0.79998168889431442"/>
    <pageSetUpPr autoPageBreaks="0"/>
  </sheetPr>
  <dimension ref="A1"/>
  <sheetViews>
    <sheetView showGridLines="0" workbookViewId="0"/>
  </sheetViews>
  <sheetFormatPr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autoPageBreaks="0"/>
  </sheetPr>
  <dimension ref="B2:M5340"/>
  <sheetViews>
    <sheetView showGridLines="0" zoomScale="75" zoomScaleNormal="75" zoomScalePageLayoutView="150" workbookViewId="0">
      <selection activeCell="B2" sqref="B2"/>
    </sheetView>
  </sheetViews>
  <sheetFormatPr defaultColWidth="8.7265625" defaultRowHeight="13.5" x14ac:dyDescent="0.25"/>
  <cols>
    <col min="1" max="1" width="3.7265625" style="1" customWidth="1"/>
    <col min="2" max="12" width="12.7265625" style="1" customWidth="1"/>
    <col min="13" max="13" width="9.1796875" style="1" bestFit="1" customWidth="1"/>
    <col min="14" max="16384" width="8.7265625" style="1"/>
  </cols>
  <sheetData>
    <row r="2" spans="2:13" ht="14" x14ac:dyDescent="0.3">
      <c r="B2" s="2" t="s">
        <v>42</v>
      </c>
    </row>
    <row r="4" spans="2:13" s="125" customFormat="1" ht="28" x14ac:dyDescent="0.35">
      <c r="B4" s="133" t="s">
        <v>155</v>
      </c>
      <c r="C4" s="134"/>
      <c r="D4" s="136" t="s">
        <v>34</v>
      </c>
      <c r="E4" s="137" t="s">
        <v>62</v>
      </c>
      <c r="F4" s="138" t="s">
        <v>9</v>
      </c>
    </row>
    <row r="5" spans="2:13" x14ac:dyDescent="0.25">
      <c r="B5" s="78" t="s">
        <v>156</v>
      </c>
      <c r="D5" s="139" cm="1">
        <f t="array" ref="D5">SUMPRODUCT((B10:B9996="DTH")*H10:H9996*L10:L9996)</f>
        <v>164113000</v>
      </c>
      <c r="E5" s="139" cm="1">
        <f t="array" ref="E5">SUMPRODUCT((B10:B9996="ILL")*H10:H9996*L10:L9996)</f>
        <v>9800000</v>
      </c>
      <c r="F5" s="140" cm="1">
        <f t="array" ref="F5">SUMPRODUCT((B10:B9996="TPD")*H10:H9996*L10:L9996)</f>
        <v>106940800</v>
      </c>
      <c r="M5" s="125"/>
    </row>
    <row r="6" spans="2:13" x14ac:dyDescent="0.25">
      <c r="B6" s="78" t="s">
        <v>157</v>
      </c>
      <c r="D6" s="141" cm="1">
        <f t="array" ref="D6">SUMPRODUCT((B10:B9996="DTH")*L10:L9996)</f>
        <v>2644</v>
      </c>
      <c r="E6" s="141" cm="1">
        <f t="array" ref="E6">SUMPRODUCT((B10:B9996="ILL")*L10:L9996)</f>
        <v>224</v>
      </c>
      <c r="F6" s="142" cm="1">
        <f t="array" ref="F6">SUMPRODUCT((B10:B9996="TPD")*L10:L9996)</f>
        <v>2258.6000000000222</v>
      </c>
    </row>
    <row r="7" spans="2:13" x14ac:dyDescent="0.25">
      <c r="B7" s="79" t="s">
        <v>95</v>
      </c>
      <c r="C7" s="68"/>
      <c r="D7" s="143">
        <f>D5/D6</f>
        <v>62069.969742813919</v>
      </c>
      <c r="E7" s="144">
        <f>E5/E6</f>
        <v>43750</v>
      </c>
      <c r="F7" s="145">
        <f>F5/F6</f>
        <v>47348.268839103403</v>
      </c>
    </row>
    <row r="9" spans="2:13" s="125" customFormat="1" ht="28" x14ac:dyDescent="0.35">
      <c r="B9" s="126" t="s">
        <v>0</v>
      </c>
      <c r="C9" s="127" t="s">
        <v>1</v>
      </c>
      <c r="D9" s="127" t="s">
        <v>58</v>
      </c>
      <c r="E9" s="127" t="s">
        <v>2</v>
      </c>
      <c r="F9" s="146" t="s">
        <v>3</v>
      </c>
      <c r="G9" s="146" t="s">
        <v>4</v>
      </c>
      <c r="H9" s="127" t="s">
        <v>5</v>
      </c>
      <c r="I9" s="127" t="s">
        <v>122</v>
      </c>
      <c r="J9" s="127" t="s">
        <v>124</v>
      </c>
      <c r="K9" s="127" t="s">
        <v>123</v>
      </c>
      <c r="L9" s="138" t="s">
        <v>15</v>
      </c>
    </row>
    <row r="10" spans="2:13" x14ac:dyDescent="0.25">
      <c r="B10" s="147" t="s">
        <v>6</v>
      </c>
      <c r="C10" s="148" t="s">
        <v>7</v>
      </c>
      <c r="D10" s="148">
        <v>40</v>
      </c>
      <c r="E10" s="148" t="s">
        <v>8</v>
      </c>
      <c r="F10" s="149">
        <v>42440</v>
      </c>
      <c r="G10" s="149">
        <v>42399</v>
      </c>
      <c r="H10" s="150">
        <v>74000</v>
      </c>
      <c r="I10" s="148" t="str">
        <f>YEAR(G10)&amp;"Q"&amp;ROUNDUP(MONTH(G10)/3,0)</f>
        <v>2016Q1</v>
      </c>
      <c r="J10" s="148">
        <f>YEAR(F10)-YEAR(G10)</f>
        <v>0</v>
      </c>
      <c r="K10" s="148">
        <f>(YEAR(F10)*4+ROUNDDOWN((MONTH(F10)-1)/3,0))
-(YEAR(G10)*4+ROUNDDOWN((MONTH(G10)-1)/3,0))</f>
        <v>0</v>
      </c>
      <c r="L10" s="151">
        <f>IF(C10="Declined",0,IF(C10="Admitted",1,IF(B10="TPD",0.8,1)))</f>
        <v>1</v>
      </c>
    </row>
    <row r="11" spans="2:13" x14ac:dyDescent="0.25">
      <c r="B11" s="147" t="s">
        <v>6</v>
      </c>
      <c r="C11" s="148" t="s">
        <v>7</v>
      </c>
      <c r="D11" s="148">
        <v>20</v>
      </c>
      <c r="E11" s="148" t="s">
        <v>8</v>
      </c>
      <c r="F11" s="149">
        <v>42476</v>
      </c>
      <c r="G11" s="149">
        <v>42402</v>
      </c>
      <c r="H11" s="150">
        <v>100000</v>
      </c>
      <c r="I11" s="148" t="str">
        <f t="shared" ref="I11:I74" si="0">YEAR(G11)&amp;"Q"&amp;ROUNDUP(MONTH(G11)/3,0)</f>
        <v>2016Q1</v>
      </c>
      <c r="J11" s="148">
        <f t="shared" ref="J11:J74" si="1">YEAR(F11)-YEAR(G11)</f>
        <v>0</v>
      </c>
      <c r="K11" s="148">
        <f t="shared" ref="K11:K74" si="2">(YEAR(F11)*4+ROUNDDOWN((MONTH(F11)-1)/3,0))
-(YEAR(G11)*4+ROUNDDOWN((MONTH(G11)-1)/3,0))</f>
        <v>1</v>
      </c>
      <c r="L11" s="151">
        <f t="shared" ref="L11:L74" si="3">IF(C11="Declined",0,IF(C11="Admitted",1,IF(B11="TPD",0.8,1)))</f>
        <v>1</v>
      </c>
    </row>
    <row r="12" spans="2:13" x14ac:dyDescent="0.25">
      <c r="B12" s="147" t="s">
        <v>6</v>
      </c>
      <c r="C12" s="148" t="s">
        <v>7</v>
      </c>
      <c r="D12" s="148">
        <v>41</v>
      </c>
      <c r="E12" s="148" t="s">
        <v>8</v>
      </c>
      <c r="F12" s="149">
        <v>42476</v>
      </c>
      <c r="G12" s="149">
        <v>42413</v>
      </c>
      <c r="H12" s="150">
        <v>68000</v>
      </c>
      <c r="I12" s="148" t="str">
        <f t="shared" si="0"/>
        <v>2016Q1</v>
      </c>
      <c r="J12" s="148">
        <f t="shared" si="1"/>
        <v>0</v>
      </c>
      <c r="K12" s="148">
        <f t="shared" si="2"/>
        <v>1</v>
      </c>
      <c r="L12" s="151">
        <f t="shared" si="3"/>
        <v>1</v>
      </c>
    </row>
    <row r="13" spans="2:13" x14ac:dyDescent="0.25">
      <c r="B13" s="147" t="s">
        <v>6</v>
      </c>
      <c r="C13" s="148" t="s">
        <v>7</v>
      </c>
      <c r="D13" s="148">
        <v>58</v>
      </c>
      <c r="E13" s="148" t="s">
        <v>8</v>
      </c>
      <c r="F13" s="149">
        <v>42476</v>
      </c>
      <c r="G13" s="149">
        <v>42446</v>
      </c>
      <c r="H13" s="150">
        <v>12000</v>
      </c>
      <c r="I13" s="148" t="str">
        <f t="shared" si="0"/>
        <v>2016Q1</v>
      </c>
      <c r="J13" s="148">
        <f t="shared" si="1"/>
        <v>0</v>
      </c>
      <c r="K13" s="148">
        <f t="shared" si="2"/>
        <v>1</v>
      </c>
      <c r="L13" s="151">
        <f t="shared" si="3"/>
        <v>1</v>
      </c>
    </row>
    <row r="14" spans="2:13" x14ac:dyDescent="0.25">
      <c r="B14" s="147" t="s">
        <v>6</v>
      </c>
      <c r="C14" s="148" t="s">
        <v>7</v>
      </c>
      <c r="D14" s="148">
        <v>46</v>
      </c>
      <c r="E14" s="148" t="s">
        <v>8</v>
      </c>
      <c r="F14" s="149">
        <v>42477</v>
      </c>
      <c r="G14" s="149">
        <v>42410</v>
      </c>
      <c r="H14" s="150">
        <v>43000</v>
      </c>
      <c r="I14" s="148" t="str">
        <f t="shared" si="0"/>
        <v>2016Q1</v>
      </c>
      <c r="J14" s="148">
        <f t="shared" si="1"/>
        <v>0</v>
      </c>
      <c r="K14" s="148">
        <f t="shared" si="2"/>
        <v>1</v>
      </c>
      <c r="L14" s="151">
        <f t="shared" si="3"/>
        <v>1</v>
      </c>
    </row>
    <row r="15" spans="2:13" x14ac:dyDescent="0.25">
      <c r="B15" s="147" t="s">
        <v>6</v>
      </c>
      <c r="C15" s="148" t="s">
        <v>7</v>
      </c>
      <c r="D15" s="148">
        <v>33</v>
      </c>
      <c r="E15" s="148" t="s">
        <v>8</v>
      </c>
      <c r="F15" s="149">
        <v>42478</v>
      </c>
      <c r="G15" s="149">
        <v>42442</v>
      </c>
      <c r="H15" s="150">
        <v>94000</v>
      </c>
      <c r="I15" s="148" t="str">
        <f t="shared" si="0"/>
        <v>2016Q1</v>
      </c>
      <c r="J15" s="148">
        <f t="shared" si="1"/>
        <v>0</v>
      </c>
      <c r="K15" s="148">
        <f t="shared" si="2"/>
        <v>1</v>
      </c>
      <c r="L15" s="151">
        <f t="shared" si="3"/>
        <v>1</v>
      </c>
    </row>
    <row r="16" spans="2:13" x14ac:dyDescent="0.25">
      <c r="B16" s="147" t="s">
        <v>6</v>
      </c>
      <c r="C16" s="148" t="s">
        <v>7</v>
      </c>
      <c r="D16" s="148">
        <v>19</v>
      </c>
      <c r="E16" s="148" t="s">
        <v>8</v>
      </c>
      <c r="F16" s="149">
        <v>42484</v>
      </c>
      <c r="G16" s="149">
        <v>42375</v>
      </c>
      <c r="H16" s="150">
        <v>100000</v>
      </c>
      <c r="I16" s="148" t="str">
        <f t="shared" si="0"/>
        <v>2016Q1</v>
      </c>
      <c r="J16" s="148">
        <f t="shared" si="1"/>
        <v>0</v>
      </c>
      <c r="K16" s="148">
        <f t="shared" si="2"/>
        <v>1</v>
      </c>
      <c r="L16" s="151">
        <f t="shared" si="3"/>
        <v>1</v>
      </c>
    </row>
    <row r="17" spans="2:12" x14ac:dyDescent="0.25">
      <c r="B17" s="147" t="s">
        <v>6</v>
      </c>
      <c r="C17" s="148" t="s">
        <v>7</v>
      </c>
      <c r="D17" s="148">
        <v>55</v>
      </c>
      <c r="E17" s="148" t="s">
        <v>8</v>
      </c>
      <c r="F17" s="149">
        <v>42484</v>
      </c>
      <c r="G17" s="149">
        <v>42435</v>
      </c>
      <c r="H17" s="150">
        <v>20000</v>
      </c>
      <c r="I17" s="148" t="str">
        <f t="shared" si="0"/>
        <v>2016Q1</v>
      </c>
      <c r="J17" s="148">
        <f t="shared" si="1"/>
        <v>0</v>
      </c>
      <c r="K17" s="148">
        <f t="shared" si="2"/>
        <v>1</v>
      </c>
      <c r="L17" s="151">
        <f t="shared" si="3"/>
        <v>1</v>
      </c>
    </row>
    <row r="18" spans="2:12" x14ac:dyDescent="0.25">
      <c r="B18" s="147" t="s">
        <v>9</v>
      </c>
      <c r="C18" s="148" t="s">
        <v>10</v>
      </c>
      <c r="D18" s="148">
        <v>40</v>
      </c>
      <c r="E18" s="148" t="s">
        <v>8</v>
      </c>
      <c r="F18" s="149">
        <v>42490</v>
      </c>
      <c r="G18" s="149">
        <v>42455</v>
      </c>
      <c r="H18" s="150">
        <v>74000</v>
      </c>
      <c r="I18" s="148" t="str">
        <f t="shared" si="0"/>
        <v>2016Q1</v>
      </c>
      <c r="J18" s="148">
        <f t="shared" si="1"/>
        <v>0</v>
      </c>
      <c r="K18" s="148">
        <f t="shared" si="2"/>
        <v>1</v>
      </c>
      <c r="L18" s="151">
        <f t="shared" si="3"/>
        <v>0</v>
      </c>
    </row>
    <row r="19" spans="2:12" x14ac:dyDescent="0.25">
      <c r="B19" s="147" t="s">
        <v>6</v>
      </c>
      <c r="C19" s="148" t="s">
        <v>7</v>
      </c>
      <c r="D19" s="148">
        <v>45</v>
      </c>
      <c r="E19" s="148" t="s">
        <v>8</v>
      </c>
      <c r="F19" s="149">
        <v>42492</v>
      </c>
      <c r="G19" s="149">
        <v>42423</v>
      </c>
      <c r="H19" s="150">
        <v>47000</v>
      </c>
      <c r="I19" s="148" t="str">
        <f t="shared" si="0"/>
        <v>2016Q1</v>
      </c>
      <c r="J19" s="148">
        <f t="shared" si="1"/>
        <v>0</v>
      </c>
      <c r="K19" s="148">
        <f t="shared" si="2"/>
        <v>1</v>
      </c>
      <c r="L19" s="151">
        <f t="shared" si="3"/>
        <v>1</v>
      </c>
    </row>
    <row r="20" spans="2:12" x14ac:dyDescent="0.25">
      <c r="B20" s="147" t="s">
        <v>6</v>
      </c>
      <c r="C20" s="148" t="s">
        <v>7</v>
      </c>
      <c r="D20" s="148">
        <v>53</v>
      </c>
      <c r="E20" s="148" t="s">
        <v>8</v>
      </c>
      <c r="F20" s="149">
        <v>42492</v>
      </c>
      <c r="G20" s="149">
        <v>42452</v>
      </c>
      <c r="H20" s="150">
        <v>25000</v>
      </c>
      <c r="I20" s="148" t="str">
        <f t="shared" si="0"/>
        <v>2016Q1</v>
      </c>
      <c r="J20" s="148">
        <f t="shared" si="1"/>
        <v>0</v>
      </c>
      <c r="K20" s="148">
        <f t="shared" si="2"/>
        <v>1</v>
      </c>
      <c r="L20" s="151">
        <f t="shared" si="3"/>
        <v>1</v>
      </c>
    </row>
    <row r="21" spans="2:12" x14ac:dyDescent="0.25">
      <c r="B21" s="147" t="s">
        <v>6</v>
      </c>
      <c r="C21" s="148" t="s">
        <v>7</v>
      </c>
      <c r="D21" s="148">
        <v>28</v>
      </c>
      <c r="E21" s="148" t="s">
        <v>8</v>
      </c>
      <c r="F21" s="149">
        <v>42493</v>
      </c>
      <c r="G21" s="149">
        <v>42443</v>
      </c>
      <c r="H21" s="150">
        <v>100000</v>
      </c>
      <c r="I21" s="148" t="str">
        <f t="shared" si="0"/>
        <v>2016Q1</v>
      </c>
      <c r="J21" s="148">
        <f t="shared" si="1"/>
        <v>0</v>
      </c>
      <c r="K21" s="148">
        <f t="shared" si="2"/>
        <v>1</v>
      </c>
      <c r="L21" s="151">
        <f t="shared" si="3"/>
        <v>1</v>
      </c>
    </row>
    <row r="22" spans="2:12" x14ac:dyDescent="0.25">
      <c r="B22" s="147" t="s">
        <v>6</v>
      </c>
      <c r="C22" s="148" t="s">
        <v>7</v>
      </c>
      <c r="D22" s="148">
        <v>46</v>
      </c>
      <c r="E22" s="148" t="s">
        <v>8</v>
      </c>
      <c r="F22" s="149">
        <v>42499</v>
      </c>
      <c r="G22" s="149">
        <v>42415</v>
      </c>
      <c r="H22" s="150">
        <v>43000</v>
      </c>
      <c r="I22" s="148" t="str">
        <f t="shared" si="0"/>
        <v>2016Q1</v>
      </c>
      <c r="J22" s="148">
        <f t="shared" si="1"/>
        <v>0</v>
      </c>
      <c r="K22" s="148">
        <f t="shared" si="2"/>
        <v>1</v>
      </c>
      <c r="L22" s="151">
        <f t="shared" si="3"/>
        <v>1</v>
      </c>
    </row>
    <row r="23" spans="2:12" x14ac:dyDescent="0.25">
      <c r="B23" s="147" t="s">
        <v>9</v>
      </c>
      <c r="C23" s="148" t="s">
        <v>7</v>
      </c>
      <c r="D23" s="148">
        <v>52</v>
      </c>
      <c r="E23" s="148" t="s">
        <v>8</v>
      </c>
      <c r="F23" s="149">
        <v>42506</v>
      </c>
      <c r="G23" s="149">
        <v>42412</v>
      </c>
      <c r="H23" s="150">
        <v>27000</v>
      </c>
      <c r="I23" s="148" t="str">
        <f t="shared" si="0"/>
        <v>2016Q1</v>
      </c>
      <c r="J23" s="148">
        <f t="shared" si="1"/>
        <v>0</v>
      </c>
      <c r="K23" s="148">
        <f t="shared" si="2"/>
        <v>1</v>
      </c>
      <c r="L23" s="151">
        <f t="shared" si="3"/>
        <v>1</v>
      </c>
    </row>
    <row r="24" spans="2:12" x14ac:dyDescent="0.25">
      <c r="B24" s="147" t="s">
        <v>6</v>
      </c>
      <c r="C24" s="148" t="s">
        <v>7</v>
      </c>
      <c r="D24" s="148">
        <v>49</v>
      </c>
      <c r="E24" s="148" t="s">
        <v>8</v>
      </c>
      <c r="F24" s="149">
        <v>42507</v>
      </c>
      <c r="G24" s="149">
        <v>42385</v>
      </c>
      <c r="H24" s="150">
        <v>35000</v>
      </c>
      <c r="I24" s="148" t="str">
        <f t="shared" si="0"/>
        <v>2016Q1</v>
      </c>
      <c r="J24" s="148">
        <f t="shared" si="1"/>
        <v>0</v>
      </c>
      <c r="K24" s="148">
        <f t="shared" si="2"/>
        <v>1</v>
      </c>
      <c r="L24" s="151">
        <f t="shared" si="3"/>
        <v>1</v>
      </c>
    </row>
    <row r="25" spans="2:12" x14ac:dyDescent="0.25">
      <c r="B25" s="147" t="s">
        <v>6</v>
      </c>
      <c r="C25" s="148" t="s">
        <v>7</v>
      </c>
      <c r="D25" s="148">
        <v>49</v>
      </c>
      <c r="E25" s="148" t="s">
        <v>8</v>
      </c>
      <c r="F25" s="149">
        <v>42510</v>
      </c>
      <c r="G25" s="149">
        <v>42374</v>
      </c>
      <c r="H25" s="150">
        <v>35000</v>
      </c>
      <c r="I25" s="148" t="str">
        <f t="shared" si="0"/>
        <v>2016Q1</v>
      </c>
      <c r="J25" s="148">
        <f t="shared" si="1"/>
        <v>0</v>
      </c>
      <c r="K25" s="148">
        <f t="shared" si="2"/>
        <v>1</v>
      </c>
      <c r="L25" s="151">
        <f t="shared" si="3"/>
        <v>1</v>
      </c>
    </row>
    <row r="26" spans="2:12" x14ac:dyDescent="0.25">
      <c r="B26" s="147" t="s">
        <v>6</v>
      </c>
      <c r="C26" s="148" t="s">
        <v>7</v>
      </c>
      <c r="D26" s="148">
        <v>51</v>
      </c>
      <c r="E26" s="148" t="s">
        <v>8</v>
      </c>
      <c r="F26" s="149">
        <v>42510</v>
      </c>
      <c r="G26" s="149">
        <v>42374</v>
      </c>
      <c r="H26" s="150">
        <v>30000</v>
      </c>
      <c r="I26" s="148" t="str">
        <f t="shared" si="0"/>
        <v>2016Q1</v>
      </c>
      <c r="J26" s="148">
        <f t="shared" si="1"/>
        <v>0</v>
      </c>
      <c r="K26" s="148">
        <f t="shared" si="2"/>
        <v>1</v>
      </c>
      <c r="L26" s="151">
        <f t="shared" si="3"/>
        <v>1</v>
      </c>
    </row>
    <row r="27" spans="2:12" x14ac:dyDescent="0.25">
      <c r="B27" s="147" t="s">
        <v>6</v>
      </c>
      <c r="C27" s="148" t="s">
        <v>7</v>
      </c>
      <c r="D27" s="148">
        <v>27</v>
      </c>
      <c r="E27" s="148" t="s">
        <v>8</v>
      </c>
      <c r="F27" s="149">
        <v>42512</v>
      </c>
      <c r="G27" s="149">
        <v>42445</v>
      </c>
      <c r="H27" s="150">
        <v>100000</v>
      </c>
      <c r="I27" s="148" t="str">
        <f t="shared" si="0"/>
        <v>2016Q1</v>
      </c>
      <c r="J27" s="148">
        <f t="shared" si="1"/>
        <v>0</v>
      </c>
      <c r="K27" s="148">
        <f t="shared" si="2"/>
        <v>1</v>
      </c>
      <c r="L27" s="151">
        <f t="shared" si="3"/>
        <v>1</v>
      </c>
    </row>
    <row r="28" spans="2:12" x14ac:dyDescent="0.25">
      <c r="B28" s="147" t="s">
        <v>6</v>
      </c>
      <c r="C28" s="148" t="s">
        <v>7</v>
      </c>
      <c r="D28" s="148">
        <v>62</v>
      </c>
      <c r="E28" s="148" t="s">
        <v>8</v>
      </c>
      <c r="F28" s="149">
        <v>42525</v>
      </c>
      <c r="G28" s="149">
        <v>42377</v>
      </c>
      <c r="H28" s="150">
        <v>10000</v>
      </c>
      <c r="I28" s="148" t="str">
        <f t="shared" si="0"/>
        <v>2016Q1</v>
      </c>
      <c r="J28" s="148">
        <f t="shared" si="1"/>
        <v>0</v>
      </c>
      <c r="K28" s="148">
        <f t="shared" si="2"/>
        <v>1</v>
      </c>
      <c r="L28" s="151">
        <f t="shared" si="3"/>
        <v>1</v>
      </c>
    </row>
    <row r="29" spans="2:12" x14ac:dyDescent="0.25">
      <c r="B29" s="147" t="s">
        <v>6</v>
      </c>
      <c r="C29" s="148" t="s">
        <v>7</v>
      </c>
      <c r="D29" s="148">
        <v>22</v>
      </c>
      <c r="E29" s="148" t="s">
        <v>8</v>
      </c>
      <c r="F29" s="149">
        <v>42525</v>
      </c>
      <c r="G29" s="149">
        <v>42483</v>
      </c>
      <c r="H29" s="150">
        <v>100000</v>
      </c>
      <c r="I29" s="148" t="str">
        <f t="shared" si="0"/>
        <v>2016Q2</v>
      </c>
      <c r="J29" s="148">
        <f t="shared" si="1"/>
        <v>0</v>
      </c>
      <c r="K29" s="148">
        <f t="shared" si="2"/>
        <v>0</v>
      </c>
      <c r="L29" s="151">
        <f t="shared" si="3"/>
        <v>1</v>
      </c>
    </row>
    <row r="30" spans="2:12" x14ac:dyDescent="0.25">
      <c r="B30" s="147" t="s">
        <v>6</v>
      </c>
      <c r="C30" s="148" t="s">
        <v>7</v>
      </c>
      <c r="D30" s="148">
        <v>21</v>
      </c>
      <c r="E30" s="148" t="s">
        <v>8</v>
      </c>
      <c r="F30" s="149">
        <v>42527</v>
      </c>
      <c r="G30" s="149">
        <v>42451</v>
      </c>
      <c r="H30" s="150">
        <v>100000</v>
      </c>
      <c r="I30" s="148" t="str">
        <f t="shared" si="0"/>
        <v>2016Q1</v>
      </c>
      <c r="J30" s="148">
        <f t="shared" si="1"/>
        <v>0</v>
      </c>
      <c r="K30" s="148">
        <f t="shared" si="2"/>
        <v>1</v>
      </c>
      <c r="L30" s="151">
        <f t="shared" si="3"/>
        <v>1</v>
      </c>
    </row>
    <row r="31" spans="2:12" x14ac:dyDescent="0.25">
      <c r="B31" s="147" t="s">
        <v>6</v>
      </c>
      <c r="C31" s="148" t="s">
        <v>7</v>
      </c>
      <c r="D31" s="148">
        <v>61</v>
      </c>
      <c r="E31" s="148" t="s">
        <v>8</v>
      </c>
      <c r="F31" s="149">
        <v>42538</v>
      </c>
      <c r="G31" s="149">
        <v>42371</v>
      </c>
      <c r="H31" s="150">
        <v>10000</v>
      </c>
      <c r="I31" s="148" t="str">
        <f t="shared" si="0"/>
        <v>2016Q1</v>
      </c>
      <c r="J31" s="148">
        <f t="shared" si="1"/>
        <v>0</v>
      </c>
      <c r="K31" s="148">
        <f t="shared" si="2"/>
        <v>1</v>
      </c>
      <c r="L31" s="151">
        <f t="shared" si="3"/>
        <v>1</v>
      </c>
    </row>
    <row r="32" spans="2:12" x14ac:dyDescent="0.25">
      <c r="B32" s="147" t="s">
        <v>6</v>
      </c>
      <c r="C32" s="148" t="s">
        <v>7</v>
      </c>
      <c r="D32" s="148">
        <v>61</v>
      </c>
      <c r="E32" s="148" t="s">
        <v>8</v>
      </c>
      <c r="F32" s="149">
        <v>42538</v>
      </c>
      <c r="G32" s="149">
        <v>42402</v>
      </c>
      <c r="H32" s="150">
        <v>10000</v>
      </c>
      <c r="I32" s="148" t="str">
        <f t="shared" si="0"/>
        <v>2016Q1</v>
      </c>
      <c r="J32" s="148">
        <f t="shared" si="1"/>
        <v>0</v>
      </c>
      <c r="K32" s="148">
        <f t="shared" si="2"/>
        <v>1</v>
      </c>
      <c r="L32" s="151">
        <f t="shared" si="3"/>
        <v>1</v>
      </c>
    </row>
    <row r="33" spans="2:12" x14ac:dyDescent="0.25">
      <c r="B33" s="147" t="s">
        <v>6</v>
      </c>
      <c r="C33" s="148" t="s">
        <v>7</v>
      </c>
      <c r="D33" s="148">
        <v>57</v>
      </c>
      <c r="E33" s="148" t="s">
        <v>8</v>
      </c>
      <c r="F33" s="149">
        <v>42538</v>
      </c>
      <c r="G33" s="149">
        <v>42483</v>
      </c>
      <c r="H33" s="150">
        <v>15000</v>
      </c>
      <c r="I33" s="148" t="str">
        <f t="shared" si="0"/>
        <v>2016Q2</v>
      </c>
      <c r="J33" s="148">
        <f t="shared" si="1"/>
        <v>0</v>
      </c>
      <c r="K33" s="148">
        <f t="shared" si="2"/>
        <v>0</v>
      </c>
      <c r="L33" s="151">
        <f t="shared" si="3"/>
        <v>1</v>
      </c>
    </row>
    <row r="34" spans="2:12" x14ac:dyDescent="0.25">
      <c r="B34" s="147" t="s">
        <v>6</v>
      </c>
      <c r="C34" s="148" t="s">
        <v>10</v>
      </c>
      <c r="D34" s="148">
        <v>48</v>
      </c>
      <c r="E34" s="148" t="s">
        <v>8</v>
      </c>
      <c r="F34" s="149">
        <v>42540</v>
      </c>
      <c r="G34" s="149">
        <v>42480</v>
      </c>
      <c r="H34" s="150">
        <v>38000</v>
      </c>
      <c r="I34" s="148" t="str">
        <f t="shared" si="0"/>
        <v>2016Q2</v>
      </c>
      <c r="J34" s="148">
        <f t="shared" si="1"/>
        <v>0</v>
      </c>
      <c r="K34" s="148">
        <f t="shared" si="2"/>
        <v>0</v>
      </c>
      <c r="L34" s="151">
        <f t="shared" si="3"/>
        <v>0</v>
      </c>
    </row>
    <row r="35" spans="2:12" x14ac:dyDescent="0.25">
      <c r="B35" s="147" t="s">
        <v>6</v>
      </c>
      <c r="C35" s="148" t="s">
        <v>7</v>
      </c>
      <c r="D35" s="148">
        <v>17</v>
      </c>
      <c r="E35" s="148" t="s">
        <v>8</v>
      </c>
      <c r="F35" s="149">
        <v>42541</v>
      </c>
      <c r="G35" s="149">
        <v>42459</v>
      </c>
      <c r="H35" s="150">
        <v>100000</v>
      </c>
      <c r="I35" s="148" t="str">
        <f t="shared" si="0"/>
        <v>2016Q1</v>
      </c>
      <c r="J35" s="148">
        <f t="shared" si="1"/>
        <v>0</v>
      </c>
      <c r="K35" s="148">
        <f t="shared" si="2"/>
        <v>1</v>
      </c>
      <c r="L35" s="151">
        <f t="shared" si="3"/>
        <v>1</v>
      </c>
    </row>
    <row r="36" spans="2:12" x14ac:dyDescent="0.25">
      <c r="B36" s="147" t="s">
        <v>6</v>
      </c>
      <c r="C36" s="148" t="s">
        <v>7</v>
      </c>
      <c r="D36" s="148">
        <v>48</v>
      </c>
      <c r="E36" s="148" t="s">
        <v>8</v>
      </c>
      <c r="F36" s="149">
        <v>42541</v>
      </c>
      <c r="G36" s="149">
        <v>42480</v>
      </c>
      <c r="H36" s="150">
        <v>38000</v>
      </c>
      <c r="I36" s="148" t="str">
        <f t="shared" si="0"/>
        <v>2016Q2</v>
      </c>
      <c r="J36" s="148">
        <f t="shared" si="1"/>
        <v>0</v>
      </c>
      <c r="K36" s="148">
        <f t="shared" si="2"/>
        <v>0</v>
      </c>
      <c r="L36" s="151">
        <f t="shared" si="3"/>
        <v>1</v>
      </c>
    </row>
    <row r="37" spans="2:12" x14ac:dyDescent="0.25">
      <c r="B37" s="147" t="s">
        <v>6</v>
      </c>
      <c r="C37" s="148" t="s">
        <v>7</v>
      </c>
      <c r="D37" s="148">
        <v>20</v>
      </c>
      <c r="E37" s="148" t="s">
        <v>8</v>
      </c>
      <c r="F37" s="149">
        <v>42542</v>
      </c>
      <c r="G37" s="149">
        <v>42481</v>
      </c>
      <c r="H37" s="150">
        <v>100000</v>
      </c>
      <c r="I37" s="148" t="str">
        <f t="shared" si="0"/>
        <v>2016Q2</v>
      </c>
      <c r="J37" s="148">
        <f t="shared" si="1"/>
        <v>0</v>
      </c>
      <c r="K37" s="148">
        <f t="shared" si="2"/>
        <v>0</v>
      </c>
      <c r="L37" s="151">
        <f t="shared" si="3"/>
        <v>1</v>
      </c>
    </row>
    <row r="38" spans="2:12" x14ac:dyDescent="0.25">
      <c r="B38" s="147" t="s">
        <v>9</v>
      </c>
      <c r="C38" s="148" t="s">
        <v>10</v>
      </c>
      <c r="D38" s="148">
        <v>55</v>
      </c>
      <c r="E38" s="148" t="s">
        <v>8</v>
      </c>
      <c r="F38" s="149">
        <v>42552</v>
      </c>
      <c r="G38" s="149">
        <v>42427</v>
      </c>
      <c r="H38" s="150">
        <v>20000</v>
      </c>
      <c r="I38" s="148" t="str">
        <f t="shared" si="0"/>
        <v>2016Q1</v>
      </c>
      <c r="J38" s="148">
        <f t="shared" si="1"/>
        <v>0</v>
      </c>
      <c r="K38" s="148">
        <f t="shared" si="2"/>
        <v>2</v>
      </c>
      <c r="L38" s="151">
        <f t="shared" si="3"/>
        <v>0</v>
      </c>
    </row>
    <row r="39" spans="2:12" x14ac:dyDescent="0.25">
      <c r="B39" s="147" t="s">
        <v>6</v>
      </c>
      <c r="C39" s="148" t="s">
        <v>7</v>
      </c>
      <c r="D39" s="148">
        <v>54</v>
      </c>
      <c r="E39" s="148" t="s">
        <v>8</v>
      </c>
      <c r="F39" s="149">
        <v>42552</v>
      </c>
      <c r="G39" s="149">
        <v>42466</v>
      </c>
      <c r="H39" s="150">
        <v>22000</v>
      </c>
      <c r="I39" s="148" t="str">
        <f t="shared" si="0"/>
        <v>2016Q2</v>
      </c>
      <c r="J39" s="148">
        <f t="shared" si="1"/>
        <v>0</v>
      </c>
      <c r="K39" s="148">
        <f t="shared" si="2"/>
        <v>1</v>
      </c>
      <c r="L39" s="151">
        <f t="shared" si="3"/>
        <v>1</v>
      </c>
    </row>
    <row r="40" spans="2:12" x14ac:dyDescent="0.25">
      <c r="B40" s="147" t="s">
        <v>6</v>
      </c>
      <c r="C40" s="148" t="s">
        <v>7</v>
      </c>
      <c r="D40" s="148">
        <v>45</v>
      </c>
      <c r="E40" s="148" t="s">
        <v>8</v>
      </c>
      <c r="F40" s="149">
        <v>42552</v>
      </c>
      <c r="G40" s="149">
        <v>42485</v>
      </c>
      <c r="H40" s="150">
        <v>47000</v>
      </c>
      <c r="I40" s="148" t="str">
        <f t="shared" si="0"/>
        <v>2016Q2</v>
      </c>
      <c r="J40" s="148">
        <f t="shared" si="1"/>
        <v>0</v>
      </c>
      <c r="K40" s="148">
        <f t="shared" si="2"/>
        <v>1</v>
      </c>
      <c r="L40" s="151">
        <f t="shared" si="3"/>
        <v>1</v>
      </c>
    </row>
    <row r="41" spans="2:12" x14ac:dyDescent="0.25">
      <c r="B41" s="147" t="s">
        <v>6</v>
      </c>
      <c r="C41" s="148" t="s">
        <v>7</v>
      </c>
      <c r="D41" s="148">
        <v>42</v>
      </c>
      <c r="E41" s="148" t="s">
        <v>8</v>
      </c>
      <c r="F41" s="149">
        <v>42552</v>
      </c>
      <c r="G41" s="149">
        <v>42504</v>
      </c>
      <c r="H41" s="150">
        <v>64000</v>
      </c>
      <c r="I41" s="148" t="str">
        <f t="shared" si="0"/>
        <v>2016Q2</v>
      </c>
      <c r="J41" s="148">
        <f t="shared" si="1"/>
        <v>0</v>
      </c>
      <c r="K41" s="148">
        <f t="shared" si="2"/>
        <v>1</v>
      </c>
      <c r="L41" s="151">
        <f t="shared" si="3"/>
        <v>1</v>
      </c>
    </row>
    <row r="42" spans="2:12" x14ac:dyDescent="0.25">
      <c r="B42" s="147" t="s">
        <v>9</v>
      </c>
      <c r="C42" s="148" t="s">
        <v>7</v>
      </c>
      <c r="D42" s="148">
        <v>61</v>
      </c>
      <c r="E42" s="148" t="s">
        <v>8</v>
      </c>
      <c r="F42" s="149">
        <v>42562</v>
      </c>
      <c r="G42" s="149">
        <v>42460</v>
      </c>
      <c r="H42" s="150">
        <v>10000</v>
      </c>
      <c r="I42" s="148" t="str">
        <f t="shared" si="0"/>
        <v>2016Q1</v>
      </c>
      <c r="J42" s="148">
        <f t="shared" si="1"/>
        <v>0</v>
      </c>
      <c r="K42" s="148">
        <f t="shared" si="2"/>
        <v>2</v>
      </c>
      <c r="L42" s="151">
        <f t="shared" si="3"/>
        <v>1</v>
      </c>
    </row>
    <row r="43" spans="2:12" x14ac:dyDescent="0.25">
      <c r="B43" s="147" t="s">
        <v>6</v>
      </c>
      <c r="C43" s="148" t="s">
        <v>7</v>
      </c>
      <c r="D43" s="148">
        <v>23</v>
      </c>
      <c r="E43" s="148" t="s">
        <v>8</v>
      </c>
      <c r="F43" s="149">
        <v>42567</v>
      </c>
      <c r="G43" s="149">
        <v>42467</v>
      </c>
      <c r="H43" s="150">
        <v>100000</v>
      </c>
      <c r="I43" s="148" t="str">
        <f t="shared" si="0"/>
        <v>2016Q2</v>
      </c>
      <c r="J43" s="148">
        <f t="shared" si="1"/>
        <v>0</v>
      </c>
      <c r="K43" s="148">
        <f t="shared" si="2"/>
        <v>1</v>
      </c>
      <c r="L43" s="151">
        <f t="shared" si="3"/>
        <v>1</v>
      </c>
    </row>
    <row r="44" spans="2:12" x14ac:dyDescent="0.25">
      <c r="B44" s="147" t="s">
        <v>6</v>
      </c>
      <c r="C44" s="148" t="s">
        <v>7</v>
      </c>
      <c r="D44" s="148">
        <v>32</v>
      </c>
      <c r="E44" s="148" t="s">
        <v>8</v>
      </c>
      <c r="F44" s="149">
        <v>42575</v>
      </c>
      <c r="G44" s="149">
        <v>42483</v>
      </c>
      <c r="H44" s="150">
        <v>96000</v>
      </c>
      <c r="I44" s="148" t="str">
        <f t="shared" si="0"/>
        <v>2016Q2</v>
      </c>
      <c r="J44" s="148">
        <f t="shared" si="1"/>
        <v>0</v>
      </c>
      <c r="K44" s="148">
        <f t="shared" si="2"/>
        <v>1</v>
      </c>
      <c r="L44" s="151">
        <f t="shared" si="3"/>
        <v>1</v>
      </c>
    </row>
    <row r="45" spans="2:12" x14ac:dyDescent="0.25">
      <c r="B45" s="147" t="s">
        <v>6</v>
      </c>
      <c r="C45" s="148" t="s">
        <v>7</v>
      </c>
      <c r="D45" s="148">
        <v>20</v>
      </c>
      <c r="E45" s="148" t="s">
        <v>8</v>
      </c>
      <c r="F45" s="149">
        <v>42575</v>
      </c>
      <c r="G45" s="149">
        <v>42490</v>
      </c>
      <c r="H45" s="150">
        <v>100000</v>
      </c>
      <c r="I45" s="148" t="str">
        <f t="shared" si="0"/>
        <v>2016Q2</v>
      </c>
      <c r="J45" s="148">
        <f t="shared" si="1"/>
        <v>0</v>
      </c>
      <c r="K45" s="148">
        <f t="shared" si="2"/>
        <v>1</v>
      </c>
      <c r="L45" s="151">
        <f t="shared" si="3"/>
        <v>1</v>
      </c>
    </row>
    <row r="46" spans="2:12" x14ac:dyDescent="0.25">
      <c r="B46" s="147" t="s">
        <v>6</v>
      </c>
      <c r="C46" s="148" t="s">
        <v>7</v>
      </c>
      <c r="D46" s="148">
        <v>28</v>
      </c>
      <c r="E46" s="148" t="s">
        <v>8</v>
      </c>
      <c r="F46" s="149">
        <v>42576</v>
      </c>
      <c r="G46" s="149">
        <v>42386</v>
      </c>
      <c r="H46" s="150">
        <v>100000</v>
      </c>
      <c r="I46" s="148" t="str">
        <f t="shared" si="0"/>
        <v>2016Q1</v>
      </c>
      <c r="J46" s="148">
        <f t="shared" si="1"/>
        <v>0</v>
      </c>
      <c r="K46" s="148">
        <f t="shared" si="2"/>
        <v>2</v>
      </c>
      <c r="L46" s="151">
        <f t="shared" si="3"/>
        <v>1</v>
      </c>
    </row>
    <row r="47" spans="2:12" x14ac:dyDescent="0.25">
      <c r="B47" s="147" t="s">
        <v>6</v>
      </c>
      <c r="C47" s="148" t="s">
        <v>7</v>
      </c>
      <c r="D47" s="148">
        <v>56</v>
      </c>
      <c r="E47" s="148" t="s">
        <v>8</v>
      </c>
      <c r="F47" s="149">
        <v>42576</v>
      </c>
      <c r="G47" s="149">
        <v>42478</v>
      </c>
      <c r="H47" s="150">
        <v>17000</v>
      </c>
      <c r="I47" s="148" t="str">
        <f t="shared" si="0"/>
        <v>2016Q2</v>
      </c>
      <c r="J47" s="148">
        <f t="shared" si="1"/>
        <v>0</v>
      </c>
      <c r="K47" s="148">
        <f t="shared" si="2"/>
        <v>1</v>
      </c>
      <c r="L47" s="151">
        <f t="shared" si="3"/>
        <v>1</v>
      </c>
    </row>
    <row r="48" spans="2:12" x14ac:dyDescent="0.25">
      <c r="B48" s="147" t="s">
        <v>6</v>
      </c>
      <c r="C48" s="148" t="s">
        <v>7</v>
      </c>
      <c r="D48" s="148">
        <v>26</v>
      </c>
      <c r="E48" s="148" t="s">
        <v>8</v>
      </c>
      <c r="F48" s="149">
        <v>42589</v>
      </c>
      <c r="G48" s="149">
        <v>42395</v>
      </c>
      <c r="H48" s="150">
        <v>100000</v>
      </c>
      <c r="I48" s="148" t="str">
        <f t="shared" si="0"/>
        <v>2016Q1</v>
      </c>
      <c r="J48" s="148">
        <f t="shared" si="1"/>
        <v>0</v>
      </c>
      <c r="K48" s="148">
        <f t="shared" si="2"/>
        <v>2</v>
      </c>
      <c r="L48" s="151">
        <f t="shared" si="3"/>
        <v>1</v>
      </c>
    </row>
    <row r="49" spans="2:12" x14ac:dyDescent="0.25">
      <c r="B49" s="147" t="s">
        <v>6</v>
      </c>
      <c r="C49" s="148" t="s">
        <v>7</v>
      </c>
      <c r="D49" s="148">
        <v>32</v>
      </c>
      <c r="E49" s="148" t="s">
        <v>8</v>
      </c>
      <c r="F49" s="149">
        <v>42590</v>
      </c>
      <c r="G49" s="149">
        <v>42471</v>
      </c>
      <c r="H49" s="150">
        <v>96000</v>
      </c>
      <c r="I49" s="148" t="str">
        <f t="shared" si="0"/>
        <v>2016Q2</v>
      </c>
      <c r="J49" s="148">
        <f t="shared" si="1"/>
        <v>0</v>
      </c>
      <c r="K49" s="148">
        <f t="shared" si="2"/>
        <v>1</v>
      </c>
      <c r="L49" s="151">
        <f t="shared" si="3"/>
        <v>1</v>
      </c>
    </row>
    <row r="50" spans="2:12" x14ac:dyDescent="0.25">
      <c r="B50" s="147" t="s">
        <v>6</v>
      </c>
      <c r="C50" s="148" t="s">
        <v>7</v>
      </c>
      <c r="D50" s="148">
        <v>42</v>
      </c>
      <c r="E50" s="148" t="s">
        <v>8</v>
      </c>
      <c r="F50" s="149">
        <v>42592</v>
      </c>
      <c r="G50" s="149">
        <v>42418</v>
      </c>
      <c r="H50" s="150">
        <v>64000</v>
      </c>
      <c r="I50" s="148" t="str">
        <f t="shared" si="0"/>
        <v>2016Q1</v>
      </c>
      <c r="J50" s="148">
        <f t="shared" si="1"/>
        <v>0</v>
      </c>
      <c r="K50" s="148">
        <f t="shared" si="2"/>
        <v>2</v>
      </c>
      <c r="L50" s="151">
        <f t="shared" si="3"/>
        <v>1</v>
      </c>
    </row>
    <row r="51" spans="2:12" x14ac:dyDescent="0.25">
      <c r="B51" s="147" t="s">
        <v>6</v>
      </c>
      <c r="C51" s="148" t="s">
        <v>7</v>
      </c>
      <c r="D51" s="148">
        <v>47</v>
      </c>
      <c r="E51" s="148" t="s">
        <v>8</v>
      </c>
      <c r="F51" s="149">
        <v>42600</v>
      </c>
      <c r="G51" s="149">
        <v>42489</v>
      </c>
      <c r="H51" s="150">
        <v>40000</v>
      </c>
      <c r="I51" s="148" t="str">
        <f t="shared" si="0"/>
        <v>2016Q2</v>
      </c>
      <c r="J51" s="148">
        <f t="shared" si="1"/>
        <v>0</v>
      </c>
      <c r="K51" s="148">
        <f t="shared" si="2"/>
        <v>1</v>
      </c>
      <c r="L51" s="151">
        <f t="shared" si="3"/>
        <v>1</v>
      </c>
    </row>
    <row r="52" spans="2:12" x14ac:dyDescent="0.25">
      <c r="B52" s="147" t="s">
        <v>6</v>
      </c>
      <c r="C52" s="148" t="s">
        <v>7</v>
      </c>
      <c r="D52" s="148">
        <v>43</v>
      </c>
      <c r="E52" s="148" t="s">
        <v>8</v>
      </c>
      <c r="F52" s="149">
        <v>42600</v>
      </c>
      <c r="G52" s="149">
        <v>42499</v>
      </c>
      <c r="H52" s="150">
        <v>59000</v>
      </c>
      <c r="I52" s="148" t="str">
        <f t="shared" si="0"/>
        <v>2016Q2</v>
      </c>
      <c r="J52" s="148">
        <f t="shared" si="1"/>
        <v>0</v>
      </c>
      <c r="K52" s="148">
        <f t="shared" si="2"/>
        <v>1</v>
      </c>
      <c r="L52" s="151">
        <f t="shared" si="3"/>
        <v>1</v>
      </c>
    </row>
    <row r="53" spans="2:12" x14ac:dyDescent="0.25">
      <c r="B53" s="147" t="s">
        <v>6</v>
      </c>
      <c r="C53" s="148" t="s">
        <v>7</v>
      </c>
      <c r="D53" s="148">
        <v>46</v>
      </c>
      <c r="E53" s="148" t="s">
        <v>8</v>
      </c>
      <c r="F53" s="149">
        <v>42600</v>
      </c>
      <c r="G53" s="149">
        <v>42535</v>
      </c>
      <c r="H53" s="150">
        <v>43000</v>
      </c>
      <c r="I53" s="148" t="str">
        <f t="shared" si="0"/>
        <v>2016Q2</v>
      </c>
      <c r="J53" s="148">
        <f t="shared" si="1"/>
        <v>0</v>
      </c>
      <c r="K53" s="148">
        <f t="shared" si="2"/>
        <v>1</v>
      </c>
      <c r="L53" s="151">
        <f t="shared" si="3"/>
        <v>1</v>
      </c>
    </row>
    <row r="54" spans="2:12" x14ac:dyDescent="0.25">
      <c r="B54" s="147" t="s">
        <v>6</v>
      </c>
      <c r="C54" s="148" t="s">
        <v>7</v>
      </c>
      <c r="D54" s="148">
        <v>26</v>
      </c>
      <c r="E54" s="148" t="s">
        <v>8</v>
      </c>
      <c r="F54" s="149">
        <v>42600</v>
      </c>
      <c r="G54" s="149">
        <v>42560</v>
      </c>
      <c r="H54" s="150">
        <v>100000</v>
      </c>
      <c r="I54" s="148" t="str">
        <f t="shared" si="0"/>
        <v>2016Q3</v>
      </c>
      <c r="J54" s="148">
        <f t="shared" si="1"/>
        <v>0</v>
      </c>
      <c r="K54" s="148">
        <f t="shared" si="2"/>
        <v>0</v>
      </c>
      <c r="L54" s="151">
        <f t="shared" si="3"/>
        <v>1</v>
      </c>
    </row>
    <row r="55" spans="2:12" x14ac:dyDescent="0.25">
      <c r="B55" s="147" t="s">
        <v>6</v>
      </c>
      <c r="C55" s="148" t="s">
        <v>7</v>
      </c>
      <c r="D55" s="148">
        <v>19</v>
      </c>
      <c r="E55" s="148" t="s">
        <v>8</v>
      </c>
      <c r="F55" s="149">
        <v>42604</v>
      </c>
      <c r="G55" s="149">
        <v>42449</v>
      </c>
      <c r="H55" s="150">
        <v>100000</v>
      </c>
      <c r="I55" s="148" t="str">
        <f t="shared" si="0"/>
        <v>2016Q1</v>
      </c>
      <c r="J55" s="148">
        <f t="shared" si="1"/>
        <v>0</v>
      </c>
      <c r="K55" s="148">
        <f t="shared" si="2"/>
        <v>2</v>
      </c>
      <c r="L55" s="151">
        <f t="shared" si="3"/>
        <v>1</v>
      </c>
    </row>
    <row r="56" spans="2:12" x14ac:dyDescent="0.25">
      <c r="B56" s="147" t="s">
        <v>6</v>
      </c>
      <c r="C56" s="148" t="s">
        <v>7</v>
      </c>
      <c r="D56" s="148">
        <v>61</v>
      </c>
      <c r="E56" s="148" t="s">
        <v>8</v>
      </c>
      <c r="F56" s="149">
        <v>42604</v>
      </c>
      <c r="G56" s="149">
        <v>42500</v>
      </c>
      <c r="H56" s="150">
        <v>10000</v>
      </c>
      <c r="I56" s="148" t="str">
        <f t="shared" si="0"/>
        <v>2016Q2</v>
      </c>
      <c r="J56" s="148">
        <f t="shared" si="1"/>
        <v>0</v>
      </c>
      <c r="K56" s="148">
        <f t="shared" si="2"/>
        <v>1</v>
      </c>
      <c r="L56" s="151">
        <f t="shared" si="3"/>
        <v>1</v>
      </c>
    </row>
    <row r="57" spans="2:12" x14ac:dyDescent="0.25">
      <c r="B57" s="147" t="s">
        <v>6</v>
      </c>
      <c r="C57" s="148" t="s">
        <v>7</v>
      </c>
      <c r="D57" s="148">
        <v>30</v>
      </c>
      <c r="E57" s="148" t="s">
        <v>8</v>
      </c>
      <c r="F57" s="149">
        <v>42611</v>
      </c>
      <c r="G57" s="149">
        <v>42443</v>
      </c>
      <c r="H57" s="150">
        <v>100000</v>
      </c>
      <c r="I57" s="148" t="str">
        <f t="shared" si="0"/>
        <v>2016Q1</v>
      </c>
      <c r="J57" s="148">
        <f t="shared" si="1"/>
        <v>0</v>
      </c>
      <c r="K57" s="148">
        <f t="shared" si="2"/>
        <v>2</v>
      </c>
      <c r="L57" s="151">
        <f t="shared" si="3"/>
        <v>1</v>
      </c>
    </row>
    <row r="58" spans="2:12" x14ac:dyDescent="0.25">
      <c r="B58" s="147" t="s">
        <v>6</v>
      </c>
      <c r="C58" s="148" t="s">
        <v>7</v>
      </c>
      <c r="D58" s="148">
        <v>41</v>
      </c>
      <c r="E58" s="148" t="s">
        <v>8</v>
      </c>
      <c r="F58" s="149">
        <v>42614</v>
      </c>
      <c r="G58" s="149">
        <v>42518</v>
      </c>
      <c r="H58" s="150">
        <v>68000</v>
      </c>
      <c r="I58" s="148" t="str">
        <f t="shared" si="0"/>
        <v>2016Q2</v>
      </c>
      <c r="J58" s="148">
        <f t="shared" si="1"/>
        <v>0</v>
      </c>
      <c r="K58" s="148">
        <f t="shared" si="2"/>
        <v>1</v>
      </c>
      <c r="L58" s="151">
        <f t="shared" si="3"/>
        <v>1</v>
      </c>
    </row>
    <row r="59" spans="2:12" x14ac:dyDescent="0.25">
      <c r="B59" s="147" t="s">
        <v>6</v>
      </c>
      <c r="C59" s="148" t="s">
        <v>7</v>
      </c>
      <c r="D59" s="148">
        <v>29</v>
      </c>
      <c r="E59" s="148" t="s">
        <v>8</v>
      </c>
      <c r="F59" s="149">
        <v>42618</v>
      </c>
      <c r="G59" s="149">
        <v>42499</v>
      </c>
      <c r="H59" s="150">
        <v>100000</v>
      </c>
      <c r="I59" s="148" t="str">
        <f t="shared" si="0"/>
        <v>2016Q2</v>
      </c>
      <c r="J59" s="148">
        <f t="shared" si="1"/>
        <v>0</v>
      </c>
      <c r="K59" s="148">
        <f t="shared" si="2"/>
        <v>1</v>
      </c>
      <c r="L59" s="151">
        <f t="shared" si="3"/>
        <v>1</v>
      </c>
    </row>
    <row r="60" spans="2:12" x14ac:dyDescent="0.25">
      <c r="B60" s="147" t="s">
        <v>9</v>
      </c>
      <c r="C60" s="148" t="s">
        <v>7</v>
      </c>
      <c r="D60" s="148">
        <v>60</v>
      </c>
      <c r="E60" s="148" t="s">
        <v>8</v>
      </c>
      <c r="F60" s="149">
        <v>42619</v>
      </c>
      <c r="G60" s="149">
        <v>42384</v>
      </c>
      <c r="H60" s="150">
        <v>10000</v>
      </c>
      <c r="I60" s="148" t="str">
        <f t="shared" si="0"/>
        <v>2016Q1</v>
      </c>
      <c r="J60" s="148">
        <f t="shared" si="1"/>
        <v>0</v>
      </c>
      <c r="K60" s="148">
        <f t="shared" si="2"/>
        <v>2</v>
      </c>
      <c r="L60" s="151">
        <f t="shared" si="3"/>
        <v>1</v>
      </c>
    </row>
    <row r="61" spans="2:12" x14ac:dyDescent="0.25">
      <c r="B61" s="147" t="s">
        <v>6</v>
      </c>
      <c r="C61" s="148" t="s">
        <v>7</v>
      </c>
      <c r="D61" s="148">
        <v>52</v>
      </c>
      <c r="E61" s="148" t="s">
        <v>8</v>
      </c>
      <c r="F61" s="149">
        <v>42620</v>
      </c>
      <c r="G61" s="149">
        <v>42519</v>
      </c>
      <c r="H61" s="150">
        <v>27000</v>
      </c>
      <c r="I61" s="148" t="str">
        <f t="shared" si="0"/>
        <v>2016Q2</v>
      </c>
      <c r="J61" s="148">
        <f t="shared" si="1"/>
        <v>0</v>
      </c>
      <c r="K61" s="148">
        <f t="shared" si="2"/>
        <v>1</v>
      </c>
      <c r="L61" s="151">
        <f t="shared" si="3"/>
        <v>1</v>
      </c>
    </row>
    <row r="62" spans="2:12" x14ac:dyDescent="0.25">
      <c r="B62" s="147" t="s">
        <v>6</v>
      </c>
      <c r="C62" s="148" t="s">
        <v>7</v>
      </c>
      <c r="D62" s="148">
        <v>19</v>
      </c>
      <c r="E62" s="148" t="s">
        <v>8</v>
      </c>
      <c r="F62" s="149">
        <v>42620</v>
      </c>
      <c r="G62" s="149">
        <v>42574</v>
      </c>
      <c r="H62" s="150">
        <v>100000</v>
      </c>
      <c r="I62" s="148" t="str">
        <f t="shared" si="0"/>
        <v>2016Q3</v>
      </c>
      <c r="J62" s="148">
        <f t="shared" si="1"/>
        <v>0</v>
      </c>
      <c r="K62" s="148">
        <f t="shared" si="2"/>
        <v>0</v>
      </c>
      <c r="L62" s="151">
        <f t="shared" si="3"/>
        <v>1</v>
      </c>
    </row>
    <row r="63" spans="2:12" x14ac:dyDescent="0.25">
      <c r="B63" s="147" t="s">
        <v>6</v>
      </c>
      <c r="C63" s="148" t="s">
        <v>7</v>
      </c>
      <c r="D63" s="148">
        <v>17</v>
      </c>
      <c r="E63" s="148" t="s">
        <v>8</v>
      </c>
      <c r="F63" s="149">
        <v>42625</v>
      </c>
      <c r="G63" s="149">
        <v>42526</v>
      </c>
      <c r="H63" s="150">
        <v>100000</v>
      </c>
      <c r="I63" s="148" t="str">
        <f t="shared" si="0"/>
        <v>2016Q2</v>
      </c>
      <c r="J63" s="148">
        <f t="shared" si="1"/>
        <v>0</v>
      </c>
      <c r="K63" s="148">
        <f t="shared" si="2"/>
        <v>1</v>
      </c>
      <c r="L63" s="151">
        <f t="shared" si="3"/>
        <v>1</v>
      </c>
    </row>
    <row r="64" spans="2:12" x14ac:dyDescent="0.25">
      <c r="B64" s="147" t="s">
        <v>6</v>
      </c>
      <c r="C64" s="148" t="s">
        <v>7</v>
      </c>
      <c r="D64" s="148">
        <v>23</v>
      </c>
      <c r="E64" s="148" t="s">
        <v>8</v>
      </c>
      <c r="F64" s="149">
        <v>42631</v>
      </c>
      <c r="G64" s="149">
        <v>42470</v>
      </c>
      <c r="H64" s="150">
        <v>100000</v>
      </c>
      <c r="I64" s="148" t="str">
        <f t="shared" si="0"/>
        <v>2016Q2</v>
      </c>
      <c r="J64" s="148">
        <f t="shared" si="1"/>
        <v>0</v>
      </c>
      <c r="K64" s="148">
        <f t="shared" si="2"/>
        <v>1</v>
      </c>
      <c r="L64" s="151">
        <f t="shared" si="3"/>
        <v>1</v>
      </c>
    </row>
    <row r="65" spans="2:12" x14ac:dyDescent="0.25">
      <c r="B65" s="147" t="s">
        <v>6</v>
      </c>
      <c r="C65" s="148" t="s">
        <v>7</v>
      </c>
      <c r="D65" s="148">
        <v>25</v>
      </c>
      <c r="E65" s="148" t="s">
        <v>8</v>
      </c>
      <c r="F65" s="149">
        <v>42631</v>
      </c>
      <c r="G65" s="149">
        <v>42547</v>
      </c>
      <c r="H65" s="150">
        <v>100000</v>
      </c>
      <c r="I65" s="148" t="str">
        <f t="shared" si="0"/>
        <v>2016Q2</v>
      </c>
      <c r="J65" s="148">
        <f t="shared" si="1"/>
        <v>0</v>
      </c>
      <c r="K65" s="148">
        <f t="shared" si="2"/>
        <v>1</v>
      </c>
      <c r="L65" s="151">
        <f t="shared" si="3"/>
        <v>1</v>
      </c>
    </row>
    <row r="66" spans="2:12" x14ac:dyDescent="0.25">
      <c r="B66" s="147" t="s">
        <v>6</v>
      </c>
      <c r="C66" s="148" t="s">
        <v>7</v>
      </c>
      <c r="D66" s="148">
        <v>41</v>
      </c>
      <c r="E66" s="148" t="s">
        <v>8</v>
      </c>
      <c r="F66" s="149">
        <v>42632</v>
      </c>
      <c r="G66" s="149">
        <v>42546</v>
      </c>
      <c r="H66" s="150">
        <v>68000</v>
      </c>
      <c r="I66" s="148" t="str">
        <f t="shared" si="0"/>
        <v>2016Q2</v>
      </c>
      <c r="J66" s="148">
        <f t="shared" si="1"/>
        <v>0</v>
      </c>
      <c r="K66" s="148">
        <f t="shared" si="2"/>
        <v>1</v>
      </c>
      <c r="L66" s="151">
        <f t="shared" si="3"/>
        <v>1</v>
      </c>
    </row>
    <row r="67" spans="2:12" x14ac:dyDescent="0.25">
      <c r="B67" s="147" t="s">
        <v>6</v>
      </c>
      <c r="C67" s="148" t="s">
        <v>7</v>
      </c>
      <c r="D67" s="148">
        <v>44</v>
      </c>
      <c r="E67" s="148" t="s">
        <v>8</v>
      </c>
      <c r="F67" s="149">
        <v>42632</v>
      </c>
      <c r="G67" s="149">
        <v>42557</v>
      </c>
      <c r="H67" s="150">
        <v>52000</v>
      </c>
      <c r="I67" s="148" t="str">
        <f t="shared" si="0"/>
        <v>2016Q3</v>
      </c>
      <c r="J67" s="148">
        <f t="shared" si="1"/>
        <v>0</v>
      </c>
      <c r="K67" s="148">
        <f t="shared" si="2"/>
        <v>0</v>
      </c>
      <c r="L67" s="151">
        <f t="shared" si="3"/>
        <v>1</v>
      </c>
    </row>
    <row r="68" spans="2:12" x14ac:dyDescent="0.25">
      <c r="B68" s="147" t="s">
        <v>6</v>
      </c>
      <c r="C68" s="148" t="s">
        <v>7</v>
      </c>
      <c r="D68" s="148">
        <v>16</v>
      </c>
      <c r="E68" s="148" t="s">
        <v>8</v>
      </c>
      <c r="F68" s="149">
        <v>42633</v>
      </c>
      <c r="G68" s="149">
        <v>42419</v>
      </c>
      <c r="H68" s="150">
        <v>100000</v>
      </c>
      <c r="I68" s="148" t="str">
        <f t="shared" si="0"/>
        <v>2016Q1</v>
      </c>
      <c r="J68" s="148">
        <f t="shared" si="1"/>
        <v>0</v>
      </c>
      <c r="K68" s="148">
        <f t="shared" si="2"/>
        <v>2</v>
      </c>
      <c r="L68" s="151">
        <f t="shared" si="3"/>
        <v>1</v>
      </c>
    </row>
    <row r="69" spans="2:12" x14ac:dyDescent="0.25">
      <c r="B69" s="147" t="s">
        <v>6</v>
      </c>
      <c r="C69" s="148" t="s">
        <v>7</v>
      </c>
      <c r="D69" s="148">
        <v>25</v>
      </c>
      <c r="E69" s="148" t="s">
        <v>8</v>
      </c>
      <c r="F69" s="149">
        <v>42639</v>
      </c>
      <c r="G69" s="149">
        <v>42481</v>
      </c>
      <c r="H69" s="150">
        <v>100000</v>
      </c>
      <c r="I69" s="148" t="str">
        <f t="shared" si="0"/>
        <v>2016Q2</v>
      </c>
      <c r="J69" s="148">
        <f t="shared" si="1"/>
        <v>0</v>
      </c>
      <c r="K69" s="148">
        <f t="shared" si="2"/>
        <v>1</v>
      </c>
      <c r="L69" s="151">
        <f t="shared" si="3"/>
        <v>1</v>
      </c>
    </row>
    <row r="70" spans="2:12" x14ac:dyDescent="0.25">
      <c r="B70" s="147" t="s">
        <v>6</v>
      </c>
      <c r="C70" s="148" t="s">
        <v>7</v>
      </c>
      <c r="D70" s="148">
        <v>21</v>
      </c>
      <c r="E70" s="148" t="s">
        <v>8</v>
      </c>
      <c r="F70" s="149">
        <v>42641</v>
      </c>
      <c r="G70" s="149">
        <v>42445</v>
      </c>
      <c r="H70" s="150">
        <v>100000</v>
      </c>
      <c r="I70" s="148" t="str">
        <f t="shared" si="0"/>
        <v>2016Q1</v>
      </c>
      <c r="J70" s="148">
        <f t="shared" si="1"/>
        <v>0</v>
      </c>
      <c r="K70" s="148">
        <f t="shared" si="2"/>
        <v>2</v>
      </c>
      <c r="L70" s="151">
        <f t="shared" si="3"/>
        <v>1</v>
      </c>
    </row>
    <row r="71" spans="2:12" x14ac:dyDescent="0.25">
      <c r="B71" s="147" t="s">
        <v>6</v>
      </c>
      <c r="C71" s="148" t="s">
        <v>7</v>
      </c>
      <c r="D71" s="148">
        <v>22</v>
      </c>
      <c r="E71" s="148" t="s">
        <v>8</v>
      </c>
      <c r="F71" s="149">
        <v>42641</v>
      </c>
      <c r="G71" s="149">
        <v>42498</v>
      </c>
      <c r="H71" s="150">
        <v>100000</v>
      </c>
      <c r="I71" s="148" t="str">
        <f t="shared" si="0"/>
        <v>2016Q2</v>
      </c>
      <c r="J71" s="148">
        <f t="shared" si="1"/>
        <v>0</v>
      </c>
      <c r="K71" s="148">
        <f t="shared" si="2"/>
        <v>1</v>
      </c>
      <c r="L71" s="151">
        <f t="shared" si="3"/>
        <v>1</v>
      </c>
    </row>
    <row r="72" spans="2:12" x14ac:dyDescent="0.25">
      <c r="B72" s="147" t="s">
        <v>9</v>
      </c>
      <c r="C72" s="148" t="s">
        <v>10</v>
      </c>
      <c r="D72" s="148">
        <v>47</v>
      </c>
      <c r="E72" s="148" t="s">
        <v>8</v>
      </c>
      <c r="F72" s="149">
        <v>42641</v>
      </c>
      <c r="G72" s="149">
        <v>42504</v>
      </c>
      <c r="H72" s="150">
        <v>40000</v>
      </c>
      <c r="I72" s="148" t="str">
        <f t="shared" si="0"/>
        <v>2016Q2</v>
      </c>
      <c r="J72" s="148">
        <f t="shared" si="1"/>
        <v>0</v>
      </c>
      <c r="K72" s="148">
        <f t="shared" si="2"/>
        <v>1</v>
      </c>
      <c r="L72" s="151">
        <f t="shared" si="3"/>
        <v>0</v>
      </c>
    </row>
    <row r="73" spans="2:12" x14ac:dyDescent="0.25">
      <c r="B73" s="147" t="s">
        <v>6</v>
      </c>
      <c r="C73" s="148" t="s">
        <v>7</v>
      </c>
      <c r="D73" s="148">
        <v>62</v>
      </c>
      <c r="E73" s="148" t="s">
        <v>8</v>
      </c>
      <c r="F73" s="149">
        <v>42641</v>
      </c>
      <c r="G73" s="149">
        <v>42559</v>
      </c>
      <c r="H73" s="150">
        <v>10000</v>
      </c>
      <c r="I73" s="148" t="str">
        <f t="shared" si="0"/>
        <v>2016Q3</v>
      </c>
      <c r="J73" s="148">
        <f t="shared" si="1"/>
        <v>0</v>
      </c>
      <c r="K73" s="148">
        <f t="shared" si="2"/>
        <v>0</v>
      </c>
      <c r="L73" s="151">
        <f t="shared" si="3"/>
        <v>1</v>
      </c>
    </row>
    <row r="74" spans="2:12" x14ac:dyDescent="0.25">
      <c r="B74" s="147" t="s">
        <v>6</v>
      </c>
      <c r="C74" s="148" t="s">
        <v>7</v>
      </c>
      <c r="D74" s="148">
        <v>33</v>
      </c>
      <c r="E74" s="148" t="s">
        <v>8</v>
      </c>
      <c r="F74" s="149">
        <v>42646</v>
      </c>
      <c r="G74" s="149">
        <v>42374</v>
      </c>
      <c r="H74" s="150">
        <v>94000</v>
      </c>
      <c r="I74" s="148" t="str">
        <f t="shared" si="0"/>
        <v>2016Q1</v>
      </c>
      <c r="J74" s="148">
        <f t="shared" si="1"/>
        <v>0</v>
      </c>
      <c r="K74" s="148">
        <f t="shared" si="2"/>
        <v>3</v>
      </c>
      <c r="L74" s="151">
        <f t="shared" si="3"/>
        <v>1</v>
      </c>
    </row>
    <row r="75" spans="2:12" x14ac:dyDescent="0.25">
      <c r="B75" s="147" t="s">
        <v>6</v>
      </c>
      <c r="C75" s="148" t="s">
        <v>7</v>
      </c>
      <c r="D75" s="148">
        <v>39</v>
      </c>
      <c r="E75" s="148" t="s">
        <v>8</v>
      </c>
      <c r="F75" s="149">
        <v>42648</v>
      </c>
      <c r="G75" s="149">
        <v>42525</v>
      </c>
      <c r="H75" s="150">
        <v>81000</v>
      </c>
      <c r="I75" s="148" t="str">
        <f t="shared" ref="I75:I138" si="4">YEAR(G75)&amp;"Q"&amp;ROUNDUP(MONTH(G75)/3,0)</f>
        <v>2016Q2</v>
      </c>
      <c r="J75" s="148">
        <f t="shared" ref="J75:J138" si="5">YEAR(F75)-YEAR(G75)</f>
        <v>0</v>
      </c>
      <c r="K75" s="148">
        <f t="shared" ref="K75:K138" si="6">(YEAR(F75)*4+ROUNDDOWN((MONTH(F75)-1)/3,0))
-(YEAR(G75)*4+ROUNDDOWN((MONTH(G75)-1)/3,0))</f>
        <v>2</v>
      </c>
      <c r="L75" s="151">
        <f t="shared" ref="L75:L138" si="7">IF(C75="Declined",0,IF(C75="Admitted",1,IF(B75="TPD",0.8,1)))</f>
        <v>1</v>
      </c>
    </row>
    <row r="76" spans="2:12" x14ac:dyDescent="0.25">
      <c r="B76" s="147" t="s">
        <v>6</v>
      </c>
      <c r="C76" s="148" t="s">
        <v>7</v>
      </c>
      <c r="D76" s="148">
        <v>42</v>
      </c>
      <c r="E76" s="148" t="s">
        <v>8</v>
      </c>
      <c r="F76" s="149">
        <v>42649</v>
      </c>
      <c r="G76" s="149">
        <v>42610</v>
      </c>
      <c r="H76" s="150">
        <v>64000</v>
      </c>
      <c r="I76" s="148" t="str">
        <f t="shared" si="4"/>
        <v>2016Q3</v>
      </c>
      <c r="J76" s="148">
        <f t="shared" si="5"/>
        <v>0</v>
      </c>
      <c r="K76" s="148">
        <f t="shared" si="6"/>
        <v>1</v>
      </c>
      <c r="L76" s="151">
        <f t="shared" si="7"/>
        <v>1</v>
      </c>
    </row>
    <row r="77" spans="2:12" x14ac:dyDescent="0.25">
      <c r="B77" s="147" t="s">
        <v>9</v>
      </c>
      <c r="C77" s="148" t="s">
        <v>7</v>
      </c>
      <c r="D77" s="148">
        <v>59</v>
      </c>
      <c r="E77" s="148" t="s">
        <v>8</v>
      </c>
      <c r="F77" s="149">
        <v>42649</v>
      </c>
      <c r="G77" s="149">
        <v>42641</v>
      </c>
      <c r="H77" s="150">
        <v>10000</v>
      </c>
      <c r="I77" s="148" t="str">
        <f t="shared" si="4"/>
        <v>2016Q3</v>
      </c>
      <c r="J77" s="148">
        <f t="shared" si="5"/>
        <v>0</v>
      </c>
      <c r="K77" s="148">
        <f t="shared" si="6"/>
        <v>1</v>
      </c>
      <c r="L77" s="151">
        <f t="shared" si="7"/>
        <v>1</v>
      </c>
    </row>
    <row r="78" spans="2:12" x14ac:dyDescent="0.25">
      <c r="B78" s="147" t="s">
        <v>6</v>
      </c>
      <c r="C78" s="148" t="s">
        <v>7</v>
      </c>
      <c r="D78" s="148">
        <v>30</v>
      </c>
      <c r="E78" s="148" t="s">
        <v>8</v>
      </c>
      <c r="F78" s="149">
        <v>42653</v>
      </c>
      <c r="G78" s="149">
        <v>42534</v>
      </c>
      <c r="H78" s="150">
        <v>100000</v>
      </c>
      <c r="I78" s="148" t="str">
        <f t="shared" si="4"/>
        <v>2016Q2</v>
      </c>
      <c r="J78" s="148">
        <f t="shared" si="5"/>
        <v>0</v>
      </c>
      <c r="K78" s="148">
        <f t="shared" si="6"/>
        <v>2</v>
      </c>
      <c r="L78" s="151">
        <f t="shared" si="7"/>
        <v>1</v>
      </c>
    </row>
    <row r="79" spans="2:12" x14ac:dyDescent="0.25">
      <c r="B79" s="147" t="s">
        <v>6</v>
      </c>
      <c r="C79" s="148" t="s">
        <v>7</v>
      </c>
      <c r="D79" s="148">
        <v>20</v>
      </c>
      <c r="E79" s="148" t="s">
        <v>8</v>
      </c>
      <c r="F79" s="149">
        <v>42653</v>
      </c>
      <c r="G79" s="149">
        <v>42605</v>
      </c>
      <c r="H79" s="150">
        <v>100000</v>
      </c>
      <c r="I79" s="148" t="str">
        <f t="shared" si="4"/>
        <v>2016Q3</v>
      </c>
      <c r="J79" s="148">
        <f t="shared" si="5"/>
        <v>0</v>
      </c>
      <c r="K79" s="148">
        <f t="shared" si="6"/>
        <v>1</v>
      </c>
      <c r="L79" s="151">
        <f t="shared" si="7"/>
        <v>1</v>
      </c>
    </row>
    <row r="80" spans="2:12" x14ac:dyDescent="0.25">
      <c r="B80" s="147" t="s">
        <v>9</v>
      </c>
      <c r="C80" s="148" t="s">
        <v>7</v>
      </c>
      <c r="D80" s="148">
        <v>55</v>
      </c>
      <c r="E80" s="148" t="s">
        <v>8</v>
      </c>
      <c r="F80" s="149">
        <v>42654</v>
      </c>
      <c r="G80" s="149">
        <v>42395</v>
      </c>
      <c r="H80" s="150">
        <v>20000</v>
      </c>
      <c r="I80" s="148" t="str">
        <f t="shared" si="4"/>
        <v>2016Q1</v>
      </c>
      <c r="J80" s="148">
        <f t="shared" si="5"/>
        <v>0</v>
      </c>
      <c r="K80" s="148">
        <f t="shared" si="6"/>
        <v>3</v>
      </c>
      <c r="L80" s="151">
        <f t="shared" si="7"/>
        <v>1</v>
      </c>
    </row>
    <row r="81" spans="2:12" x14ac:dyDescent="0.25">
      <c r="B81" s="147" t="s">
        <v>6</v>
      </c>
      <c r="C81" s="148" t="s">
        <v>7</v>
      </c>
      <c r="D81" s="148">
        <v>27</v>
      </c>
      <c r="E81" s="148" t="s">
        <v>8</v>
      </c>
      <c r="F81" s="149">
        <v>42659</v>
      </c>
      <c r="G81" s="149">
        <v>42480</v>
      </c>
      <c r="H81" s="150">
        <v>100000</v>
      </c>
      <c r="I81" s="148" t="str">
        <f t="shared" si="4"/>
        <v>2016Q2</v>
      </c>
      <c r="J81" s="148">
        <f t="shared" si="5"/>
        <v>0</v>
      </c>
      <c r="K81" s="148">
        <f t="shared" si="6"/>
        <v>2</v>
      </c>
      <c r="L81" s="151">
        <f t="shared" si="7"/>
        <v>1</v>
      </c>
    </row>
    <row r="82" spans="2:12" x14ac:dyDescent="0.25">
      <c r="B82" s="147" t="s">
        <v>6</v>
      </c>
      <c r="C82" s="148" t="s">
        <v>7</v>
      </c>
      <c r="D82" s="148">
        <v>49</v>
      </c>
      <c r="E82" s="148" t="s">
        <v>8</v>
      </c>
      <c r="F82" s="149">
        <v>42659</v>
      </c>
      <c r="G82" s="149">
        <v>42557</v>
      </c>
      <c r="H82" s="150">
        <v>35000</v>
      </c>
      <c r="I82" s="148" t="str">
        <f t="shared" si="4"/>
        <v>2016Q3</v>
      </c>
      <c r="J82" s="148">
        <f t="shared" si="5"/>
        <v>0</v>
      </c>
      <c r="K82" s="148">
        <f t="shared" si="6"/>
        <v>1</v>
      </c>
      <c r="L82" s="151">
        <f t="shared" si="7"/>
        <v>1</v>
      </c>
    </row>
    <row r="83" spans="2:12" x14ac:dyDescent="0.25">
      <c r="B83" s="147" t="s">
        <v>6</v>
      </c>
      <c r="C83" s="148" t="s">
        <v>7</v>
      </c>
      <c r="D83" s="148">
        <v>48</v>
      </c>
      <c r="E83" s="148" t="s">
        <v>8</v>
      </c>
      <c r="F83" s="149">
        <v>42659</v>
      </c>
      <c r="G83" s="149">
        <v>42587</v>
      </c>
      <c r="H83" s="150">
        <v>38000</v>
      </c>
      <c r="I83" s="148" t="str">
        <f t="shared" si="4"/>
        <v>2016Q3</v>
      </c>
      <c r="J83" s="148">
        <f t="shared" si="5"/>
        <v>0</v>
      </c>
      <c r="K83" s="148">
        <f t="shared" si="6"/>
        <v>1</v>
      </c>
      <c r="L83" s="151">
        <f t="shared" si="7"/>
        <v>1</v>
      </c>
    </row>
    <row r="84" spans="2:12" x14ac:dyDescent="0.25">
      <c r="B84" s="147" t="s">
        <v>6</v>
      </c>
      <c r="C84" s="148" t="s">
        <v>7</v>
      </c>
      <c r="D84" s="148">
        <v>42</v>
      </c>
      <c r="E84" s="148" t="s">
        <v>8</v>
      </c>
      <c r="F84" s="149">
        <v>42659</v>
      </c>
      <c r="G84" s="149">
        <v>42591</v>
      </c>
      <c r="H84" s="150">
        <v>64000</v>
      </c>
      <c r="I84" s="148" t="str">
        <f t="shared" si="4"/>
        <v>2016Q3</v>
      </c>
      <c r="J84" s="148">
        <f t="shared" si="5"/>
        <v>0</v>
      </c>
      <c r="K84" s="148">
        <f t="shared" si="6"/>
        <v>1</v>
      </c>
      <c r="L84" s="151">
        <f t="shared" si="7"/>
        <v>1</v>
      </c>
    </row>
    <row r="85" spans="2:12" x14ac:dyDescent="0.25">
      <c r="B85" s="147" t="s">
        <v>6</v>
      </c>
      <c r="C85" s="148" t="s">
        <v>7</v>
      </c>
      <c r="D85" s="148">
        <v>34</v>
      </c>
      <c r="E85" s="148" t="s">
        <v>8</v>
      </c>
      <c r="F85" s="149">
        <v>42660</v>
      </c>
      <c r="G85" s="149">
        <v>42380</v>
      </c>
      <c r="H85" s="150">
        <v>91000</v>
      </c>
      <c r="I85" s="148" t="str">
        <f t="shared" si="4"/>
        <v>2016Q1</v>
      </c>
      <c r="J85" s="148">
        <f t="shared" si="5"/>
        <v>0</v>
      </c>
      <c r="K85" s="148">
        <f t="shared" si="6"/>
        <v>3</v>
      </c>
      <c r="L85" s="151">
        <f t="shared" si="7"/>
        <v>1</v>
      </c>
    </row>
    <row r="86" spans="2:12" x14ac:dyDescent="0.25">
      <c r="B86" s="147" t="s">
        <v>6</v>
      </c>
      <c r="C86" s="148" t="s">
        <v>7</v>
      </c>
      <c r="D86" s="148">
        <v>53</v>
      </c>
      <c r="E86" s="148" t="s">
        <v>8</v>
      </c>
      <c r="F86" s="149">
        <v>42662</v>
      </c>
      <c r="G86" s="149">
        <v>42583</v>
      </c>
      <c r="H86" s="150">
        <v>25000</v>
      </c>
      <c r="I86" s="148" t="str">
        <f t="shared" si="4"/>
        <v>2016Q3</v>
      </c>
      <c r="J86" s="148">
        <f t="shared" si="5"/>
        <v>0</v>
      </c>
      <c r="K86" s="148">
        <f t="shared" si="6"/>
        <v>1</v>
      </c>
      <c r="L86" s="151">
        <f t="shared" si="7"/>
        <v>1</v>
      </c>
    </row>
    <row r="87" spans="2:12" x14ac:dyDescent="0.25">
      <c r="B87" s="147" t="s">
        <v>6</v>
      </c>
      <c r="C87" s="148" t="s">
        <v>7</v>
      </c>
      <c r="D87" s="148">
        <v>46</v>
      </c>
      <c r="E87" s="148" t="s">
        <v>8</v>
      </c>
      <c r="F87" s="149">
        <v>42662</v>
      </c>
      <c r="G87" s="149">
        <v>42599</v>
      </c>
      <c r="H87" s="150">
        <v>43000</v>
      </c>
      <c r="I87" s="148" t="str">
        <f t="shared" si="4"/>
        <v>2016Q3</v>
      </c>
      <c r="J87" s="148">
        <f t="shared" si="5"/>
        <v>0</v>
      </c>
      <c r="K87" s="148">
        <f t="shared" si="6"/>
        <v>1</v>
      </c>
      <c r="L87" s="151">
        <f t="shared" si="7"/>
        <v>1</v>
      </c>
    </row>
    <row r="88" spans="2:12" x14ac:dyDescent="0.25">
      <c r="B88" s="147" t="s">
        <v>6</v>
      </c>
      <c r="C88" s="148" t="s">
        <v>7</v>
      </c>
      <c r="D88" s="148">
        <v>23</v>
      </c>
      <c r="E88" s="148" t="s">
        <v>8</v>
      </c>
      <c r="F88" s="149">
        <v>42662</v>
      </c>
      <c r="G88" s="149">
        <v>42612</v>
      </c>
      <c r="H88" s="150">
        <v>100000</v>
      </c>
      <c r="I88" s="148" t="str">
        <f t="shared" si="4"/>
        <v>2016Q3</v>
      </c>
      <c r="J88" s="148">
        <f t="shared" si="5"/>
        <v>0</v>
      </c>
      <c r="K88" s="148">
        <f t="shared" si="6"/>
        <v>1</v>
      </c>
      <c r="L88" s="151">
        <f t="shared" si="7"/>
        <v>1</v>
      </c>
    </row>
    <row r="89" spans="2:12" x14ac:dyDescent="0.25">
      <c r="B89" s="147" t="s">
        <v>6</v>
      </c>
      <c r="C89" s="148" t="s">
        <v>7</v>
      </c>
      <c r="D89" s="148">
        <v>18</v>
      </c>
      <c r="E89" s="148" t="s">
        <v>8</v>
      </c>
      <c r="F89" s="149">
        <v>42666</v>
      </c>
      <c r="G89" s="149">
        <v>42557</v>
      </c>
      <c r="H89" s="150">
        <v>100000</v>
      </c>
      <c r="I89" s="148" t="str">
        <f t="shared" si="4"/>
        <v>2016Q3</v>
      </c>
      <c r="J89" s="148">
        <f t="shared" si="5"/>
        <v>0</v>
      </c>
      <c r="K89" s="148">
        <f t="shared" si="6"/>
        <v>1</v>
      </c>
      <c r="L89" s="151">
        <f t="shared" si="7"/>
        <v>1</v>
      </c>
    </row>
    <row r="90" spans="2:12" x14ac:dyDescent="0.25">
      <c r="B90" s="147" t="s">
        <v>6</v>
      </c>
      <c r="C90" s="148" t="s">
        <v>7</v>
      </c>
      <c r="D90" s="148">
        <v>46</v>
      </c>
      <c r="E90" s="148" t="s">
        <v>8</v>
      </c>
      <c r="F90" s="149">
        <v>42666</v>
      </c>
      <c r="G90" s="149">
        <v>42612</v>
      </c>
      <c r="H90" s="150">
        <v>43000</v>
      </c>
      <c r="I90" s="148" t="str">
        <f t="shared" si="4"/>
        <v>2016Q3</v>
      </c>
      <c r="J90" s="148">
        <f t="shared" si="5"/>
        <v>0</v>
      </c>
      <c r="K90" s="148">
        <f t="shared" si="6"/>
        <v>1</v>
      </c>
      <c r="L90" s="151">
        <f t="shared" si="7"/>
        <v>1</v>
      </c>
    </row>
    <row r="91" spans="2:12" x14ac:dyDescent="0.25">
      <c r="B91" s="147" t="s">
        <v>9</v>
      </c>
      <c r="C91" s="148" t="s">
        <v>7</v>
      </c>
      <c r="D91" s="148">
        <v>55</v>
      </c>
      <c r="E91" s="148" t="s">
        <v>8</v>
      </c>
      <c r="F91" s="149">
        <v>42667</v>
      </c>
      <c r="G91" s="149">
        <v>42400</v>
      </c>
      <c r="H91" s="150">
        <v>20000</v>
      </c>
      <c r="I91" s="148" t="str">
        <f t="shared" si="4"/>
        <v>2016Q1</v>
      </c>
      <c r="J91" s="148">
        <f t="shared" si="5"/>
        <v>0</v>
      </c>
      <c r="K91" s="148">
        <f t="shared" si="6"/>
        <v>3</v>
      </c>
      <c r="L91" s="151">
        <f t="shared" si="7"/>
        <v>1</v>
      </c>
    </row>
    <row r="92" spans="2:12" x14ac:dyDescent="0.25">
      <c r="B92" s="147" t="s">
        <v>6</v>
      </c>
      <c r="C92" s="148" t="s">
        <v>7</v>
      </c>
      <c r="D92" s="148">
        <v>33</v>
      </c>
      <c r="E92" s="148" t="s">
        <v>8</v>
      </c>
      <c r="F92" s="149">
        <v>42667</v>
      </c>
      <c r="G92" s="149">
        <v>42530</v>
      </c>
      <c r="H92" s="150">
        <v>94000</v>
      </c>
      <c r="I92" s="148" t="str">
        <f t="shared" si="4"/>
        <v>2016Q2</v>
      </c>
      <c r="J92" s="148">
        <f t="shared" si="5"/>
        <v>0</v>
      </c>
      <c r="K92" s="148">
        <f t="shared" si="6"/>
        <v>2</v>
      </c>
      <c r="L92" s="151">
        <f t="shared" si="7"/>
        <v>1</v>
      </c>
    </row>
    <row r="93" spans="2:12" x14ac:dyDescent="0.25">
      <c r="B93" s="147" t="s">
        <v>6</v>
      </c>
      <c r="C93" s="148" t="s">
        <v>7</v>
      </c>
      <c r="D93" s="148">
        <v>29</v>
      </c>
      <c r="E93" s="148" t="s">
        <v>8</v>
      </c>
      <c r="F93" s="149">
        <v>42667</v>
      </c>
      <c r="G93" s="149">
        <v>42584</v>
      </c>
      <c r="H93" s="150">
        <v>100000</v>
      </c>
      <c r="I93" s="148" t="str">
        <f t="shared" si="4"/>
        <v>2016Q3</v>
      </c>
      <c r="J93" s="148">
        <f t="shared" si="5"/>
        <v>0</v>
      </c>
      <c r="K93" s="148">
        <f t="shared" si="6"/>
        <v>1</v>
      </c>
      <c r="L93" s="151">
        <f t="shared" si="7"/>
        <v>1</v>
      </c>
    </row>
    <row r="94" spans="2:12" x14ac:dyDescent="0.25">
      <c r="B94" s="147" t="s">
        <v>9</v>
      </c>
      <c r="C94" s="148" t="s">
        <v>10</v>
      </c>
      <c r="D94" s="148">
        <v>38</v>
      </c>
      <c r="E94" s="148" t="s">
        <v>8</v>
      </c>
      <c r="F94" s="149">
        <v>42670</v>
      </c>
      <c r="G94" s="149">
        <v>42459</v>
      </c>
      <c r="H94" s="150">
        <v>84000</v>
      </c>
      <c r="I94" s="148" t="str">
        <f t="shared" si="4"/>
        <v>2016Q1</v>
      </c>
      <c r="J94" s="148">
        <f t="shared" si="5"/>
        <v>0</v>
      </c>
      <c r="K94" s="148">
        <f t="shared" si="6"/>
        <v>3</v>
      </c>
      <c r="L94" s="151">
        <f t="shared" si="7"/>
        <v>0</v>
      </c>
    </row>
    <row r="95" spans="2:12" x14ac:dyDescent="0.25">
      <c r="B95" s="147" t="s">
        <v>6</v>
      </c>
      <c r="C95" s="148" t="s">
        <v>7</v>
      </c>
      <c r="D95" s="148">
        <v>25</v>
      </c>
      <c r="E95" s="148" t="s">
        <v>8</v>
      </c>
      <c r="F95" s="149">
        <v>42670</v>
      </c>
      <c r="G95" s="149">
        <v>42474</v>
      </c>
      <c r="H95" s="150">
        <v>100000</v>
      </c>
      <c r="I95" s="148" t="str">
        <f t="shared" si="4"/>
        <v>2016Q2</v>
      </c>
      <c r="J95" s="148">
        <f t="shared" si="5"/>
        <v>0</v>
      </c>
      <c r="K95" s="148">
        <f t="shared" si="6"/>
        <v>2</v>
      </c>
      <c r="L95" s="151">
        <f t="shared" si="7"/>
        <v>1</v>
      </c>
    </row>
    <row r="96" spans="2:12" x14ac:dyDescent="0.25">
      <c r="B96" s="147" t="s">
        <v>9</v>
      </c>
      <c r="C96" s="148" t="s">
        <v>7</v>
      </c>
      <c r="D96" s="148">
        <v>45</v>
      </c>
      <c r="E96" s="148" t="s">
        <v>8</v>
      </c>
      <c r="F96" s="149">
        <v>42670</v>
      </c>
      <c r="G96" s="149">
        <v>42624</v>
      </c>
      <c r="H96" s="150">
        <v>47000</v>
      </c>
      <c r="I96" s="148" t="str">
        <f t="shared" si="4"/>
        <v>2016Q3</v>
      </c>
      <c r="J96" s="148">
        <f t="shared" si="5"/>
        <v>0</v>
      </c>
      <c r="K96" s="148">
        <f t="shared" si="6"/>
        <v>1</v>
      </c>
      <c r="L96" s="151">
        <f t="shared" si="7"/>
        <v>1</v>
      </c>
    </row>
    <row r="97" spans="2:12" x14ac:dyDescent="0.25">
      <c r="B97" s="147" t="s">
        <v>9</v>
      </c>
      <c r="C97" s="148" t="s">
        <v>7</v>
      </c>
      <c r="D97" s="148">
        <v>43</v>
      </c>
      <c r="E97" s="148" t="s">
        <v>8</v>
      </c>
      <c r="F97" s="149">
        <v>42674</v>
      </c>
      <c r="G97" s="149">
        <v>42602</v>
      </c>
      <c r="H97" s="150">
        <v>59000</v>
      </c>
      <c r="I97" s="148" t="str">
        <f t="shared" si="4"/>
        <v>2016Q3</v>
      </c>
      <c r="J97" s="148">
        <f t="shared" si="5"/>
        <v>0</v>
      </c>
      <c r="K97" s="148">
        <f t="shared" si="6"/>
        <v>1</v>
      </c>
      <c r="L97" s="151">
        <f t="shared" si="7"/>
        <v>1</v>
      </c>
    </row>
    <row r="98" spans="2:12" x14ac:dyDescent="0.25">
      <c r="B98" s="147" t="s">
        <v>9</v>
      </c>
      <c r="C98" s="148" t="s">
        <v>7</v>
      </c>
      <c r="D98" s="148">
        <v>41</v>
      </c>
      <c r="E98" s="148" t="s">
        <v>8</v>
      </c>
      <c r="F98" s="149">
        <v>42675</v>
      </c>
      <c r="G98" s="149">
        <v>42414</v>
      </c>
      <c r="H98" s="150">
        <v>68000</v>
      </c>
      <c r="I98" s="148" t="str">
        <f t="shared" si="4"/>
        <v>2016Q1</v>
      </c>
      <c r="J98" s="148">
        <f t="shared" si="5"/>
        <v>0</v>
      </c>
      <c r="K98" s="148">
        <f t="shared" si="6"/>
        <v>3</v>
      </c>
      <c r="L98" s="151">
        <f t="shared" si="7"/>
        <v>1</v>
      </c>
    </row>
    <row r="99" spans="2:12" x14ac:dyDescent="0.25">
      <c r="B99" s="147" t="s">
        <v>6</v>
      </c>
      <c r="C99" s="148" t="s">
        <v>7</v>
      </c>
      <c r="D99" s="148">
        <v>26</v>
      </c>
      <c r="E99" s="148" t="s">
        <v>8</v>
      </c>
      <c r="F99" s="149">
        <v>42677</v>
      </c>
      <c r="G99" s="149">
        <v>42540</v>
      </c>
      <c r="H99" s="150">
        <v>100000</v>
      </c>
      <c r="I99" s="148" t="str">
        <f t="shared" si="4"/>
        <v>2016Q2</v>
      </c>
      <c r="J99" s="148">
        <f t="shared" si="5"/>
        <v>0</v>
      </c>
      <c r="K99" s="148">
        <f t="shared" si="6"/>
        <v>2</v>
      </c>
      <c r="L99" s="151">
        <f t="shared" si="7"/>
        <v>1</v>
      </c>
    </row>
    <row r="100" spans="2:12" x14ac:dyDescent="0.25">
      <c r="B100" s="147" t="s">
        <v>6</v>
      </c>
      <c r="C100" s="148" t="s">
        <v>7</v>
      </c>
      <c r="D100" s="148">
        <v>22</v>
      </c>
      <c r="E100" s="148" t="s">
        <v>8</v>
      </c>
      <c r="F100" s="149">
        <v>42683</v>
      </c>
      <c r="G100" s="149">
        <v>42461</v>
      </c>
      <c r="H100" s="150">
        <v>100000</v>
      </c>
      <c r="I100" s="148" t="str">
        <f t="shared" si="4"/>
        <v>2016Q2</v>
      </c>
      <c r="J100" s="148">
        <f t="shared" si="5"/>
        <v>0</v>
      </c>
      <c r="K100" s="148">
        <f t="shared" si="6"/>
        <v>2</v>
      </c>
      <c r="L100" s="151">
        <f t="shared" si="7"/>
        <v>1</v>
      </c>
    </row>
    <row r="101" spans="2:12" x14ac:dyDescent="0.25">
      <c r="B101" s="147" t="s">
        <v>6</v>
      </c>
      <c r="C101" s="148" t="s">
        <v>7</v>
      </c>
      <c r="D101" s="148">
        <v>21</v>
      </c>
      <c r="E101" s="148" t="s">
        <v>8</v>
      </c>
      <c r="F101" s="149">
        <v>42683</v>
      </c>
      <c r="G101" s="149">
        <v>42566</v>
      </c>
      <c r="H101" s="150">
        <v>100000</v>
      </c>
      <c r="I101" s="148" t="str">
        <f t="shared" si="4"/>
        <v>2016Q3</v>
      </c>
      <c r="J101" s="148">
        <f t="shared" si="5"/>
        <v>0</v>
      </c>
      <c r="K101" s="148">
        <f t="shared" si="6"/>
        <v>1</v>
      </c>
      <c r="L101" s="151">
        <f t="shared" si="7"/>
        <v>1</v>
      </c>
    </row>
    <row r="102" spans="2:12" x14ac:dyDescent="0.25">
      <c r="B102" s="147" t="s">
        <v>6</v>
      </c>
      <c r="C102" s="148" t="s">
        <v>7</v>
      </c>
      <c r="D102" s="148">
        <v>23</v>
      </c>
      <c r="E102" s="148" t="s">
        <v>8</v>
      </c>
      <c r="F102" s="149">
        <v>42683</v>
      </c>
      <c r="G102" s="149">
        <v>42599</v>
      </c>
      <c r="H102" s="150">
        <v>100000</v>
      </c>
      <c r="I102" s="148" t="str">
        <f t="shared" si="4"/>
        <v>2016Q3</v>
      </c>
      <c r="J102" s="148">
        <f t="shared" si="5"/>
        <v>0</v>
      </c>
      <c r="K102" s="148">
        <f t="shared" si="6"/>
        <v>1</v>
      </c>
      <c r="L102" s="151">
        <f t="shared" si="7"/>
        <v>1</v>
      </c>
    </row>
    <row r="103" spans="2:12" x14ac:dyDescent="0.25">
      <c r="B103" s="147" t="s">
        <v>6</v>
      </c>
      <c r="C103" s="148" t="s">
        <v>7</v>
      </c>
      <c r="D103" s="148">
        <v>31</v>
      </c>
      <c r="E103" s="148" t="s">
        <v>8</v>
      </c>
      <c r="F103" s="149">
        <v>42683</v>
      </c>
      <c r="G103" s="149">
        <v>42615</v>
      </c>
      <c r="H103" s="150">
        <v>98000</v>
      </c>
      <c r="I103" s="148" t="str">
        <f t="shared" si="4"/>
        <v>2016Q3</v>
      </c>
      <c r="J103" s="148">
        <f t="shared" si="5"/>
        <v>0</v>
      </c>
      <c r="K103" s="148">
        <f t="shared" si="6"/>
        <v>1</v>
      </c>
      <c r="L103" s="151">
        <f t="shared" si="7"/>
        <v>1</v>
      </c>
    </row>
    <row r="104" spans="2:12" x14ac:dyDescent="0.25">
      <c r="B104" s="147" t="s">
        <v>6</v>
      </c>
      <c r="C104" s="148" t="s">
        <v>7</v>
      </c>
      <c r="D104" s="148">
        <v>32</v>
      </c>
      <c r="E104" s="148" t="s">
        <v>8</v>
      </c>
      <c r="F104" s="149">
        <v>42684</v>
      </c>
      <c r="G104" s="149">
        <v>42588</v>
      </c>
      <c r="H104" s="150">
        <v>96000</v>
      </c>
      <c r="I104" s="148" t="str">
        <f t="shared" si="4"/>
        <v>2016Q3</v>
      </c>
      <c r="J104" s="148">
        <f t="shared" si="5"/>
        <v>0</v>
      </c>
      <c r="K104" s="148">
        <f t="shared" si="6"/>
        <v>1</v>
      </c>
      <c r="L104" s="151">
        <f t="shared" si="7"/>
        <v>1</v>
      </c>
    </row>
    <row r="105" spans="2:12" x14ac:dyDescent="0.25">
      <c r="B105" s="147" t="s">
        <v>6</v>
      </c>
      <c r="C105" s="148" t="s">
        <v>7</v>
      </c>
      <c r="D105" s="148">
        <v>34</v>
      </c>
      <c r="E105" s="148" t="s">
        <v>8</v>
      </c>
      <c r="F105" s="149">
        <v>42684</v>
      </c>
      <c r="G105" s="149">
        <v>42602</v>
      </c>
      <c r="H105" s="150">
        <v>91000</v>
      </c>
      <c r="I105" s="148" t="str">
        <f t="shared" si="4"/>
        <v>2016Q3</v>
      </c>
      <c r="J105" s="148">
        <f t="shared" si="5"/>
        <v>0</v>
      </c>
      <c r="K105" s="148">
        <f t="shared" si="6"/>
        <v>1</v>
      </c>
      <c r="L105" s="151">
        <f t="shared" si="7"/>
        <v>1</v>
      </c>
    </row>
    <row r="106" spans="2:12" x14ac:dyDescent="0.25">
      <c r="B106" s="147" t="s">
        <v>6</v>
      </c>
      <c r="C106" s="148" t="s">
        <v>7</v>
      </c>
      <c r="D106" s="148">
        <v>49</v>
      </c>
      <c r="E106" s="148" t="s">
        <v>8</v>
      </c>
      <c r="F106" s="149">
        <v>42684</v>
      </c>
      <c r="G106" s="149">
        <v>42613</v>
      </c>
      <c r="H106" s="150">
        <v>35000</v>
      </c>
      <c r="I106" s="148" t="str">
        <f t="shared" si="4"/>
        <v>2016Q3</v>
      </c>
      <c r="J106" s="148">
        <f t="shared" si="5"/>
        <v>0</v>
      </c>
      <c r="K106" s="148">
        <f t="shared" si="6"/>
        <v>1</v>
      </c>
      <c r="L106" s="151">
        <f t="shared" si="7"/>
        <v>1</v>
      </c>
    </row>
    <row r="107" spans="2:12" x14ac:dyDescent="0.25">
      <c r="B107" s="147" t="s">
        <v>6</v>
      </c>
      <c r="C107" s="148" t="s">
        <v>7</v>
      </c>
      <c r="D107" s="148">
        <v>43</v>
      </c>
      <c r="E107" s="148" t="s">
        <v>8</v>
      </c>
      <c r="F107" s="149">
        <v>42684</v>
      </c>
      <c r="G107" s="149">
        <v>42642</v>
      </c>
      <c r="H107" s="150">
        <v>59000</v>
      </c>
      <c r="I107" s="148" t="str">
        <f t="shared" si="4"/>
        <v>2016Q3</v>
      </c>
      <c r="J107" s="148">
        <f t="shared" si="5"/>
        <v>0</v>
      </c>
      <c r="K107" s="148">
        <f t="shared" si="6"/>
        <v>1</v>
      </c>
      <c r="L107" s="151">
        <f t="shared" si="7"/>
        <v>1</v>
      </c>
    </row>
    <row r="108" spans="2:12" x14ac:dyDescent="0.25">
      <c r="B108" s="147" t="s">
        <v>6</v>
      </c>
      <c r="C108" s="148" t="s">
        <v>7</v>
      </c>
      <c r="D108" s="148">
        <v>42</v>
      </c>
      <c r="E108" s="148" t="s">
        <v>8</v>
      </c>
      <c r="F108" s="149">
        <v>42689</v>
      </c>
      <c r="G108" s="149">
        <v>42615</v>
      </c>
      <c r="H108" s="150">
        <v>64000</v>
      </c>
      <c r="I108" s="148" t="str">
        <f t="shared" si="4"/>
        <v>2016Q3</v>
      </c>
      <c r="J108" s="148">
        <f t="shared" si="5"/>
        <v>0</v>
      </c>
      <c r="K108" s="148">
        <f t="shared" si="6"/>
        <v>1</v>
      </c>
      <c r="L108" s="151">
        <f t="shared" si="7"/>
        <v>1</v>
      </c>
    </row>
    <row r="109" spans="2:12" x14ac:dyDescent="0.25">
      <c r="B109" s="147" t="s">
        <v>6</v>
      </c>
      <c r="C109" s="148" t="s">
        <v>7</v>
      </c>
      <c r="D109" s="148">
        <v>57</v>
      </c>
      <c r="E109" s="148" t="s">
        <v>8</v>
      </c>
      <c r="F109" s="149">
        <v>42689</v>
      </c>
      <c r="G109" s="149">
        <v>42641</v>
      </c>
      <c r="H109" s="150">
        <v>15000</v>
      </c>
      <c r="I109" s="148" t="str">
        <f t="shared" si="4"/>
        <v>2016Q3</v>
      </c>
      <c r="J109" s="148">
        <f t="shared" si="5"/>
        <v>0</v>
      </c>
      <c r="K109" s="148">
        <f t="shared" si="6"/>
        <v>1</v>
      </c>
      <c r="L109" s="151">
        <f t="shared" si="7"/>
        <v>1</v>
      </c>
    </row>
    <row r="110" spans="2:12" x14ac:dyDescent="0.25">
      <c r="B110" s="147" t="s">
        <v>6</v>
      </c>
      <c r="C110" s="148" t="s">
        <v>7</v>
      </c>
      <c r="D110" s="148">
        <v>48</v>
      </c>
      <c r="E110" s="148" t="s">
        <v>8</v>
      </c>
      <c r="F110" s="149">
        <v>42690</v>
      </c>
      <c r="G110" s="149">
        <v>42565</v>
      </c>
      <c r="H110" s="150">
        <v>38000</v>
      </c>
      <c r="I110" s="148" t="str">
        <f t="shared" si="4"/>
        <v>2016Q3</v>
      </c>
      <c r="J110" s="148">
        <f t="shared" si="5"/>
        <v>0</v>
      </c>
      <c r="K110" s="148">
        <f t="shared" si="6"/>
        <v>1</v>
      </c>
      <c r="L110" s="151">
        <f t="shared" si="7"/>
        <v>1</v>
      </c>
    </row>
    <row r="111" spans="2:12" x14ac:dyDescent="0.25">
      <c r="B111" s="147" t="s">
        <v>6</v>
      </c>
      <c r="C111" s="148" t="s">
        <v>7</v>
      </c>
      <c r="D111" s="148">
        <v>63</v>
      </c>
      <c r="E111" s="148" t="s">
        <v>8</v>
      </c>
      <c r="F111" s="149">
        <v>42695</v>
      </c>
      <c r="G111" s="149">
        <v>42493</v>
      </c>
      <c r="H111" s="150">
        <v>10000</v>
      </c>
      <c r="I111" s="148" t="str">
        <f t="shared" si="4"/>
        <v>2016Q2</v>
      </c>
      <c r="J111" s="148">
        <f t="shared" si="5"/>
        <v>0</v>
      </c>
      <c r="K111" s="148">
        <f t="shared" si="6"/>
        <v>2</v>
      </c>
      <c r="L111" s="151">
        <f t="shared" si="7"/>
        <v>1</v>
      </c>
    </row>
    <row r="112" spans="2:12" x14ac:dyDescent="0.25">
      <c r="B112" s="147" t="s">
        <v>6</v>
      </c>
      <c r="C112" s="148" t="s">
        <v>7</v>
      </c>
      <c r="D112" s="148">
        <v>23</v>
      </c>
      <c r="E112" s="148" t="s">
        <v>8</v>
      </c>
      <c r="F112" s="149">
        <v>42696</v>
      </c>
      <c r="G112" s="149">
        <v>42606</v>
      </c>
      <c r="H112" s="150">
        <v>100000</v>
      </c>
      <c r="I112" s="148" t="str">
        <f t="shared" si="4"/>
        <v>2016Q3</v>
      </c>
      <c r="J112" s="148">
        <f t="shared" si="5"/>
        <v>0</v>
      </c>
      <c r="K112" s="148">
        <f t="shared" si="6"/>
        <v>1</v>
      </c>
      <c r="L112" s="151">
        <f t="shared" si="7"/>
        <v>1</v>
      </c>
    </row>
    <row r="113" spans="2:12" x14ac:dyDescent="0.25">
      <c r="B113" s="147" t="s">
        <v>6</v>
      </c>
      <c r="C113" s="148" t="s">
        <v>7</v>
      </c>
      <c r="D113" s="148">
        <v>24</v>
      </c>
      <c r="E113" s="148" t="s">
        <v>8</v>
      </c>
      <c r="F113" s="149">
        <v>42697</v>
      </c>
      <c r="G113" s="149">
        <v>42589</v>
      </c>
      <c r="H113" s="150">
        <v>100000</v>
      </c>
      <c r="I113" s="148" t="str">
        <f t="shared" si="4"/>
        <v>2016Q3</v>
      </c>
      <c r="J113" s="148">
        <f t="shared" si="5"/>
        <v>0</v>
      </c>
      <c r="K113" s="148">
        <f t="shared" si="6"/>
        <v>1</v>
      </c>
      <c r="L113" s="151">
        <f t="shared" si="7"/>
        <v>1</v>
      </c>
    </row>
    <row r="114" spans="2:12" x14ac:dyDescent="0.25">
      <c r="B114" s="147" t="s">
        <v>9</v>
      </c>
      <c r="C114" s="148" t="s">
        <v>7</v>
      </c>
      <c r="D114" s="148">
        <v>58</v>
      </c>
      <c r="E114" s="148" t="s">
        <v>8</v>
      </c>
      <c r="F114" s="149">
        <v>42698</v>
      </c>
      <c r="G114" s="149">
        <v>42424</v>
      </c>
      <c r="H114" s="150">
        <v>12000</v>
      </c>
      <c r="I114" s="148" t="str">
        <f t="shared" si="4"/>
        <v>2016Q1</v>
      </c>
      <c r="J114" s="148">
        <f t="shared" si="5"/>
        <v>0</v>
      </c>
      <c r="K114" s="148">
        <f t="shared" si="6"/>
        <v>3</v>
      </c>
      <c r="L114" s="151">
        <f t="shared" si="7"/>
        <v>1</v>
      </c>
    </row>
    <row r="115" spans="2:12" x14ac:dyDescent="0.25">
      <c r="B115" s="147" t="s">
        <v>6</v>
      </c>
      <c r="C115" s="148" t="s">
        <v>7</v>
      </c>
      <c r="D115" s="148">
        <v>21</v>
      </c>
      <c r="E115" s="148" t="s">
        <v>8</v>
      </c>
      <c r="F115" s="149">
        <v>42701</v>
      </c>
      <c r="G115" s="149">
        <v>42595</v>
      </c>
      <c r="H115" s="150">
        <v>100000</v>
      </c>
      <c r="I115" s="148" t="str">
        <f t="shared" si="4"/>
        <v>2016Q3</v>
      </c>
      <c r="J115" s="148">
        <f t="shared" si="5"/>
        <v>0</v>
      </c>
      <c r="K115" s="148">
        <f t="shared" si="6"/>
        <v>1</v>
      </c>
      <c r="L115" s="151">
        <f t="shared" si="7"/>
        <v>1</v>
      </c>
    </row>
    <row r="116" spans="2:12" x14ac:dyDescent="0.25">
      <c r="B116" s="147" t="s">
        <v>6</v>
      </c>
      <c r="C116" s="148" t="s">
        <v>7</v>
      </c>
      <c r="D116" s="148">
        <v>21</v>
      </c>
      <c r="E116" s="148" t="s">
        <v>8</v>
      </c>
      <c r="F116" s="149">
        <v>42702</v>
      </c>
      <c r="G116" s="149">
        <v>42478</v>
      </c>
      <c r="H116" s="150">
        <v>100000</v>
      </c>
      <c r="I116" s="148" t="str">
        <f t="shared" si="4"/>
        <v>2016Q2</v>
      </c>
      <c r="J116" s="148">
        <f t="shared" si="5"/>
        <v>0</v>
      </c>
      <c r="K116" s="148">
        <f t="shared" si="6"/>
        <v>2</v>
      </c>
      <c r="L116" s="151">
        <f t="shared" si="7"/>
        <v>1</v>
      </c>
    </row>
    <row r="117" spans="2:12" x14ac:dyDescent="0.25">
      <c r="B117" s="147" t="s">
        <v>6</v>
      </c>
      <c r="C117" s="148" t="s">
        <v>7</v>
      </c>
      <c r="D117" s="148">
        <v>27</v>
      </c>
      <c r="E117" s="148" t="s">
        <v>8</v>
      </c>
      <c r="F117" s="149">
        <v>42702</v>
      </c>
      <c r="G117" s="149">
        <v>42595</v>
      </c>
      <c r="H117" s="150">
        <v>100000</v>
      </c>
      <c r="I117" s="148" t="str">
        <f t="shared" si="4"/>
        <v>2016Q3</v>
      </c>
      <c r="J117" s="148">
        <f t="shared" si="5"/>
        <v>0</v>
      </c>
      <c r="K117" s="148">
        <f t="shared" si="6"/>
        <v>1</v>
      </c>
      <c r="L117" s="151">
        <f t="shared" si="7"/>
        <v>1</v>
      </c>
    </row>
    <row r="118" spans="2:12" x14ac:dyDescent="0.25">
      <c r="B118" s="147" t="s">
        <v>6</v>
      </c>
      <c r="C118" s="148" t="s">
        <v>7</v>
      </c>
      <c r="D118" s="148">
        <v>30</v>
      </c>
      <c r="E118" s="148" t="s">
        <v>8</v>
      </c>
      <c r="F118" s="149">
        <v>42703</v>
      </c>
      <c r="G118" s="149">
        <v>42487</v>
      </c>
      <c r="H118" s="150">
        <v>100000</v>
      </c>
      <c r="I118" s="148" t="str">
        <f t="shared" si="4"/>
        <v>2016Q2</v>
      </c>
      <c r="J118" s="148">
        <f t="shared" si="5"/>
        <v>0</v>
      </c>
      <c r="K118" s="148">
        <f t="shared" si="6"/>
        <v>2</v>
      </c>
      <c r="L118" s="151">
        <f t="shared" si="7"/>
        <v>1</v>
      </c>
    </row>
    <row r="119" spans="2:12" x14ac:dyDescent="0.25">
      <c r="B119" s="147" t="s">
        <v>6</v>
      </c>
      <c r="C119" s="148" t="s">
        <v>7</v>
      </c>
      <c r="D119" s="148">
        <v>42</v>
      </c>
      <c r="E119" s="148" t="s">
        <v>8</v>
      </c>
      <c r="F119" s="149">
        <v>42704</v>
      </c>
      <c r="G119" s="149">
        <v>42623</v>
      </c>
      <c r="H119" s="150">
        <v>64000</v>
      </c>
      <c r="I119" s="148" t="str">
        <f t="shared" si="4"/>
        <v>2016Q3</v>
      </c>
      <c r="J119" s="148">
        <f t="shared" si="5"/>
        <v>0</v>
      </c>
      <c r="K119" s="148">
        <f t="shared" si="6"/>
        <v>1</v>
      </c>
      <c r="L119" s="151">
        <f t="shared" si="7"/>
        <v>1</v>
      </c>
    </row>
    <row r="120" spans="2:12" x14ac:dyDescent="0.25">
      <c r="B120" s="147" t="s">
        <v>9</v>
      </c>
      <c r="C120" s="148" t="s">
        <v>7</v>
      </c>
      <c r="D120" s="148">
        <v>53</v>
      </c>
      <c r="E120" s="148" t="s">
        <v>8</v>
      </c>
      <c r="F120" s="149">
        <v>42708</v>
      </c>
      <c r="G120" s="149">
        <v>42430</v>
      </c>
      <c r="H120" s="150">
        <v>25000</v>
      </c>
      <c r="I120" s="148" t="str">
        <f t="shared" si="4"/>
        <v>2016Q1</v>
      </c>
      <c r="J120" s="148">
        <f t="shared" si="5"/>
        <v>0</v>
      </c>
      <c r="K120" s="148">
        <f t="shared" si="6"/>
        <v>3</v>
      </c>
      <c r="L120" s="151">
        <f t="shared" si="7"/>
        <v>1</v>
      </c>
    </row>
    <row r="121" spans="2:12" x14ac:dyDescent="0.25">
      <c r="B121" s="147" t="s">
        <v>6</v>
      </c>
      <c r="C121" s="148" t="s">
        <v>7</v>
      </c>
      <c r="D121" s="148">
        <v>39</v>
      </c>
      <c r="E121" s="148" t="s">
        <v>8</v>
      </c>
      <c r="F121" s="149">
        <v>42708</v>
      </c>
      <c r="G121" s="149">
        <v>42659</v>
      </c>
      <c r="H121" s="150">
        <v>81000</v>
      </c>
      <c r="I121" s="148" t="str">
        <f t="shared" si="4"/>
        <v>2016Q4</v>
      </c>
      <c r="J121" s="148">
        <f t="shared" si="5"/>
        <v>0</v>
      </c>
      <c r="K121" s="148">
        <f t="shared" si="6"/>
        <v>0</v>
      </c>
      <c r="L121" s="151">
        <f t="shared" si="7"/>
        <v>1</v>
      </c>
    </row>
    <row r="122" spans="2:12" x14ac:dyDescent="0.25">
      <c r="B122" s="147" t="s">
        <v>6</v>
      </c>
      <c r="C122" s="148" t="s">
        <v>7</v>
      </c>
      <c r="D122" s="148">
        <v>37</v>
      </c>
      <c r="E122" s="148" t="s">
        <v>8</v>
      </c>
      <c r="F122" s="149">
        <v>42711</v>
      </c>
      <c r="G122" s="149">
        <v>42569</v>
      </c>
      <c r="H122" s="150">
        <v>86000</v>
      </c>
      <c r="I122" s="148" t="str">
        <f t="shared" si="4"/>
        <v>2016Q3</v>
      </c>
      <c r="J122" s="148">
        <f t="shared" si="5"/>
        <v>0</v>
      </c>
      <c r="K122" s="148">
        <f t="shared" si="6"/>
        <v>1</v>
      </c>
      <c r="L122" s="151">
        <f t="shared" si="7"/>
        <v>1</v>
      </c>
    </row>
    <row r="123" spans="2:12" x14ac:dyDescent="0.25">
      <c r="B123" s="147" t="s">
        <v>6</v>
      </c>
      <c r="C123" s="148" t="s">
        <v>7</v>
      </c>
      <c r="D123" s="148">
        <v>60</v>
      </c>
      <c r="E123" s="148" t="s">
        <v>8</v>
      </c>
      <c r="F123" s="149">
        <v>42715</v>
      </c>
      <c r="G123" s="149">
        <v>42510</v>
      </c>
      <c r="H123" s="150">
        <v>10000</v>
      </c>
      <c r="I123" s="148" t="str">
        <f t="shared" si="4"/>
        <v>2016Q2</v>
      </c>
      <c r="J123" s="148">
        <f t="shared" si="5"/>
        <v>0</v>
      </c>
      <c r="K123" s="148">
        <f t="shared" si="6"/>
        <v>2</v>
      </c>
      <c r="L123" s="151">
        <f t="shared" si="7"/>
        <v>1</v>
      </c>
    </row>
    <row r="124" spans="2:12" x14ac:dyDescent="0.25">
      <c r="B124" s="147" t="s">
        <v>6</v>
      </c>
      <c r="C124" s="148" t="s">
        <v>7</v>
      </c>
      <c r="D124" s="148">
        <v>38</v>
      </c>
      <c r="E124" s="148" t="s">
        <v>8</v>
      </c>
      <c r="F124" s="149">
        <v>42715</v>
      </c>
      <c r="G124" s="149">
        <v>42522</v>
      </c>
      <c r="H124" s="150">
        <v>84000</v>
      </c>
      <c r="I124" s="148" t="str">
        <f t="shared" si="4"/>
        <v>2016Q2</v>
      </c>
      <c r="J124" s="148">
        <f t="shared" si="5"/>
        <v>0</v>
      </c>
      <c r="K124" s="148">
        <f t="shared" si="6"/>
        <v>2</v>
      </c>
      <c r="L124" s="151">
        <f t="shared" si="7"/>
        <v>1</v>
      </c>
    </row>
    <row r="125" spans="2:12" x14ac:dyDescent="0.25">
      <c r="B125" s="147" t="s">
        <v>6</v>
      </c>
      <c r="C125" s="148" t="s">
        <v>7</v>
      </c>
      <c r="D125" s="148">
        <v>23</v>
      </c>
      <c r="E125" s="148" t="s">
        <v>8</v>
      </c>
      <c r="F125" s="149">
        <v>42715</v>
      </c>
      <c r="G125" s="149">
        <v>42607</v>
      </c>
      <c r="H125" s="150">
        <v>100000</v>
      </c>
      <c r="I125" s="148" t="str">
        <f t="shared" si="4"/>
        <v>2016Q3</v>
      </c>
      <c r="J125" s="148">
        <f t="shared" si="5"/>
        <v>0</v>
      </c>
      <c r="K125" s="148">
        <f t="shared" si="6"/>
        <v>1</v>
      </c>
      <c r="L125" s="151">
        <f t="shared" si="7"/>
        <v>1</v>
      </c>
    </row>
    <row r="126" spans="2:12" x14ac:dyDescent="0.25">
      <c r="B126" s="147" t="s">
        <v>6</v>
      </c>
      <c r="C126" s="148" t="s">
        <v>7</v>
      </c>
      <c r="D126" s="148">
        <v>27</v>
      </c>
      <c r="E126" s="148" t="s">
        <v>8</v>
      </c>
      <c r="F126" s="149">
        <v>42716</v>
      </c>
      <c r="G126" s="149">
        <v>42596</v>
      </c>
      <c r="H126" s="150">
        <v>100000</v>
      </c>
      <c r="I126" s="148" t="str">
        <f t="shared" si="4"/>
        <v>2016Q3</v>
      </c>
      <c r="J126" s="148">
        <f t="shared" si="5"/>
        <v>0</v>
      </c>
      <c r="K126" s="148">
        <f t="shared" si="6"/>
        <v>1</v>
      </c>
      <c r="L126" s="151">
        <f t="shared" si="7"/>
        <v>1</v>
      </c>
    </row>
    <row r="127" spans="2:12" x14ac:dyDescent="0.25">
      <c r="B127" s="147" t="s">
        <v>6</v>
      </c>
      <c r="C127" s="148" t="s">
        <v>7</v>
      </c>
      <c r="D127" s="148">
        <v>33</v>
      </c>
      <c r="E127" s="148" t="s">
        <v>8</v>
      </c>
      <c r="F127" s="149">
        <v>42718</v>
      </c>
      <c r="G127" s="149">
        <v>42596</v>
      </c>
      <c r="H127" s="150">
        <v>94000</v>
      </c>
      <c r="I127" s="148" t="str">
        <f t="shared" si="4"/>
        <v>2016Q3</v>
      </c>
      <c r="J127" s="148">
        <f t="shared" si="5"/>
        <v>0</v>
      </c>
      <c r="K127" s="148">
        <f t="shared" si="6"/>
        <v>1</v>
      </c>
      <c r="L127" s="151">
        <f t="shared" si="7"/>
        <v>1</v>
      </c>
    </row>
    <row r="128" spans="2:12" x14ac:dyDescent="0.25">
      <c r="B128" s="147" t="s">
        <v>6</v>
      </c>
      <c r="C128" s="148" t="s">
        <v>7</v>
      </c>
      <c r="D128" s="148">
        <v>41</v>
      </c>
      <c r="E128" s="148" t="s">
        <v>8</v>
      </c>
      <c r="F128" s="149">
        <v>42723</v>
      </c>
      <c r="G128" s="149">
        <v>42556</v>
      </c>
      <c r="H128" s="150">
        <v>68000</v>
      </c>
      <c r="I128" s="148" t="str">
        <f t="shared" si="4"/>
        <v>2016Q3</v>
      </c>
      <c r="J128" s="148">
        <f t="shared" si="5"/>
        <v>0</v>
      </c>
      <c r="K128" s="148">
        <f t="shared" si="6"/>
        <v>1</v>
      </c>
      <c r="L128" s="151">
        <f t="shared" si="7"/>
        <v>1</v>
      </c>
    </row>
    <row r="129" spans="2:12" x14ac:dyDescent="0.25">
      <c r="B129" s="147" t="s">
        <v>6</v>
      </c>
      <c r="C129" s="148" t="s">
        <v>7</v>
      </c>
      <c r="D129" s="148">
        <v>37</v>
      </c>
      <c r="E129" s="148" t="s">
        <v>8</v>
      </c>
      <c r="F129" s="149">
        <v>42723</v>
      </c>
      <c r="G129" s="149">
        <v>42593</v>
      </c>
      <c r="H129" s="150">
        <v>86000</v>
      </c>
      <c r="I129" s="148" t="str">
        <f t="shared" si="4"/>
        <v>2016Q3</v>
      </c>
      <c r="J129" s="148">
        <f t="shared" si="5"/>
        <v>0</v>
      </c>
      <c r="K129" s="148">
        <f t="shared" si="6"/>
        <v>1</v>
      </c>
      <c r="L129" s="151">
        <f t="shared" si="7"/>
        <v>1</v>
      </c>
    </row>
    <row r="130" spans="2:12" x14ac:dyDescent="0.25">
      <c r="B130" s="147" t="s">
        <v>6</v>
      </c>
      <c r="C130" s="148" t="s">
        <v>7</v>
      </c>
      <c r="D130" s="148">
        <v>37</v>
      </c>
      <c r="E130" s="148" t="s">
        <v>8</v>
      </c>
      <c r="F130" s="149">
        <v>42723</v>
      </c>
      <c r="G130" s="149">
        <v>42603</v>
      </c>
      <c r="H130" s="150">
        <v>86000</v>
      </c>
      <c r="I130" s="148" t="str">
        <f t="shared" si="4"/>
        <v>2016Q3</v>
      </c>
      <c r="J130" s="148">
        <f t="shared" si="5"/>
        <v>0</v>
      </c>
      <c r="K130" s="148">
        <f t="shared" si="6"/>
        <v>1</v>
      </c>
      <c r="L130" s="151">
        <f t="shared" si="7"/>
        <v>1</v>
      </c>
    </row>
    <row r="131" spans="2:12" x14ac:dyDescent="0.25">
      <c r="B131" s="147" t="s">
        <v>6</v>
      </c>
      <c r="C131" s="148" t="s">
        <v>7</v>
      </c>
      <c r="D131" s="148">
        <v>28</v>
      </c>
      <c r="E131" s="148" t="s">
        <v>8</v>
      </c>
      <c r="F131" s="149">
        <v>42723</v>
      </c>
      <c r="G131" s="149">
        <v>42632</v>
      </c>
      <c r="H131" s="150">
        <v>100000</v>
      </c>
      <c r="I131" s="148" t="str">
        <f t="shared" si="4"/>
        <v>2016Q3</v>
      </c>
      <c r="J131" s="148">
        <f t="shared" si="5"/>
        <v>0</v>
      </c>
      <c r="K131" s="148">
        <f t="shared" si="6"/>
        <v>1</v>
      </c>
      <c r="L131" s="151">
        <f t="shared" si="7"/>
        <v>1</v>
      </c>
    </row>
    <row r="132" spans="2:12" x14ac:dyDescent="0.25">
      <c r="B132" s="147" t="s">
        <v>9</v>
      </c>
      <c r="C132" s="148" t="s">
        <v>7</v>
      </c>
      <c r="D132" s="148">
        <v>52</v>
      </c>
      <c r="E132" s="148" t="s">
        <v>8</v>
      </c>
      <c r="F132" s="149">
        <v>42725</v>
      </c>
      <c r="G132" s="149">
        <v>42639</v>
      </c>
      <c r="H132" s="150">
        <v>27000</v>
      </c>
      <c r="I132" s="148" t="str">
        <f t="shared" si="4"/>
        <v>2016Q3</v>
      </c>
      <c r="J132" s="148">
        <f t="shared" si="5"/>
        <v>0</v>
      </c>
      <c r="K132" s="148">
        <f t="shared" si="6"/>
        <v>1</v>
      </c>
      <c r="L132" s="151">
        <f t="shared" si="7"/>
        <v>1</v>
      </c>
    </row>
    <row r="133" spans="2:12" x14ac:dyDescent="0.25">
      <c r="B133" s="147" t="s">
        <v>6</v>
      </c>
      <c r="C133" s="148" t="s">
        <v>7</v>
      </c>
      <c r="D133" s="148">
        <v>45</v>
      </c>
      <c r="E133" s="148" t="s">
        <v>8</v>
      </c>
      <c r="F133" s="149">
        <v>42730</v>
      </c>
      <c r="G133" s="149">
        <v>42555</v>
      </c>
      <c r="H133" s="150">
        <v>47000</v>
      </c>
      <c r="I133" s="148" t="str">
        <f t="shared" si="4"/>
        <v>2016Q3</v>
      </c>
      <c r="J133" s="148">
        <f t="shared" si="5"/>
        <v>0</v>
      </c>
      <c r="K133" s="148">
        <f t="shared" si="6"/>
        <v>1</v>
      </c>
      <c r="L133" s="151">
        <f t="shared" si="7"/>
        <v>1</v>
      </c>
    </row>
    <row r="134" spans="2:12" x14ac:dyDescent="0.25">
      <c r="B134" s="147" t="s">
        <v>9</v>
      </c>
      <c r="C134" s="148" t="s">
        <v>7</v>
      </c>
      <c r="D134" s="148">
        <v>50</v>
      </c>
      <c r="E134" s="148" t="s">
        <v>8</v>
      </c>
      <c r="F134" s="149">
        <v>42732</v>
      </c>
      <c r="G134" s="149">
        <v>42461</v>
      </c>
      <c r="H134" s="150">
        <v>32000</v>
      </c>
      <c r="I134" s="148" t="str">
        <f t="shared" si="4"/>
        <v>2016Q2</v>
      </c>
      <c r="J134" s="148">
        <f t="shared" si="5"/>
        <v>0</v>
      </c>
      <c r="K134" s="148">
        <f t="shared" si="6"/>
        <v>2</v>
      </c>
      <c r="L134" s="151">
        <f t="shared" si="7"/>
        <v>1</v>
      </c>
    </row>
    <row r="135" spans="2:12" x14ac:dyDescent="0.25">
      <c r="B135" s="147" t="s">
        <v>6</v>
      </c>
      <c r="C135" s="148" t="s">
        <v>7</v>
      </c>
      <c r="D135" s="148">
        <v>20</v>
      </c>
      <c r="E135" s="148" t="s">
        <v>8</v>
      </c>
      <c r="F135" s="149">
        <v>42733</v>
      </c>
      <c r="G135" s="149">
        <v>42394</v>
      </c>
      <c r="H135" s="150">
        <v>100000</v>
      </c>
      <c r="I135" s="148" t="str">
        <f t="shared" si="4"/>
        <v>2016Q1</v>
      </c>
      <c r="J135" s="148">
        <f t="shared" si="5"/>
        <v>0</v>
      </c>
      <c r="K135" s="148">
        <f t="shared" si="6"/>
        <v>3</v>
      </c>
      <c r="L135" s="151">
        <f t="shared" si="7"/>
        <v>1</v>
      </c>
    </row>
    <row r="136" spans="2:12" x14ac:dyDescent="0.25">
      <c r="B136" s="147" t="s">
        <v>9</v>
      </c>
      <c r="C136" s="148" t="s">
        <v>7</v>
      </c>
      <c r="D136" s="148">
        <v>38</v>
      </c>
      <c r="E136" s="148" t="s">
        <v>8</v>
      </c>
      <c r="F136" s="149">
        <v>42736</v>
      </c>
      <c r="G136" s="149">
        <v>42423</v>
      </c>
      <c r="H136" s="150">
        <v>84000</v>
      </c>
      <c r="I136" s="148" t="str">
        <f t="shared" si="4"/>
        <v>2016Q1</v>
      </c>
      <c r="J136" s="148">
        <f t="shared" si="5"/>
        <v>1</v>
      </c>
      <c r="K136" s="148">
        <f t="shared" si="6"/>
        <v>4</v>
      </c>
      <c r="L136" s="151">
        <f t="shared" si="7"/>
        <v>1</v>
      </c>
    </row>
    <row r="137" spans="2:12" x14ac:dyDescent="0.25">
      <c r="B137" s="147" t="s">
        <v>6</v>
      </c>
      <c r="C137" s="148" t="s">
        <v>7</v>
      </c>
      <c r="D137" s="148">
        <v>40</v>
      </c>
      <c r="E137" s="148" t="s">
        <v>8</v>
      </c>
      <c r="F137" s="149">
        <v>42738</v>
      </c>
      <c r="G137" s="149">
        <v>42547</v>
      </c>
      <c r="H137" s="150">
        <v>74000</v>
      </c>
      <c r="I137" s="148" t="str">
        <f t="shared" si="4"/>
        <v>2016Q2</v>
      </c>
      <c r="J137" s="148">
        <f t="shared" si="5"/>
        <v>1</v>
      </c>
      <c r="K137" s="148">
        <f t="shared" si="6"/>
        <v>3</v>
      </c>
      <c r="L137" s="151">
        <f t="shared" si="7"/>
        <v>1</v>
      </c>
    </row>
    <row r="138" spans="2:12" x14ac:dyDescent="0.25">
      <c r="B138" s="147" t="s">
        <v>6</v>
      </c>
      <c r="C138" s="148" t="s">
        <v>7</v>
      </c>
      <c r="D138" s="148">
        <v>38</v>
      </c>
      <c r="E138" s="148" t="s">
        <v>8</v>
      </c>
      <c r="F138" s="149">
        <v>42744</v>
      </c>
      <c r="G138" s="149">
        <v>42694</v>
      </c>
      <c r="H138" s="150">
        <v>84000</v>
      </c>
      <c r="I138" s="148" t="str">
        <f t="shared" si="4"/>
        <v>2016Q4</v>
      </c>
      <c r="J138" s="148">
        <f t="shared" si="5"/>
        <v>1</v>
      </c>
      <c r="K138" s="148">
        <f t="shared" si="6"/>
        <v>1</v>
      </c>
      <c r="L138" s="151">
        <f t="shared" si="7"/>
        <v>1</v>
      </c>
    </row>
    <row r="139" spans="2:12" x14ac:dyDescent="0.25">
      <c r="B139" s="147" t="s">
        <v>9</v>
      </c>
      <c r="C139" s="148" t="s">
        <v>7</v>
      </c>
      <c r="D139" s="148">
        <v>54</v>
      </c>
      <c r="E139" s="148" t="s">
        <v>8</v>
      </c>
      <c r="F139" s="149">
        <v>42747</v>
      </c>
      <c r="G139" s="149">
        <v>42658</v>
      </c>
      <c r="H139" s="150">
        <v>22000</v>
      </c>
      <c r="I139" s="148" t="str">
        <f t="shared" ref="I139:I202" si="8">YEAR(G139)&amp;"Q"&amp;ROUNDUP(MONTH(G139)/3,0)</f>
        <v>2016Q4</v>
      </c>
      <c r="J139" s="148">
        <f t="shared" ref="J139:J202" si="9">YEAR(F139)-YEAR(G139)</f>
        <v>1</v>
      </c>
      <c r="K139" s="148">
        <f t="shared" ref="K139:K202" si="10">(YEAR(F139)*4+ROUNDDOWN((MONTH(F139)-1)/3,0))
-(YEAR(G139)*4+ROUNDDOWN((MONTH(G139)-1)/3,0))</f>
        <v>1</v>
      </c>
      <c r="L139" s="151">
        <f t="shared" ref="L139:L202" si="11">IF(C139="Declined",0,IF(C139="Admitted",1,IF(B139="TPD",0.8,1)))</f>
        <v>1</v>
      </c>
    </row>
    <row r="140" spans="2:12" x14ac:dyDescent="0.25">
      <c r="B140" s="147" t="s">
        <v>9</v>
      </c>
      <c r="C140" s="148" t="s">
        <v>7</v>
      </c>
      <c r="D140" s="148">
        <v>24</v>
      </c>
      <c r="E140" s="148" t="s">
        <v>8</v>
      </c>
      <c r="F140" s="149">
        <v>42747</v>
      </c>
      <c r="G140" s="149">
        <v>42725</v>
      </c>
      <c r="H140" s="150">
        <v>100000</v>
      </c>
      <c r="I140" s="148" t="str">
        <f t="shared" si="8"/>
        <v>2016Q4</v>
      </c>
      <c r="J140" s="148">
        <f t="shared" si="9"/>
        <v>1</v>
      </c>
      <c r="K140" s="148">
        <f t="shared" si="10"/>
        <v>1</v>
      </c>
      <c r="L140" s="151">
        <f t="shared" si="11"/>
        <v>1</v>
      </c>
    </row>
    <row r="141" spans="2:12" x14ac:dyDescent="0.25">
      <c r="B141" s="147" t="s">
        <v>6</v>
      </c>
      <c r="C141" s="148" t="s">
        <v>7</v>
      </c>
      <c r="D141" s="148">
        <v>45</v>
      </c>
      <c r="E141" s="148" t="s">
        <v>8</v>
      </c>
      <c r="F141" s="149">
        <v>42750</v>
      </c>
      <c r="G141" s="149">
        <v>42626</v>
      </c>
      <c r="H141" s="150">
        <v>47000</v>
      </c>
      <c r="I141" s="148" t="str">
        <f t="shared" si="8"/>
        <v>2016Q3</v>
      </c>
      <c r="J141" s="148">
        <f t="shared" si="9"/>
        <v>1</v>
      </c>
      <c r="K141" s="148">
        <f t="shared" si="10"/>
        <v>2</v>
      </c>
      <c r="L141" s="151">
        <f t="shared" si="11"/>
        <v>1</v>
      </c>
    </row>
    <row r="142" spans="2:12" x14ac:dyDescent="0.25">
      <c r="B142" s="147" t="s">
        <v>6</v>
      </c>
      <c r="C142" s="148" t="s">
        <v>7</v>
      </c>
      <c r="D142" s="148">
        <v>45</v>
      </c>
      <c r="E142" s="148" t="s">
        <v>8</v>
      </c>
      <c r="F142" s="149">
        <v>42750</v>
      </c>
      <c r="G142" s="149">
        <v>42659</v>
      </c>
      <c r="H142" s="150">
        <v>47000</v>
      </c>
      <c r="I142" s="148" t="str">
        <f t="shared" si="8"/>
        <v>2016Q4</v>
      </c>
      <c r="J142" s="148">
        <f t="shared" si="9"/>
        <v>1</v>
      </c>
      <c r="K142" s="148">
        <f t="shared" si="10"/>
        <v>1</v>
      </c>
      <c r="L142" s="151">
        <f t="shared" si="11"/>
        <v>1</v>
      </c>
    </row>
    <row r="143" spans="2:12" x14ac:dyDescent="0.25">
      <c r="B143" s="147" t="s">
        <v>9</v>
      </c>
      <c r="C143" s="148" t="s">
        <v>7</v>
      </c>
      <c r="D143" s="148">
        <v>40</v>
      </c>
      <c r="E143" s="148" t="s">
        <v>8</v>
      </c>
      <c r="F143" s="149">
        <v>42758</v>
      </c>
      <c r="G143" s="149">
        <v>42398</v>
      </c>
      <c r="H143" s="150">
        <v>74000</v>
      </c>
      <c r="I143" s="148" t="str">
        <f t="shared" si="8"/>
        <v>2016Q1</v>
      </c>
      <c r="J143" s="148">
        <f t="shared" si="9"/>
        <v>1</v>
      </c>
      <c r="K143" s="148">
        <f t="shared" si="10"/>
        <v>4</v>
      </c>
      <c r="L143" s="151">
        <f t="shared" si="11"/>
        <v>1</v>
      </c>
    </row>
    <row r="144" spans="2:12" x14ac:dyDescent="0.25">
      <c r="B144" s="147" t="s">
        <v>9</v>
      </c>
      <c r="C144" s="148" t="s">
        <v>10</v>
      </c>
      <c r="D144" s="148">
        <v>57</v>
      </c>
      <c r="E144" s="148" t="s">
        <v>8</v>
      </c>
      <c r="F144" s="149">
        <v>42758</v>
      </c>
      <c r="G144" s="149">
        <v>42491</v>
      </c>
      <c r="H144" s="150">
        <v>15000</v>
      </c>
      <c r="I144" s="148" t="str">
        <f t="shared" si="8"/>
        <v>2016Q2</v>
      </c>
      <c r="J144" s="148">
        <f t="shared" si="9"/>
        <v>1</v>
      </c>
      <c r="K144" s="148">
        <f t="shared" si="10"/>
        <v>3</v>
      </c>
      <c r="L144" s="151">
        <f t="shared" si="11"/>
        <v>0</v>
      </c>
    </row>
    <row r="145" spans="2:12" x14ac:dyDescent="0.25">
      <c r="B145" s="147" t="s">
        <v>6</v>
      </c>
      <c r="C145" s="148" t="s">
        <v>7</v>
      </c>
      <c r="D145" s="148">
        <v>43</v>
      </c>
      <c r="E145" s="148" t="s">
        <v>8</v>
      </c>
      <c r="F145" s="149">
        <v>42758</v>
      </c>
      <c r="G145" s="149">
        <v>42633</v>
      </c>
      <c r="H145" s="150">
        <v>59000</v>
      </c>
      <c r="I145" s="148" t="str">
        <f t="shared" si="8"/>
        <v>2016Q3</v>
      </c>
      <c r="J145" s="148">
        <f t="shared" si="9"/>
        <v>1</v>
      </c>
      <c r="K145" s="148">
        <f t="shared" si="10"/>
        <v>2</v>
      </c>
      <c r="L145" s="151">
        <f t="shared" si="11"/>
        <v>1</v>
      </c>
    </row>
    <row r="146" spans="2:12" x14ac:dyDescent="0.25">
      <c r="B146" s="147" t="s">
        <v>6</v>
      </c>
      <c r="C146" s="148" t="s">
        <v>7</v>
      </c>
      <c r="D146" s="148">
        <v>47</v>
      </c>
      <c r="E146" s="148" t="s">
        <v>8</v>
      </c>
      <c r="F146" s="149">
        <v>42758</v>
      </c>
      <c r="G146" s="149">
        <v>42642</v>
      </c>
      <c r="H146" s="150">
        <v>40000</v>
      </c>
      <c r="I146" s="148" t="str">
        <f t="shared" si="8"/>
        <v>2016Q3</v>
      </c>
      <c r="J146" s="148">
        <f t="shared" si="9"/>
        <v>1</v>
      </c>
      <c r="K146" s="148">
        <f t="shared" si="10"/>
        <v>2</v>
      </c>
      <c r="L146" s="151">
        <f t="shared" si="11"/>
        <v>1</v>
      </c>
    </row>
    <row r="147" spans="2:12" x14ac:dyDescent="0.25">
      <c r="B147" s="147" t="s">
        <v>9</v>
      </c>
      <c r="C147" s="148" t="s">
        <v>7</v>
      </c>
      <c r="D147" s="148">
        <v>46</v>
      </c>
      <c r="E147" s="148" t="s">
        <v>8</v>
      </c>
      <c r="F147" s="149">
        <v>42759</v>
      </c>
      <c r="G147" s="149">
        <v>42707</v>
      </c>
      <c r="H147" s="150">
        <v>43000</v>
      </c>
      <c r="I147" s="148" t="str">
        <f t="shared" si="8"/>
        <v>2016Q4</v>
      </c>
      <c r="J147" s="148">
        <f t="shared" si="9"/>
        <v>1</v>
      </c>
      <c r="K147" s="148">
        <f t="shared" si="10"/>
        <v>1</v>
      </c>
      <c r="L147" s="151">
        <f t="shared" si="11"/>
        <v>1</v>
      </c>
    </row>
    <row r="148" spans="2:12" x14ac:dyDescent="0.25">
      <c r="B148" s="147" t="s">
        <v>6</v>
      </c>
      <c r="C148" s="148" t="s">
        <v>7</v>
      </c>
      <c r="D148" s="148">
        <v>49</v>
      </c>
      <c r="E148" s="148" t="s">
        <v>8</v>
      </c>
      <c r="F148" s="149">
        <v>42764</v>
      </c>
      <c r="G148" s="149">
        <v>42601</v>
      </c>
      <c r="H148" s="150">
        <v>35000</v>
      </c>
      <c r="I148" s="148" t="str">
        <f t="shared" si="8"/>
        <v>2016Q3</v>
      </c>
      <c r="J148" s="148">
        <f t="shared" si="9"/>
        <v>1</v>
      </c>
      <c r="K148" s="148">
        <f t="shared" si="10"/>
        <v>2</v>
      </c>
      <c r="L148" s="151">
        <f t="shared" si="11"/>
        <v>1</v>
      </c>
    </row>
    <row r="149" spans="2:12" x14ac:dyDescent="0.25">
      <c r="B149" s="147" t="s">
        <v>6</v>
      </c>
      <c r="C149" s="148" t="s">
        <v>7</v>
      </c>
      <c r="D149" s="148">
        <v>20</v>
      </c>
      <c r="E149" s="148" t="s">
        <v>8</v>
      </c>
      <c r="F149" s="149">
        <v>42764</v>
      </c>
      <c r="G149" s="149">
        <v>42641</v>
      </c>
      <c r="H149" s="150">
        <v>100000</v>
      </c>
      <c r="I149" s="148" t="str">
        <f t="shared" si="8"/>
        <v>2016Q3</v>
      </c>
      <c r="J149" s="148">
        <f t="shared" si="9"/>
        <v>1</v>
      </c>
      <c r="K149" s="148">
        <f t="shared" si="10"/>
        <v>2</v>
      </c>
      <c r="L149" s="151">
        <f t="shared" si="11"/>
        <v>1</v>
      </c>
    </row>
    <row r="150" spans="2:12" x14ac:dyDescent="0.25">
      <c r="B150" s="147" t="s">
        <v>6</v>
      </c>
      <c r="C150" s="148" t="s">
        <v>7</v>
      </c>
      <c r="D150" s="148">
        <v>43</v>
      </c>
      <c r="E150" s="148" t="s">
        <v>8</v>
      </c>
      <c r="F150" s="149">
        <v>42764</v>
      </c>
      <c r="G150" s="149">
        <v>42726</v>
      </c>
      <c r="H150" s="150">
        <v>59000</v>
      </c>
      <c r="I150" s="148" t="str">
        <f t="shared" si="8"/>
        <v>2016Q4</v>
      </c>
      <c r="J150" s="148">
        <f t="shared" si="9"/>
        <v>1</v>
      </c>
      <c r="K150" s="148">
        <f t="shared" si="10"/>
        <v>1</v>
      </c>
      <c r="L150" s="151">
        <f t="shared" si="11"/>
        <v>1</v>
      </c>
    </row>
    <row r="151" spans="2:12" x14ac:dyDescent="0.25">
      <c r="B151" s="147" t="s">
        <v>6</v>
      </c>
      <c r="C151" s="148" t="s">
        <v>7</v>
      </c>
      <c r="D151" s="148">
        <v>52</v>
      </c>
      <c r="E151" s="148" t="s">
        <v>8</v>
      </c>
      <c r="F151" s="149">
        <v>42765</v>
      </c>
      <c r="G151" s="149">
        <v>42706</v>
      </c>
      <c r="H151" s="150">
        <v>27000</v>
      </c>
      <c r="I151" s="148" t="str">
        <f t="shared" si="8"/>
        <v>2016Q4</v>
      </c>
      <c r="J151" s="148">
        <f t="shared" si="9"/>
        <v>1</v>
      </c>
      <c r="K151" s="148">
        <f t="shared" si="10"/>
        <v>1</v>
      </c>
      <c r="L151" s="151">
        <f t="shared" si="11"/>
        <v>1</v>
      </c>
    </row>
    <row r="152" spans="2:12" x14ac:dyDescent="0.25">
      <c r="B152" s="147" t="s">
        <v>6</v>
      </c>
      <c r="C152" s="148" t="s">
        <v>7</v>
      </c>
      <c r="D152" s="148">
        <v>21</v>
      </c>
      <c r="E152" s="148" t="s">
        <v>8</v>
      </c>
      <c r="F152" s="149">
        <v>42766</v>
      </c>
      <c r="G152" s="149">
        <v>42691</v>
      </c>
      <c r="H152" s="150">
        <v>100000</v>
      </c>
      <c r="I152" s="148" t="str">
        <f t="shared" si="8"/>
        <v>2016Q4</v>
      </c>
      <c r="J152" s="148">
        <f t="shared" si="9"/>
        <v>1</v>
      </c>
      <c r="K152" s="148">
        <f t="shared" si="10"/>
        <v>1</v>
      </c>
      <c r="L152" s="151">
        <f t="shared" si="11"/>
        <v>1</v>
      </c>
    </row>
    <row r="153" spans="2:12" x14ac:dyDescent="0.25">
      <c r="B153" s="147" t="s">
        <v>6</v>
      </c>
      <c r="C153" s="148" t="s">
        <v>7</v>
      </c>
      <c r="D153" s="148">
        <v>54</v>
      </c>
      <c r="E153" s="148" t="s">
        <v>8</v>
      </c>
      <c r="F153" s="149">
        <v>42767</v>
      </c>
      <c r="G153" s="149">
        <v>42504</v>
      </c>
      <c r="H153" s="150">
        <v>22000</v>
      </c>
      <c r="I153" s="148" t="str">
        <f t="shared" si="8"/>
        <v>2016Q2</v>
      </c>
      <c r="J153" s="148">
        <f t="shared" si="9"/>
        <v>1</v>
      </c>
      <c r="K153" s="148">
        <f t="shared" si="10"/>
        <v>3</v>
      </c>
      <c r="L153" s="151">
        <f t="shared" si="11"/>
        <v>1</v>
      </c>
    </row>
    <row r="154" spans="2:12" x14ac:dyDescent="0.25">
      <c r="B154" s="147" t="s">
        <v>6</v>
      </c>
      <c r="C154" s="148" t="s">
        <v>7</v>
      </c>
      <c r="D154" s="148">
        <v>31</v>
      </c>
      <c r="E154" s="148" t="s">
        <v>8</v>
      </c>
      <c r="F154" s="149">
        <v>42767</v>
      </c>
      <c r="G154" s="149">
        <v>42695</v>
      </c>
      <c r="H154" s="150">
        <v>98000</v>
      </c>
      <c r="I154" s="148" t="str">
        <f t="shared" si="8"/>
        <v>2016Q4</v>
      </c>
      <c r="J154" s="148">
        <f t="shared" si="9"/>
        <v>1</v>
      </c>
      <c r="K154" s="148">
        <f t="shared" si="10"/>
        <v>1</v>
      </c>
      <c r="L154" s="151">
        <f t="shared" si="11"/>
        <v>1</v>
      </c>
    </row>
    <row r="155" spans="2:12" x14ac:dyDescent="0.25">
      <c r="B155" s="147" t="s">
        <v>6</v>
      </c>
      <c r="C155" s="148" t="s">
        <v>7</v>
      </c>
      <c r="D155" s="148">
        <v>48</v>
      </c>
      <c r="E155" s="148" t="s">
        <v>8</v>
      </c>
      <c r="F155" s="149">
        <v>42768</v>
      </c>
      <c r="G155" s="149">
        <v>42693</v>
      </c>
      <c r="H155" s="150">
        <v>38000</v>
      </c>
      <c r="I155" s="148" t="str">
        <f t="shared" si="8"/>
        <v>2016Q4</v>
      </c>
      <c r="J155" s="148">
        <f t="shared" si="9"/>
        <v>1</v>
      </c>
      <c r="K155" s="148">
        <f t="shared" si="10"/>
        <v>1</v>
      </c>
      <c r="L155" s="151">
        <f t="shared" si="11"/>
        <v>1</v>
      </c>
    </row>
    <row r="156" spans="2:12" x14ac:dyDescent="0.25">
      <c r="B156" s="147" t="s">
        <v>6</v>
      </c>
      <c r="C156" s="148" t="s">
        <v>7</v>
      </c>
      <c r="D156" s="148">
        <v>28</v>
      </c>
      <c r="E156" s="148" t="s">
        <v>8</v>
      </c>
      <c r="F156" s="149">
        <v>42771</v>
      </c>
      <c r="G156" s="149">
        <v>42591</v>
      </c>
      <c r="H156" s="150">
        <v>100000</v>
      </c>
      <c r="I156" s="148" t="str">
        <f t="shared" si="8"/>
        <v>2016Q3</v>
      </c>
      <c r="J156" s="148">
        <f t="shared" si="9"/>
        <v>1</v>
      </c>
      <c r="K156" s="148">
        <f t="shared" si="10"/>
        <v>2</v>
      </c>
      <c r="L156" s="151">
        <f t="shared" si="11"/>
        <v>1</v>
      </c>
    </row>
    <row r="157" spans="2:12" x14ac:dyDescent="0.25">
      <c r="B157" s="147" t="s">
        <v>6</v>
      </c>
      <c r="C157" s="148" t="s">
        <v>7</v>
      </c>
      <c r="D157" s="148">
        <v>23</v>
      </c>
      <c r="E157" s="148" t="s">
        <v>8</v>
      </c>
      <c r="F157" s="149">
        <v>42773</v>
      </c>
      <c r="G157" s="149">
        <v>42458</v>
      </c>
      <c r="H157" s="150">
        <v>100000</v>
      </c>
      <c r="I157" s="148" t="str">
        <f t="shared" si="8"/>
        <v>2016Q1</v>
      </c>
      <c r="J157" s="148">
        <f t="shared" si="9"/>
        <v>1</v>
      </c>
      <c r="K157" s="148">
        <f t="shared" si="10"/>
        <v>4</v>
      </c>
      <c r="L157" s="151">
        <f t="shared" si="11"/>
        <v>1</v>
      </c>
    </row>
    <row r="158" spans="2:12" x14ac:dyDescent="0.25">
      <c r="B158" s="147" t="s">
        <v>6</v>
      </c>
      <c r="C158" s="148" t="s">
        <v>7</v>
      </c>
      <c r="D158" s="148">
        <v>23</v>
      </c>
      <c r="E158" s="148" t="s">
        <v>8</v>
      </c>
      <c r="F158" s="149">
        <v>42773</v>
      </c>
      <c r="G158" s="149">
        <v>42714</v>
      </c>
      <c r="H158" s="150">
        <v>100000</v>
      </c>
      <c r="I158" s="148" t="str">
        <f t="shared" si="8"/>
        <v>2016Q4</v>
      </c>
      <c r="J158" s="148">
        <f t="shared" si="9"/>
        <v>1</v>
      </c>
      <c r="K158" s="148">
        <f t="shared" si="10"/>
        <v>1</v>
      </c>
      <c r="L158" s="151">
        <f t="shared" si="11"/>
        <v>1</v>
      </c>
    </row>
    <row r="159" spans="2:12" x14ac:dyDescent="0.25">
      <c r="B159" s="147" t="s">
        <v>6</v>
      </c>
      <c r="C159" s="148" t="s">
        <v>7</v>
      </c>
      <c r="D159" s="148">
        <v>47</v>
      </c>
      <c r="E159" s="148" t="s">
        <v>8</v>
      </c>
      <c r="F159" s="149">
        <v>42774</v>
      </c>
      <c r="G159" s="149">
        <v>42432</v>
      </c>
      <c r="H159" s="150">
        <v>40000</v>
      </c>
      <c r="I159" s="148" t="str">
        <f t="shared" si="8"/>
        <v>2016Q1</v>
      </c>
      <c r="J159" s="148">
        <f t="shared" si="9"/>
        <v>1</v>
      </c>
      <c r="K159" s="148">
        <f t="shared" si="10"/>
        <v>4</v>
      </c>
      <c r="L159" s="151">
        <f t="shared" si="11"/>
        <v>1</v>
      </c>
    </row>
    <row r="160" spans="2:12" x14ac:dyDescent="0.25">
      <c r="B160" s="147" t="s">
        <v>6</v>
      </c>
      <c r="C160" s="148" t="s">
        <v>7</v>
      </c>
      <c r="D160" s="148">
        <v>58</v>
      </c>
      <c r="E160" s="148" t="s">
        <v>8</v>
      </c>
      <c r="F160" s="149">
        <v>42774</v>
      </c>
      <c r="G160" s="149">
        <v>42728</v>
      </c>
      <c r="H160" s="150">
        <v>12000</v>
      </c>
      <c r="I160" s="148" t="str">
        <f t="shared" si="8"/>
        <v>2016Q4</v>
      </c>
      <c r="J160" s="148">
        <f t="shared" si="9"/>
        <v>1</v>
      </c>
      <c r="K160" s="148">
        <f t="shared" si="10"/>
        <v>1</v>
      </c>
      <c r="L160" s="151">
        <f t="shared" si="11"/>
        <v>1</v>
      </c>
    </row>
    <row r="161" spans="2:12" x14ac:dyDescent="0.25">
      <c r="B161" s="147" t="s">
        <v>6</v>
      </c>
      <c r="C161" s="148" t="s">
        <v>7</v>
      </c>
      <c r="D161" s="148">
        <v>20</v>
      </c>
      <c r="E161" s="148" t="s">
        <v>8</v>
      </c>
      <c r="F161" s="149">
        <v>42785</v>
      </c>
      <c r="G161" s="149">
        <v>42449</v>
      </c>
      <c r="H161" s="150">
        <v>100000</v>
      </c>
      <c r="I161" s="148" t="str">
        <f t="shared" si="8"/>
        <v>2016Q1</v>
      </c>
      <c r="J161" s="148">
        <f t="shared" si="9"/>
        <v>1</v>
      </c>
      <c r="K161" s="148">
        <f t="shared" si="10"/>
        <v>4</v>
      </c>
      <c r="L161" s="151">
        <f t="shared" si="11"/>
        <v>1</v>
      </c>
    </row>
    <row r="162" spans="2:12" x14ac:dyDescent="0.25">
      <c r="B162" s="147" t="s">
        <v>6</v>
      </c>
      <c r="C162" s="148" t="s">
        <v>7</v>
      </c>
      <c r="D162" s="148">
        <v>21</v>
      </c>
      <c r="E162" s="148" t="s">
        <v>8</v>
      </c>
      <c r="F162" s="149">
        <v>42786</v>
      </c>
      <c r="G162" s="149">
        <v>42659</v>
      </c>
      <c r="H162" s="150">
        <v>100000</v>
      </c>
      <c r="I162" s="148" t="str">
        <f t="shared" si="8"/>
        <v>2016Q4</v>
      </c>
      <c r="J162" s="148">
        <f t="shared" si="9"/>
        <v>1</v>
      </c>
      <c r="K162" s="148">
        <f t="shared" si="10"/>
        <v>1</v>
      </c>
      <c r="L162" s="151">
        <f t="shared" si="11"/>
        <v>1</v>
      </c>
    </row>
    <row r="163" spans="2:12" x14ac:dyDescent="0.25">
      <c r="B163" s="147" t="s">
        <v>6</v>
      </c>
      <c r="C163" s="148" t="s">
        <v>7</v>
      </c>
      <c r="D163" s="148">
        <v>43</v>
      </c>
      <c r="E163" s="148" t="s">
        <v>8</v>
      </c>
      <c r="F163" s="149">
        <v>42786</v>
      </c>
      <c r="G163" s="149">
        <v>42684</v>
      </c>
      <c r="H163" s="150">
        <v>59000</v>
      </c>
      <c r="I163" s="148" t="str">
        <f t="shared" si="8"/>
        <v>2016Q4</v>
      </c>
      <c r="J163" s="148">
        <f t="shared" si="9"/>
        <v>1</v>
      </c>
      <c r="K163" s="148">
        <f t="shared" si="10"/>
        <v>1</v>
      </c>
      <c r="L163" s="151">
        <f t="shared" si="11"/>
        <v>1</v>
      </c>
    </row>
    <row r="164" spans="2:12" x14ac:dyDescent="0.25">
      <c r="B164" s="147" t="s">
        <v>6</v>
      </c>
      <c r="C164" s="148" t="s">
        <v>7</v>
      </c>
      <c r="D164" s="148">
        <v>61</v>
      </c>
      <c r="E164" s="148" t="s">
        <v>8</v>
      </c>
      <c r="F164" s="149">
        <v>42787</v>
      </c>
      <c r="G164" s="149">
        <v>42646</v>
      </c>
      <c r="H164" s="150">
        <v>10000</v>
      </c>
      <c r="I164" s="148" t="str">
        <f t="shared" si="8"/>
        <v>2016Q4</v>
      </c>
      <c r="J164" s="148">
        <f t="shared" si="9"/>
        <v>1</v>
      </c>
      <c r="K164" s="148">
        <f t="shared" si="10"/>
        <v>1</v>
      </c>
      <c r="L164" s="151">
        <f t="shared" si="11"/>
        <v>1</v>
      </c>
    </row>
    <row r="165" spans="2:12" x14ac:dyDescent="0.25">
      <c r="B165" s="147" t="s">
        <v>9</v>
      </c>
      <c r="C165" s="148" t="s">
        <v>7</v>
      </c>
      <c r="D165" s="148">
        <v>48</v>
      </c>
      <c r="E165" s="148" t="s">
        <v>8</v>
      </c>
      <c r="F165" s="149">
        <v>42792</v>
      </c>
      <c r="G165" s="149">
        <v>42569</v>
      </c>
      <c r="H165" s="150">
        <v>38000</v>
      </c>
      <c r="I165" s="148" t="str">
        <f t="shared" si="8"/>
        <v>2016Q3</v>
      </c>
      <c r="J165" s="148">
        <f t="shared" si="9"/>
        <v>1</v>
      </c>
      <c r="K165" s="148">
        <f t="shared" si="10"/>
        <v>2</v>
      </c>
      <c r="L165" s="151">
        <f t="shared" si="11"/>
        <v>1</v>
      </c>
    </row>
    <row r="166" spans="2:12" x14ac:dyDescent="0.25">
      <c r="B166" s="147" t="s">
        <v>6</v>
      </c>
      <c r="C166" s="148" t="s">
        <v>7</v>
      </c>
      <c r="D166" s="148">
        <v>22</v>
      </c>
      <c r="E166" s="148" t="s">
        <v>8</v>
      </c>
      <c r="F166" s="149">
        <v>42792</v>
      </c>
      <c r="G166" s="149">
        <v>42710</v>
      </c>
      <c r="H166" s="150">
        <v>100000</v>
      </c>
      <c r="I166" s="148" t="str">
        <f t="shared" si="8"/>
        <v>2016Q4</v>
      </c>
      <c r="J166" s="148">
        <f t="shared" si="9"/>
        <v>1</v>
      </c>
      <c r="K166" s="148">
        <f t="shared" si="10"/>
        <v>1</v>
      </c>
      <c r="L166" s="151">
        <f t="shared" si="11"/>
        <v>1</v>
      </c>
    </row>
    <row r="167" spans="2:12" x14ac:dyDescent="0.25">
      <c r="B167" s="147" t="s">
        <v>9</v>
      </c>
      <c r="C167" s="148" t="s">
        <v>7</v>
      </c>
      <c r="D167" s="148">
        <v>63</v>
      </c>
      <c r="E167" s="148" t="s">
        <v>8</v>
      </c>
      <c r="F167" s="149">
        <v>42796</v>
      </c>
      <c r="G167" s="149">
        <v>42419</v>
      </c>
      <c r="H167" s="150">
        <v>10000</v>
      </c>
      <c r="I167" s="148" t="str">
        <f t="shared" si="8"/>
        <v>2016Q1</v>
      </c>
      <c r="J167" s="148">
        <f t="shared" si="9"/>
        <v>1</v>
      </c>
      <c r="K167" s="148">
        <f t="shared" si="10"/>
        <v>4</v>
      </c>
      <c r="L167" s="151">
        <f t="shared" si="11"/>
        <v>1</v>
      </c>
    </row>
    <row r="168" spans="2:12" x14ac:dyDescent="0.25">
      <c r="B168" s="147" t="s">
        <v>6</v>
      </c>
      <c r="C168" s="148" t="s">
        <v>7</v>
      </c>
      <c r="D168" s="148">
        <v>60</v>
      </c>
      <c r="E168" s="148" t="s">
        <v>8</v>
      </c>
      <c r="F168" s="149">
        <v>42798</v>
      </c>
      <c r="G168" s="149">
        <v>42613</v>
      </c>
      <c r="H168" s="150">
        <v>10000</v>
      </c>
      <c r="I168" s="148" t="str">
        <f t="shared" si="8"/>
        <v>2016Q3</v>
      </c>
      <c r="J168" s="148">
        <f t="shared" si="9"/>
        <v>1</v>
      </c>
      <c r="K168" s="148">
        <f t="shared" si="10"/>
        <v>2</v>
      </c>
      <c r="L168" s="151">
        <f t="shared" si="11"/>
        <v>1</v>
      </c>
    </row>
    <row r="169" spans="2:12" x14ac:dyDescent="0.25">
      <c r="B169" s="147" t="s">
        <v>6</v>
      </c>
      <c r="C169" s="148" t="s">
        <v>7</v>
      </c>
      <c r="D169" s="148">
        <v>60</v>
      </c>
      <c r="E169" s="148" t="s">
        <v>8</v>
      </c>
      <c r="F169" s="149">
        <v>42799</v>
      </c>
      <c r="G169" s="149">
        <v>42461</v>
      </c>
      <c r="H169" s="150">
        <v>10000</v>
      </c>
      <c r="I169" s="148" t="str">
        <f t="shared" si="8"/>
        <v>2016Q2</v>
      </c>
      <c r="J169" s="148">
        <f t="shared" si="9"/>
        <v>1</v>
      </c>
      <c r="K169" s="148">
        <f t="shared" si="10"/>
        <v>3</v>
      </c>
      <c r="L169" s="151">
        <f t="shared" si="11"/>
        <v>1</v>
      </c>
    </row>
    <row r="170" spans="2:12" x14ac:dyDescent="0.25">
      <c r="B170" s="147" t="s">
        <v>6</v>
      </c>
      <c r="C170" s="148" t="s">
        <v>7</v>
      </c>
      <c r="D170" s="148">
        <v>45</v>
      </c>
      <c r="E170" s="148" t="s">
        <v>8</v>
      </c>
      <c r="F170" s="149">
        <v>42800</v>
      </c>
      <c r="G170" s="149">
        <v>42780</v>
      </c>
      <c r="H170" s="150">
        <v>47000</v>
      </c>
      <c r="I170" s="148" t="str">
        <f t="shared" si="8"/>
        <v>2017Q1</v>
      </c>
      <c r="J170" s="148">
        <f t="shared" si="9"/>
        <v>0</v>
      </c>
      <c r="K170" s="148">
        <f t="shared" si="10"/>
        <v>0</v>
      </c>
      <c r="L170" s="151">
        <f t="shared" si="11"/>
        <v>1</v>
      </c>
    </row>
    <row r="171" spans="2:12" x14ac:dyDescent="0.25">
      <c r="B171" s="147" t="s">
        <v>6</v>
      </c>
      <c r="C171" s="148" t="s">
        <v>7</v>
      </c>
      <c r="D171" s="148">
        <v>55</v>
      </c>
      <c r="E171" s="148" t="s">
        <v>8</v>
      </c>
      <c r="F171" s="149">
        <v>42801</v>
      </c>
      <c r="G171" s="149">
        <v>42475</v>
      </c>
      <c r="H171" s="150">
        <v>20000</v>
      </c>
      <c r="I171" s="148" t="str">
        <f t="shared" si="8"/>
        <v>2016Q2</v>
      </c>
      <c r="J171" s="148">
        <f t="shared" si="9"/>
        <v>1</v>
      </c>
      <c r="K171" s="148">
        <f t="shared" si="10"/>
        <v>3</v>
      </c>
      <c r="L171" s="151">
        <f t="shared" si="11"/>
        <v>1</v>
      </c>
    </row>
    <row r="172" spans="2:12" x14ac:dyDescent="0.25">
      <c r="B172" s="147" t="s">
        <v>6</v>
      </c>
      <c r="C172" s="148" t="s">
        <v>7</v>
      </c>
      <c r="D172" s="148">
        <v>56</v>
      </c>
      <c r="E172" s="148" t="s">
        <v>8</v>
      </c>
      <c r="F172" s="149">
        <v>42801</v>
      </c>
      <c r="G172" s="149">
        <v>42676</v>
      </c>
      <c r="H172" s="150">
        <v>17000</v>
      </c>
      <c r="I172" s="148" t="str">
        <f t="shared" si="8"/>
        <v>2016Q4</v>
      </c>
      <c r="J172" s="148">
        <f t="shared" si="9"/>
        <v>1</v>
      </c>
      <c r="K172" s="148">
        <f t="shared" si="10"/>
        <v>1</v>
      </c>
      <c r="L172" s="151">
        <f t="shared" si="11"/>
        <v>1</v>
      </c>
    </row>
    <row r="173" spans="2:12" x14ac:dyDescent="0.25">
      <c r="B173" s="147" t="s">
        <v>6</v>
      </c>
      <c r="C173" s="148" t="s">
        <v>7</v>
      </c>
      <c r="D173" s="148">
        <v>26</v>
      </c>
      <c r="E173" s="148" t="s">
        <v>8</v>
      </c>
      <c r="F173" s="149">
        <v>42801</v>
      </c>
      <c r="G173" s="149">
        <v>42680</v>
      </c>
      <c r="H173" s="150">
        <v>100000</v>
      </c>
      <c r="I173" s="148" t="str">
        <f t="shared" si="8"/>
        <v>2016Q4</v>
      </c>
      <c r="J173" s="148">
        <f t="shared" si="9"/>
        <v>1</v>
      </c>
      <c r="K173" s="148">
        <f t="shared" si="10"/>
        <v>1</v>
      </c>
      <c r="L173" s="151">
        <f t="shared" si="11"/>
        <v>1</v>
      </c>
    </row>
    <row r="174" spans="2:12" x14ac:dyDescent="0.25">
      <c r="B174" s="147" t="s">
        <v>6</v>
      </c>
      <c r="C174" s="148" t="s">
        <v>7</v>
      </c>
      <c r="D174" s="148">
        <v>56</v>
      </c>
      <c r="E174" s="148" t="s">
        <v>8</v>
      </c>
      <c r="F174" s="149">
        <v>42801</v>
      </c>
      <c r="G174" s="149">
        <v>42759</v>
      </c>
      <c r="H174" s="150">
        <v>17000</v>
      </c>
      <c r="I174" s="148" t="str">
        <f t="shared" si="8"/>
        <v>2017Q1</v>
      </c>
      <c r="J174" s="148">
        <f t="shared" si="9"/>
        <v>0</v>
      </c>
      <c r="K174" s="148">
        <f t="shared" si="10"/>
        <v>0</v>
      </c>
      <c r="L174" s="151">
        <f t="shared" si="11"/>
        <v>1</v>
      </c>
    </row>
    <row r="175" spans="2:12" x14ac:dyDescent="0.25">
      <c r="B175" s="147" t="s">
        <v>6</v>
      </c>
      <c r="C175" s="148" t="s">
        <v>7</v>
      </c>
      <c r="D175" s="148">
        <v>55</v>
      </c>
      <c r="E175" s="148" t="s">
        <v>8</v>
      </c>
      <c r="F175" s="149">
        <v>42806</v>
      </c>
      <c r="G175" s="149">
        <v>42448</v>
      </c>
      <c r="H175" s="150">
        <v>20000</v>
      </c>
      <c r="I175" s="148" t="str">
        <f t="shared" si="8"/>
        <v>2016Q1</v>
      </c>
      <c r="J175" s="148">
        <f t="shared" si="9"/>
        <v>1</v>
      </c>
      <c r="K175" s="148">
        <f t="shared" si="10"/>
        <v>4</v>
      </c>
      <c r="L175" s="151">
        <f t="shared" si="11"/>
        <v>1</v>
      </c>
    </row>
    <row r="176" spans="2:12" x14ac:dyDescent="0.25">
      <c r="B176" s="147" t="s">
        <v>6</v>
      </c>
      <c r="C176" s="148" t="s">
        <v>7</v>
      </c>
      <c r="D176" s="148">
        <v>47</v>
      </c>
      <c r="E176" s="148" t="s">
        <v>8</v>
      </c>
      <c r="F176" s="149">
        <v>42806</v>
      </c>
      <c r="G176" s="149">
        <v>42717</v>
      </c>
      <c r="H176" s="150">
        <v>40000</v>
      </c>
      <c r="I176" s="148" t="str">
        <f t="shared" si="8"/>
        <v>2016Q4</v>
      </c>
      <c r="J176" s="148">
        <f t="shared" si="9"/>
        <v>1</v>
      </c>
      <c r="K176" s="148">
        <f t="shared" si="10"/>
        <v>1</v>
      </c>
      <c r="L176" s="151">
        <f t="shared" si="11"/>
        <v>1</v>
      </c>
    </row>
    <row r="177" spans="2:12" x14ac:dyDescent="0.25">
      <c r="B177" s="147" t="s">
        <v>6</v>
      </c>
      <c r="C177" s="148" t="s">
        <v>7</v>
      </c>
      <c r="D177" s="148">
        <v>40</v>
      </c>
      <c r="E177" s="148" t="s">
        <v>8</v>
      </c>
      <c r="F177" s="149">
        <v>42807</v>
      </c>
      <c r="G177" s="149">
        <v>42622</v>
      </c>
      <c r="H177" s="150">
        <v>74000</v>
      </c>
      <c r="I177" s="148" t="str">
        <f t="shared" si="8"/>
        <v>2016Q3</v>
      </c>
      <c r="J177" s="148">
        <f t="shared" si="9"/>
        <v>1</v>
      </c>
      <c r="K177" s="148">
        <f t="shared" si="10"/>
        <v>2</v>
      </c>
      <c r="L177" s="151">
        <f t="shared" si="11"/>
        <v>1</v>
      </c>
    </row>
    <row r="178" spans="2:12" x14ac:dyDescent="0.25">
      <c r="B178" s="147" t="s">
        <v>9</v>
      </c>
      <c r="C178" s="148" t="s">
        <v>7</v>
      </c>
      <c r="D178" s="148">
        <v>62</v>
      </c>
      <c r="E178" s="148" t="s">
        <v>8</v>
      </c>
      <c r="F178" s="149">
        <v>42812</v>
      </c>
      <c r="G178" s="149">
        <v>42458</v>
      </c>
      <c r="H178" s="150">
        <v>10000</v>
      </c>
      <c r="I178" s="148" t="str">
        <f t="shared" si="8"/>
        <v>2016Q1</v>
      </c>
      <c r="J178" s="148">
        <f t="shared" si="9"/>
        <v>1</v>
      </c>
      <c r="K178" s="148">
        <f t="shared" si="10"/>
        <v>4</v>
      </c>
      <c r="L178" s="151">
        <f t="shared" si="11"/>
        <v>1</v>
      </c>
    </row>
    <row r="179" spans="2:12" x14ac:dyDescent="0.25">
      <c r="B179" s="147" t="s">
        <v>9</v>
      </c>
      <c r="C179" s="148" t="s">
        <v>7</v>
      </c>
      <c r="D179" s="148">
        <v>51</v>
      </c>
      <c r="E179" s="148" t="s">
        <v>8</v>
      </c>
      <c r="F179" s="149">
        <v>42812</v>
      </c>
      <c r="G179" s="149">
        <v>42688</v>
      </c>
      <c r="H179" s="150">
        <v>30000</v>
      </c>
      <c r="I179" s="148" t="str">
        <f t="shared" si="8"/>
        <v>2016Q4</v>
      </c>
      <c r="J179" s="148">
        <f t="shared" si="9"/>
        <v>1</v>
      </c>
      <c r="K179" s="148">
        <f t="shared" si="10"/>
        <v>1</v>
      </c>
      <c r="L179" s="151">
        <f t="shared" si="11"/>
        <v>1</v>
      </c>
    </row>
    <row r="180" spans="2:12" x14ac:dyDescent="0.25">
      <c r="B180" s="147" t="s">
        <v>9</v>
      </c>
      <c r="C180" s="148" t="s">
        <v>7</v>
      </c>
      <c r="D180" s="148">
        <v>63</v>
      </c>
      <c r="E180" s="148" t="s">
        <v>8</v>
      </c>
      <c r="F180" s="149">
        <v>42814</v>
      </c>
      <c r="G180" s="149">
        <v>42450</v>
      </c>
      <c r="H180" s="150">
        <v>10000</v>
      </c>
      <c r="I180" s="148" t="str">
        <f t="shared" si="8"/>
        <v>2016Q1</v>
      </c>
      <c r="J180" s="148">
        <f t="shared" si="9"/>
        <v>1</v>
      </c>
      <c r="K180" s="148">
        <f t="shared" si="10"/>
        <v>4</v>
      </c>
      <c r="L180" s="151">
        <f t="shared" si="11"/>
        <v>1</v>
      </c>
    </row>
    <row r="181" spans="2:12" x14ac:dyDescent="0.25">
      <c r="B181" s="147" t="s">
        <v>6</v>
      </c>
      <c r="C181" s="148" t="s">
        <v>7</v>
      </c>
      <c r="D181" s="148">
        <v>33</v>
      </c>
      <c r="E181" s="148" t="s">
        <v>8</v>
      </c>
      <c r="F181" s="149">
        <v>42815</v>
      </c>
      <c r="G181" s="149">
        <v>42402</v>
      </c>
      <c r="H181" s="150">
        <v>94000</v>
      </c>
      <c r="I181" s="148" t="str">
        <f t="shared" si="8"/>
        <v>2016Q1</v>
      </c>
      <c r="J181" s="148">
        <f t="shared" si="9"/>
        <v>1</v>
      </c>
      <c r="K181" s="148">
        <f t="shared" si="10"/>
        <v>4</v>
      </c>
      <c r="L181" s="151">
        <f t="shared" si="11"/>
        <v>1</v>
      </c>
    </row>
    <row r="182" spans="2:12" x14ac:dyDescent="0.25">
      <c r="B182" s="147" t="s">
        <v>6</v>
      </c>
      <c r="C182" s="148" t="s">
        <v>7</v>
      </c>
      <c r="D182" s="148">
        <v>16</v>
      </c>
      <c r="E182" s="148" t="s">
        <v>8</v>
      </c>
      <c r="F182" s="149">
        <v>42815</v>
      </c>
      <c r="G182" s="149">
        <v>42467</v>
      </c>
      <c r="H182" s="150">
        <v>100000</v>
      </c>
      <c r="I182" s="148" t="str">
        <f t="shared" si="8"/>
        <v>2016Q2</v>
      </c>
      <c r="J182" s="148">
        <f t="shared" si="9"/>
        <v>1</v>
      </c>
      <c r="K182" s="148">
        <f t="shared" si="10"/>
        <v>3</v>
      </c>
      <c r="L182" s="151">
        <f t="shared" si="11"/>
        <v>1</v>
      </c>
    </row>
    <row r="183" spans="2:12" x14ac:dyDescent="0.25">
      <c r="B183" s="147" t="s">
        <v>6</v>
      </c>
      <c r="C183" s="148" t="s">
        <v>7</v>
      </c>
      <c r="D183" s="148">
        <v>44</v>
      </c>
      <c r="E183" s="148" t="s">
        <v>8</v>
      </c>
      <c r="F183" s="149">
        <v>42821</v>
      </c>
      <c r="G183" s="149">
        <v>42752</v>
      </c>
      <c r="H183" s="150">
        <v>52000</v>
      </c>
      <c r="I183" s="148" t="str">
        <f t="shared" si="8"/>
        <v>2017Q1</v>
      </c>
      <c r="J183" s="148">
        <f t="shared" si="9"/>
        <v>0</v>
      </c>
      <c r="K183" s="148">
        <f t="shared" si="10"/>
        <v>0</v>
      </c>
      <c r="L183" s="151">
        <f t="shared" si="11"/>
        <v>1</v>
      </c>
    </row>
    <row r="184" spans="2:12" x14ac:dyDescent="0.25">
      <c r="B184" s="147" t="s">
        <v>9</v>
      </c>
      <c r="C184" s="148" t="s">
        <v>10</v>
      </c>
      <c r="D184" s="148">
        <v>31</v>
      </c>
      <c r="E184" s="148" t="s">
        <v>8</v>
      </c>
      <c r="F184" s="149">
        <v>42827</v>
      </c>
      <c r="G184" s="149">
        <v>42418</v>
      </c>
      <c r="H184" s="150">
        <v>98000</v>
      </c>
      <c r="I184" s="148" t="str">
        <f t="shared" si="8"/>
        <v>2016Q1</v>
      </c>
      <c r="J184" s="148">
        <f t="shared" si="9"/>
        <v>1</v>
      </c>
      <c r="K184" s="148">
        <f t="shared" si="10"/>
        <v>5</v>
      </c>
      <c r="L184" s="151">
        <f t="shared" si="11"/>
        <v>0</v>
      </c>
    </row>
    <row r="185" spans="2:12" x14ac:dyDescent="0.25">
      <c r="B185" s="147" t="s">
        <v>9</v>
      </c>
      <c r="C185" s="148" t="s">
        <v>7</v>
      </c>
      <c r="D185" s="148">
        <v>28</v>
      </c>
      <c r="E185" s="148" t="s">
        <v>8</v>
      </c>
      <c r="F185" s="149">
        <v>42827</v>
      </c>
      <c r="G185" s="149">
        <v>42535</v>
      </c>
      <c r="H185" s="150">
        <v>100000</v>
      </c>
      <c r="I185" s="148" t="str">
        <f t="shared" si="8"/>
        <v>2016Q2</v>
      </c>
      <c r="J185" s="148">
        <f t="shared" si="9"/>
        <v>1</v>
      </c>
      <c r="K185" s="148">
        <f t="shared" si="10"/>
        <v>4</v>
      </c>
      <c r="L185" s="151">
        <f t="shared" si="11"/>
        <v>1</v>
      </c>
    </row>
    <row r="186" spans="2:12" x14ac:dyDescent="0.25">
      <c r="B186" s="147" t="s">
        <v>9</v>
      </c>
      <c r="C186" s="148" t="s">
        <v>7</v>
      </c>
      <c r="D186" s="148">
        <v>20</v>
      </c>
      <c r="E186" s="148" t="s">
        <v>8</v>
      </c>
      <c r="F186" s="149">
        <v>42827</v>
      </c>
      <c r="G186" s="149">
        <v>42606</v>
      </c>
      <c r="H186" s="150">
        <v>100000</v>
      </c>
      <c r="I186" s="148" t="str">
        <f t="shared" si="8"/>
        <v>2016Q3</v>
      </c>
      <c r="J186" s="148">
        <f t="shared" si="9"/>
        <v>1</v>
      </c>
      <c r="K186" s="148">
        <f t="shared" si="10"/>
        <v>3</v>
      </c>
      <c r="L186" s="151">
        <f t="shared" si="11"/>
        <v>1</v>
      </c>
    </row>
    <row r="187" spans="2:12" x14ac:dyDescent="0.25">
      <c r="B187" s="147" t="s">
        <v>6</v>
      </c>
      <c r="C187" s="148" t="s">
        <v>7</v>
      </c>
      <c r="D187" s="148">
        <v>37</v>
      </c>
      <c r="E187" s="148" t="s">
        <v>8</v>
      </c>
      <c r="F187" s="149">
        <v>42827</v>
      </c>
      <c r="G187" s="149">
        <v>42749</v>
      </c>
      <c r="H187" s="150">
        <v>86000</v>
      </c>
      <c r="I187" s="148" t="str">
        <f t="shared" si="8"/>
        <v>2017Q1</v>
      </c>
      <c r="J187" s="148">
        <f t="shared" si="9"/>
        <v>0</v>
      </c>
      <c r="K187" s="148">
        <f t="shared" si="10"/>
        <v>1</v>
      </c>
      <c r="L187" s="151">
        <f t="shared" si="11"/>
        <v>1</v>
      </c>
    </row>
    <row r="188" spans="2:12" x14ac:dyDescent="0.25">
      <c r="B188" s="147" t="s">
        <v>9</v>
      </c>
      <c r="C188" s="148" t="s">
        <v>10</v>
      </c>
      <c r="D188" s="148">
        <v>34</v>
      </c>
      <c r="E188" s="148" t="s">
        <v>8</v>
      </c>
      <c r="F188" s="149">
        <v>42832</v>
      </c>
      <c r="G188" s="149">
        <v>42489</v>
      </c>
      <c r="H188" s="150">
        <v>91000</v>
      </c>
      <c r="I188" s="148" t="str">
        <f t="shared" si="8"/>
        <v>2016Q2</v>
      </c>
      <c r="J188" s="148">
        <f t="shared" si="9"/>
        <v>1</v>
      </c>
      <c r="K188" s="148">
        <f t="shared" si="10"/>
        <v>4</v>
      </c>
      <c r="L188" s="151">
        <f t="shared" si="11"/>
        <v>0</v>
      </c>
    </row>
    <row r="189" spans="2:12" x14ac:dyDescent="0.25">
      <c r="B189" s="147" t="s">
        <v>6</v>
      </c>
      <c r="C189" s="148" t="s">
        <v>7</v>
      </c>
      <c r="D189" s="148">
        <v>46</v>
      </c>
      <c r="E189" s="148" t="s">
        <v>8</v>
      </c>
      <c r="F189" s="149">
        <v>42835</v>
      </c>
      <c r="G189" s="149">
        <v>42720</v>
      </c>
      <c r="H189" s="150">
        <v>43000</v>
      </c>
      <c r="I189" s="148" t="str">
        <f t="shared" si="8"/>
        <v>2016Q4</v>
      </c>
      <c r="J189" s="148">
        <f t="shared" si="9"/>
        <v>1</v>
      </c>
      <c r="K189" s="148">
        <f t="shared" si="10"/>
        <v>2</v>
      </c>
      <c r="L189" s="151">
        <f t="shared" si="11"/>
        <v>1</v>
      </c>
    </row>
    <row r="190" spans="2:12" x14ac:dyDescent="0.25">
      <c r="B190" s="147" t="s">
        <v>9</v>
      </c>
      <c r="C190" s="148" t="s">
        <v>7</v>
      </c>
      <c r="D190" s="148">
        <v>53</v>
      </c>
      <c r="E190" s="148" t="s">
        <v>8</v>
      </c>
      <c r="F190" s="149">
        <v>42836</v>
      </c>
      <c r="G190" s="149">
        <v>42767</v>
      </c>
      <c r="H190" s="150">
        <v>25000</v>
      </c>
      <c r="I190" s="148" t="str">
        <f t="shared" si="8"/>
        <v>2017Q1</v>
      </c>
      <c r="J190" s="148">
        <f t="shared" si="9"/>
        <v>0</v>
      </c>
      <c r="K190" s="148">
        <f t="shared" si="10"/>
        <v>1</v>
      </c>
      <c r="L190" s="151">
        <f t="shared" si="11"/>
        <v>1</v>
      </c>
    </row>
    <row r="191" spans="2:12" x14ac:dyDescent="0.25">
      <c r="B191" s="147" t="s">
        <v>6</v>
      </c>
      <c r="C191" s="148" t="s">
        <v>7</v>
      </c>
      <c r="D191" s="148">
        <v>20</v>
      </c>
      <c r="E191" s="148" t="s">
        <v>8</v>
      </c>
      <c r="F191" s="149">
        <v>42842</v>
      </c>
      <c r="G191" s="149">
        <v>42557</v>
      </c>
      <c r="H191" s="150">
        <v>100000</v>
      </c>
      <c r="I191" s="148" t="str">
        <f t="shared" si="8"/>
        <v>2016Q3</v>
      </c>
      <c r="J191" s="148">
        <f t="shared" si="9"/>
        <v>1</v>
      </c>
      <c r="K191" s="148">
        <f t="shared" si="10"/>
        <v>3</v>
      </c>
      <c r="L191" s="151">
        <f t="shared" si="11"/>
        <v>1</v>
      </c>
    </row>
    <row r="192" spans="2:12" x14ac:dyDescent="0.25">
      <c r="B192" s="147" t="s">
        <v>9</v>
      </c>
      <c r="C192" s="148" t="s">
        <v>7</v>
      </c>
      <c r="D192" s="148">
        <v>56</v>
      </c>
      <c r="E192" s="148" t="s">
        <v>8</v>
      </c>
      <c r="F192" s="149">
        <v>42850</v>
      </c>
      <c r="G192" s="149">
        <v>42606</v>
      </c>
      <c r="H192" s="150">
        <v>17000</v>
      </c>
      <c r="I192" s="148" t="str">
        <f t="shared" si="8"/>
        <v>2016Q3</v>
      </c>
      <c r="J192" s="148">
        <f t="shared" si="9"/>
        <v>1</v>
      </c>
      <c r="K192" s="148">
        <f t="shared" si="10"/>
        <v>3</v>
      </c>
      <c r="L192" s="151">
        <f t="shared" si="11"/>
        <v>1</v>
      </c>
    </row>
    <row r="193" spans="2:12" x14ac:dyDescent="0.25">
      <c r="B193" s="147" t="s">
        <v>6</v>
      </c>
      <c r="C193" s="148" t="s">
        <v>7</v>
      </c>
      <c r="D193" s="148">
        <v>43</v>
      </c>
      <c r="E193" s="148" t="s">
        <v>8</v>
      </c>
      <c r="F193" s="149">
        <v>42850</v>
      </c>
      <c r="G193" s="149">
        <v>42692</v>
      </c>
      <c r="H193" s="150">
        <v>59000</v>
      </c>
      <c r="I193" s="148" t="str">
        <f t="shared" si="8"/>
        <v>2016Q4</v>
      </c>
      <c r="J193" s="148">
        <f t="shared" si="9"/>
        <v>1</v>
      </c>
      <c r="K193" s="148">
        <f t="shared" si="10"/>
        <v>2</v>
      </c>
      <c r="L193" s="151">
        <f t="shared" si="11"/>
        <v>1</v>
      </c>
    </row>
    <row r="194" spans="2:12" x14ac:dyDescent="0.25">
      <c r="B194" s="147" t="s">
        <v>6</v>
      </c>
      <c r="C194" s="148" t="s">
        <v>7</v>
      </c>
      <c r="D194" s="148">
        <v>55</v>
      </c>
      <c r="E194" s="148" t="s">
        <v>8</v>
      </c>
      <c r="F194" s="149">
        <v>42850</v>
      </c>
      <c r="G194" s="149">
        <v>42729</v>
      </c>
      <c r="H194" s="150">
        <v>20000</v>
      </c>
      <c r="I194" s="148" t="str">
        <f t="shared" si="8"/>
        <v>2016Q4</v>
      </c>
      <c r="J194" s="148">
        <f t="shared" si="9"/>
        <v>1</v>
      </c>
      <c r="K194" s="148">
        <f t="shared" si="10"/>
        <v>2</v>
      </c>
      <c r="L194" s="151">
        <f t="shared" si="11"/>
        <v>1</v>
      </c>
    </row>
    <row r="195" spans="2:12" x14ac:dyDescent="0.25">
      <c r="B195" s="147" t="s">
        <v>6</v>
      </c>
      <c r="C195" s="148" t="s">
        <v>7</v>
      </c>
      <c r="D195" s="148">
        <v>26</v>
      </c>
      <c r="E195" s="148" t="s">
        <v>8</v>
      </c>
      <c r="F195" s="149">
        <v>42850</v>
      </c>
      <c r="G195" s="149">
        <v>42776</v>
      </c>
      <c r="H195" s="150">
        <v>100000</v>
      </c>
      <c r="I195" s="148" t="str">
        <f t="shared" si="8"/>
        <v>2017Q1</v>
      </c>
      <c r="J195" s="148">
        <f t="shared" si="9"/>
        <v>0</v>
      </c>
      <c r="K195" s="148">
        <f t="shared" si="10"/>
        <v>1</v>
      </c>
      <c r="L195" s="151">
        <f t="shared" si="11"/>
        <v>1</v>
      </c>
    </row>
    <row r="196" spans="2:12" x14ac:dyDescent="0.25">
      <c r="B196" s="147" t="s">
        <v>9</v>
      </c>
      <c r="C196" s="148" t="s">
        <v>7</v>
      </c>
      <c r="D196" s="148">
        <v>58</v>
      </c>
      <c r="E196" s="148" t="s">
        <v>8</v>
      </c>
      <c r="F196" s="149">
        <v>42853</v>
      </c>
      <c r="G196" s="149">
        <v>42634</v>
      </c>
      <c r="H196" s="150">
        <v>12000</v>
      </c>
      <c r="I196" s="148" t="str">
        <f t="shared" si="8"/>
        <v>2016Q3</v>
      </c>
      <c r="J196" s="148">
        <f t="shared" si="9"/>
        <v>1</v>
      </c>
      <c r="K196" s="148">
        <f t="shared" si="10"/>
        <v>3</v>
      </c>
      <c r="L196" s="151">
        <f t="shared" si="11"/>
        <v>1</v>
      </c>
    </row>
    <row r="197" spans="2:12" x14ac:dyDescent="0.25">
      <c r="B197" s="147" t="s">
        <v>6</v>
      </c>
      <c r="C197" s="148" t="s">
        <v>7</v>
      </c>
      <c r="D197" s="148">
        <v>54</v>
      </c>
      <c r="E197" s="148" t="s">
        <v>8</v>
      </c>
      <c r="F197" s="149">
        <v>42854</v>
      </c>
      <c r="G197" s="149">
        <v>42682</v>
      </c>
      <c r="H197" s="150">
        <v>22000</v>
      </c>
      <c r="I197" s="148" t="str">
        <f t="shared" si="8"/>
        <v>2016Q4</v>
      </c>
      <c r="J197" s="148">
        <f t="shared" si="9"/>
        <v>1</v>
      </c>
      <c r="K197" s="148">
        <f t="shared" si="10"/>
        <v>2</v>
      </c>
      <c r="L197" s="151">
        <f t="shared" si="11"/>
        <v>1</v>
      </c>
    </row>
    <row r="198" spans="2:12" x14ac:dyDescent="0.25">
      <c r="B198" s="147" t="s">
        <v>6</v>
      </c>
      <c r="C198" s="148" t="s">
        <v>7</v>
      </c>
      <c r="D198" s="148">
        <v>60</v>
      </c>
      <c r="E198" s="148" t="s">
        <v>8</v>
      </c>
      <c r="F198" s="149">
        <v>42854</v>
      </c>
      <c r="G198" s="149">
        <v>42794</v>
      </c>
      <c r="H198" s="150">
        <v>10000</v>
      </c>
      <c r="I198" s="148" t="str">
        <f t="shared" si="8"/>
        <v>2017Q1</v>
      </c>
      <c r="J198" s="148">
        <f t="shared" si="9"/>
        <v>0</v>
      </c>
      <c r="K198" s="148">
        <f t="shared" si="10"/>
        <v>1</v>
      </c>
      <c r="L198" s="151">
        <f t="shared" si="11"/>
        <v>1</v>
      </c>
    </row>
    <row r="199" spans="2:12" x14ac:dyDescent="0.25">
      <c r="B199" s="147" t="s">
        <v>9</v>
      </c>
      <c r="C199" s="148" t="s">
        <v>7</v>
      </c>
      <c r="D199" s="148">
        <v>45</v>
      </c>
      <c r="E199" s="148" t="s">
        <v>8</v>
      </c>
      <c r="F199" s="149">
        <v>42855</v>
      </c>
      <c r="G199" s="149">
        <v>42453</v>
      </c>
      <c r="H199" s="150">
        <v>47000</v>
      </c>
      <c r="I199" s="148" t="str">
        <f t="shared" si="8"/>
        <v>2016Q1</v>
      </c>
      <c r="J199" s="148">
        <f t="shared" si="9"/>
        <v>1</v>
      </c>
      <c r="K199" s="148">
        <f t="shared" si="10"/>
        <v>5</v>
      </c>
      <c r="L199" s="151">
        <f t="shared" si="11"/>
        <v>1</v>
      </c>
    </row>
    <row r="200" spans="2:12" x14ac:dyDescent="0.25">
      <c r="B200" s="147" t="s">
        <v>9</v>
      </c>
      <c r="C200" s="148" t="s">
        <v>7</v>
      </c>
      <c r="D200" s="148">
        <v>46</v>
      </c>
      <c r="E200" s="148" t="s">
        <v>8</v>
      </c>
      <c r="F200" s="149">
        <v>42855</v>
      </c>
      <c r="G200" s="149">
        <v>42478</v>
      </c>
      <c r="H200" s="150">
        <v>43000</v>
      </c>
      <c r="I200" s="148" t="str">
        <f t="shared" si="8"/>
        <v>2016Q2</v>
      </c>
      <c r="J200" s="148">
        <f t="shared" si="9"/>
        <v>1</v>
      </c>
      <c r="K200" s="148">
        <f t="shared" si="10"/>
        <v>4</v>
      </c>
      <c r="L200" s="151">
        <f t="shared" si="11"/>
        <v>1</v>
      </c>
    </row>
    <row r="201" spans="2:12" x14ac:dyDescent="0.25">
      <c r="B201" s="147" t="s">
        <v>6</v>
      </c>
      <c r="C201" s="148" t="s">
        <v>7</v>
      </c>
      <c r="D201" s="148">
        <v>32</v>
      </c>
      <c r="E201" s="148" t="s">
        <v>8</v>
      </c>
      <c r="F201" s="149">
        <v>42855</v>
      </c>
      <c r="G201" s="149">
        <v>42781</v>
      </c>
      <c r="H201" s="150">
        <v>96000</v>
      </c>
      <c r="I201" s="148" t="str">
        <f t="shared" si="8"/>
        <v>2017Q1</v>
      </c>
      <c r="J201" s="148">
        <f t="shared" si="9"/>
        <v>0</v>
      </c>
      <c r="K201" s="148">
        <f t="shared" si="10"/>
        <v>1</v>
      </c>
      <c r="L201" s="151">
        <f t="shared" si="11"/>
        <v>1</v>
      </c>
    </row>
    <row r="202" spans="2:12" x14ac:dyDescent="0.25">
      <c r="B202" s="147" t="s">
        <v>6</v>
      </c>
      <c r="C202" s="148" t="s">
        <v>7</v>
      </c>
      <c r="D202" s="148">
        <v>24</v>
      </c>
      <c r="E202" s="148" t="s">
        <v>8</v>
      </c>
      <c r="F202" s="149">
        <v>42862</v>
      </c>
      <c r="G202" s="149">
        <v>42430</v>
      </c>
      <c r="H202" s="150">
        <v>100000</v>
      </c>
      <c r="I202" s="148" t="str">
        <f t="shared" si="8"/>
        <v>2016Q1</v>
      </c>
      <c r="J202" s="148">
        <f t="shared" si="9"/>
        <v>1</v>
      </c>
      <c r="K202" s="148">
        <f t="shared" si="10"/>
        <v>5</v>
      </c>
      <c r="L202" s="151">
        <f t="shared" si="11"/>
        <v>1</v>
      </c>
    </row>
    <row r="203" spans="2:12" x14ac:dyDescent="0.25">
      <c r="B203" s="147" t="s">
        <v>6</v>
      </c>
      <c r="C203" s="148" t="s">
        <v>10</v>
      </c>
      <c r="D203" s="148">
        <v>43</v>
      </c>
      <c r="E203" s="148" t="s">
        <v>8</v>
      </c>
      <c r="F203" s="149">
        <v>42864</v>
      </c>
      <c r="G203" s="149">
        <v>42735</v>
      </c>
      <c r="H203" s="150">
        <v>59000</v>
      </c>
      <c r="I203" s="148" t="str">
        <f t="shared" ref="I203:I266" si="12">YEAR(G203)&amp;"Q"&amp;ROUNDUP(MONTH(G203)/3,0)</f>
        <v>2016Q4</v>
      </c>
      <c r="J203" s="148">
        <f t="shared" ref="J203:J266" si="13">YEAR(F203)-YEAR(G203)</f>
        <v>1</v>
      </c>
      <c r="K203" s="148">
        <f t="shared" ref="K203:K266" si="14">(YEAR(F203)*4+ROUNDDOWN((MONTH(F203)-1)/3,0))
-(YEAR(G203)*4+ROUNDDOWN((MONTH(G203)-1)/3,0))</f>
        <v>2</v>
      </c>
      <c r="L203" s="151">
        <f t="shared" ref="L203:L266" si="15">IF(C203="Declined",0,IF(C203="Admitted",1,IF(B203="TPD",0.8,1)))</f>
        <v>0</v>
      </c>
    </row>
    <row r="204" spans="2:12" x14ac:dyDescent="0.25">
      <c r="B204" s="147" t="s">
        <v>9</v>
      </c>
      <c r="C204" s="148" t="s">
        <v>7</v>
      </c>
      <c r="D204" s="148">
        <v>31</v>
      </c>
      <c r="E204" s="148" t="s">
        <v>8</v>
      </c>
      <c r="F204" s="149">
        <v>42867</v>
      </c>
      <c r="G204" s="149">
        <v>42511</v>
      </c>
      <c r="H204" s="150">
        <v>98000</v>
      </c>
      <c r="I204" s="148" t="str">
        <f t="shared" si="12"/>
        <v>2016Q2</v>
      </c>
      <c r="J204" s="148">
        <f t="shared" si="13"/>
        <v>1</v>
      </c>
      <c r="K204" s="148">
        <f t="shared" si="14"/>
        <v>4</v>
      </c>
      <c r="L204" s="151">
        <f t="shared" si="15"/>
        <v>1</v>
      </c>
    </row>
    <row r="205" spans="2:12" x14ac:dyDescent="0.25">
      <c r="B205" s="147" t="s">
        <v>6</v>
      </c>
      <c r="C205" s="148" t="s">
        <v>7</v>
      </c>
      <c r="D205" s="148">
        <v>51</v>
      </c>
      <c r="E205" s="148" t="s">
        <v>8</v>
      </c>
      <c r="F205" s="149">
        <v>42867</v>
      </c>
      <c r="G205" s="149">
        <v>42710</v>
      </c>
      <c r="H205" s="150">
        <v>30000</v>
      </c>
      <c r="I205" s="148" t="str">
        <f t="shared" si="12"/>
        <v>2016Q4</v>
      </c>
      <c r="J205" s="148">
        <f t="shared" si="13"/>
        <v>1</v>
      </c>
      <c r="K205" s="148">
        <f t="shared" si="14"/>
        <v>2</v>
      </c>
      <c r="L205" s="151">
        <f t="shared" si="15"/>
        <v>1</v>
      </c>
    </row>
    <row r="206" spans="2:12" x14ac:dyDescent="0.25">
      <c r="B206" s="147" t="s">
        <v>6</v>
      </c>
      <c r="C206" s="148" t="s">
        <v>7</v>
      </c>
      <c r="D206" s="148">
        <v>58</v>
      </c>
      <c r="E206" s="148" t="s">
        <v>8</v>
      </c>
      <c r="F206" s="149">
        <v>42867</v>
      </c>
      <c r="G206" s="149">
        <v>42736</v>
      </c>
      <c r="H206" s="150">
        <v>12000</v>
      </c>
      <c r="I206" s="148" t="str">
        <f t="shared" si="12"/>
        <v>2017Q1</v>
      </c>
      <c r="J206" s="148">
        <f t="shared" si="13"/>
        <v>0</v>
      </c>
      <c r="K206" s="148">
        <f t="shared" si="14"/>
        <v>1</v>
      </c>
      <c r="L206" s="151">
        <f t="shared" si="15"/>
        <v>1</v>
      </c>
    </row>
    <row r="207" spans="2:12" x14ac:dyDescent="0.25">
      <c r="B207" s="147" t="s">
        <v>9</v>
      </c>
      <c r="C207" s="148" t="s">
        <v>7</v>
      </c>
      <c r="D207" s="148">
        <v>31</v>
      </c>
      <c r="E207" s="148" t="s">
        <v>8</v>
      </c>
      <c r="F207" s="149">
        <v>42869</v>
      </c>
      <c r="G207" s="149">
        <v>42704</v>
      </c>
      <c r="H207" s="150">
        <v>98000</v>
      </c>
      <c r="I207" s="148" t="str">
        <f t="shared" si="12"/>
        <v>2016Q4</v>
      </c>
      <c r="J207" s="148">
        <f t="shared" si="13"/>
        <v>1</v>
      </c>
      <c r="K207" s="148">
        <f t="shared" si="14"/>
        <v>2</v>
      </c>
      <c r="L207" s="151">
        <f t="shared" si="15"/>
        <v>1</v>
      </c>
    </row>
    <row r="208" spans="2:12" x14ac:dyDescent="0.25">
      <c r="B208" s="147" t="s">
        <v>9</v>
      </c>
      <c r="C208" s="148" t="s">
        <v>7</v>
      </c>
      <c r="D208" s="148">
        <v>59</v>
      </c>
      <c r="E208" s="148" t="s">
        <v>8</v>
      </c>
      <c r="F208" s="149">
        <v>42870</v>
      </c>
      <c r="G208" s="149">
        <v>42639</v>
      </c>
      <c r="H208" s="150">
        <v>10000</v>
      </c>
      <c r="I208" s="148" t="str">
        <f t="shared" si="12"/>
        <v>2016Q3</v>
      </c>
      <c r="J208" s="148">
        <f t="shared" si="13"/>
        <v>1</v>
      </c>
      <c r="K208" s="148">
        <f t="shared" si="14"/>
        <v>3</v>
      </c>
      <c r="L208" s="151">
        <f t="shared" si="15"/>
        <v>1</v>
      </c>
    </row>
    <row r="209" spans="2:12" x14ac:dyDescent="0.25">
      <c r="B209" s="147" t="s">
        <v>6</v>
      </c>
      <c r="C209" s="148" t="s">
        <v>7</v>
      </c>
      <c r="D209" s="148">
        <v>20</v>
      </c>
      <c r="E209" s="148" t="s">
        <v>8</v>
      </c>
      <c r="F209" s="149">
        <v>42870</v>
      </c>
      <c r="G209" s="149">
        <v>42748</v>
      </c>
      <c r="H209" s="150">
        <v>100000</v>
      </c>
      <c r="I209" s="148" t="str">
        <f t="shared" si="12"/>
        <v>2017Q1</v>
      </c>
      <c r="J209" s="148">
        <f t="shared" si="13"/>
        <v>0</v>
      </c>
      <c r="K209" s="148">
        <f t="shared" si="14"/>
        <v>1</v>
      </c>
      <c r="L209" s="151">
        <f t="shared" si="15"/>
        <v>1</v>
      </c>
    </row>
    <row r="210" spans="2:12" x14ac:dyDescent="0.25">
      <c r="B210" s="147" t="s">
        <v>6</v>
      </c>
      <c r="C210" s="148" t="s">
        <v>7</v>
      </c>
      <c r="D210" s="148">
        <v>32</v>
      </c>
      <c r="E210" s="148" t="s">
        <v>8</v>
      </c>
      <c r="F210" s="149">
        <v>42870</v>
      </c>
      <c r="G210" s="149">
        <v>42763</v>
      </c>
      <c r="H210" s="150">
        <v>96000</v>
      </c>
      <c r="I210" s="148" t="str">
        <f t="shared" si="12"/>
        <v>2017Q1</v>
      </c>
      <c r="J210" s="148">
        <f t="shared" si="13"/>
        <v>0</v>
      </c>
      <c r="K210" s="148">
        <f t="shared" si="14"/>
        <v>1</v>
      </c>
      <c r="L210" s="151">
        <f t="shared" si="15"/>
        <v>1</v>
      </c>
    </row>
    <row r="211" spans="2:12" x14ac:dyDescent="0.25">
      <c r="B211" s="147" t="s">
        <v>6</v>
      </c>
      <c r="C211" s="148" t="s">
        <v>7</v>
      </c>
      <c r="D211" s="148">
        <v>24</v>
      </c>
      <c r="E211" s="148" t="s">
        <v>8</v>
      </c>
      <c r="F211" s="149">
        <v>42870</v>
      </c>
      <c r="G211" s="149">
        <v>42800</v>
      </c>
      <c r="H211" s="150">
        <v>100000</v>
      </c>
      <c r="I211" s="148" t="str">
        <f t="shared" si="12"/>
        <v>2017Q1</v>
      </c>
      <c r="J211" s="148">
        <f t="shared" si="13"/>
        <v>0</v>
      </c>
      <c r="K211" s="148">
        <f t="shared" si="14"/>
        <v>1</v>
      </c>
      <c r="L211" s="151">
        <f t="shared" si="15"/>
        <v>1</v>
      </c>
    </row>
    <row r="212" spans="2:12" x14ac:dyDescent="0.25">
      <c r="B212" s="147" t="s">
        <v>6</v>
      </c>
      <c r="C212" s="148" t="s">
        <v>7</v>
      </c>
      <c r="D212" s="148">
        <v>19</v>
      </c>
      <c r="E212" s="148" t="s">
        <v>8</v>
      </c>
      <c r="F212" s="149">
        <v>42874</v>
      </c>
      <c r="G212" s="149">
        <v>42433</v>
      </c>
      <c r="H212" s="150">
        <v>100000</v>
      </c>
      <c r="I212" s="148" t="str">
        <f t="shared" si="12"/>
        <v>2016Q1</v>
      </c>
      <c r="J212" s="148">
        <f t="shared" si="13"/>
        <v>1</v>
      </c>
      <c r="K212" s="148">
        <f t="shared" si="14"/>
        <v>5</v>
      </c>
      <c r="L212" s="151">
        <f t="shared" si="15"/>
        <v>1</v>
      </c>
    </row>
    <row r="213" spans="2:12" x14ac:dyDescent="0.25">
      <c r="B213" s="147" t="s">
        <v>6</v>
      </c>
      <c r="C213" s="148" t="s">
        <v>7</v>
      </c>
      <c r="D213" s="148">
        <v>63</v>
      </c>
      <c r="E213" s="148" t="s">
        <v>8</v>
      </c>
      <c r="F213" s="149">
        <v>42874</v>
      </c>
      <c r="G213" s="149">
        <v>42683</v>
      </c>
      <c r="H213" s="150">
        <v>10000</v>
      </c>
      <c r="I213" s="148" t="str">
        <f t="shared" si="12"/>
        <v>2016Q4</v>
      </c>
      <c r="J213" s="148">
        <f t="shared" si="13"/>
        <v>1</v>
      </c>
      <c r="K213" s="148">
        <f t="shared" si="14"/>
        <v>2</v>
      </c>
      <c r="L213" s="151">
        <f t="shared" si="15"/>
        <v>1</v>
      </c>
    </row>
    <row r="214" spans="2:12" x14ac:dyDescent="0.25">
      <c r="B214" s="147" t="s">
        <v>6</v>
      </c>
      <c r="C214" s="148" t="s">
        <v>7</v>
      </c>
      <c r="D214" s="148">
        <v>58</v>
      </c>
      <c r="E214" s="148" t="s">
        <v>8</v>
      </c>
      <c r="F214" s="149">
        <v>42874</v>
      </c>
      <c r="G214" s="149">
        <v>42796</v>
      </c>
      <c r="H214" s="150">
        <v>12000</v>
      </c>
      <c r="I214" s="148" t="str">
        <f t="shared" si="12"/>
        <v>2017Q1</v>
      </c>
      <c r="J214" s="148">
        <f t="shared" si="13"/>
        <v>0</v>
      </c>
      <c r="K214" s="148">
        <f t="shared" si="14"/>
        <v>1</v>
      </c>
      <c r="L214" s="151">
        <f t="shared" si="15"/>
        <v>1</v>
      </c>
    </row>
    <row r="215" spans="2:12" x14ac:dyDescent="0.25">
      <c r="B215" s="147" t="s">
        <v>6</v>
      </c>
      <c r="C215" s="148" t="s">
        <v>7</v>
      </c>
      <c r="D215" s="148">
        <v>50</v>
      </c>
      <c r="E215" s="148" t="s">
        <v>8</v>
      </c>
      <c r="F215" s="149">
        <v>42876</v>
      </c>
      <c r="G215" s="149">
        <v>42781</v>
      </c>
      <c r="H215" s="150">
        <v>32000</v>
      </c>
      <c r="I215" s="148" t="str">
        <f t="shared" si="12"/>
        <v>2017Q1</v>
      </c>
      <c r="J215" s="148">
        <f t="shared" si="13"/>
        <v>0</v>
      </c>
      <c r="K215" s="148">
        <f t="shared" si="14"/>
        <v>1</v>
      </c>
      <c r="L215" s="151">
        <f t="shared" si="15"/>
        <v>1</v>
      </c>
    </row>
    <row r="216" spans="2:12" x14ac:dyDescent="0.25">
      <c r="B216" s="147" t="s">
        <v>6</v>
      </c>
      <c r="C216" s="148" t="s">
        <v>7</v>
      </c>
      <c r="D216" s="148">
        <v>44</v>
      </c>
      <c r="E216" s="148" t="s">
        <v>8</v>
      </c>
      <c r="F216" s="149">
        <v>42877</v>
      </c>
      <c r="G216" s="149">
        <v>42422</v>
      </c>
      <c r="H216" s="150">
        <v>52000</v>
      </c>
      <c r="I216" s="148" t="str">
        <f t="shared" si="12"/>
        <v>2016Q1</v>
      </c>
      <c r="J216" s="148">
        <f t="shared" si="13"/>
        <v>1</v>
      </c>
      <c r="K216" s="148">
        <f t="shared" si="14"/>
        <v>5</v>
      </c>
      <c r="L216" s="151">
        <f t="shared" si="15"/>
        <v>1</v>
      </c>
    </row>
    <row r="217" spans="2:12" x14ac:dyDescent="0.25">
      <c r="B217" s="147" t="s">
        <v>6</v>
      </c>
      <c r="C217" s="148" t="s">
        <v>7</v>
      </c>
      <c r="D217" s="148">
        <v>20</v>
      </c>
      <c r="E217" s="148" t="s">
        <v>8</v>
      </c>
      <c r="F217" s="149">
        <v>42877</v>
      </c>
      <c r="G217" s="149">
        <v>42649</v>
      </c>
      <c r="H217" s="150">
        <v>100000</v>
      </c>
      <c r="I217" s="148" t="str">
        <f t="shared" si="12"/>
        <v>2016Q4</v>
      </c>
      <c r="J217" s="148">
        <f t="shared" si="13"/>
        <v>1</v>
      </c>
      <c r="K217" s="148">
        <f t="shared" si="14"/>
        <v>2</v>
      </c>
      <c r="L217" s="151">
        <f t="shared" si="15"/>
        <v>1</v>
      </c>
    </row>
    <row r="218" spans="2:12" x14ac:dyDescent="0.25">
      <c r="B218" s="147" t="s">
        <v>9</v>
      </c>
      <c r="C218" s="148" t="s">
        <v>10</v>
      </c>
      <c r="D218" s="148">
        <v>45</v>
      </c>
      <c r="E218" s="148" t="s">
        <v>8</v>
      </c>
      <c r="F218" s="149">
        <v>42883</v>
      </c>
      <c r="G218" s="149">
        <v>42590</v>
      </c>
      <c r="H218" s="150">
        <v>47000</v>
      </c>
      <c r="I218" s="148" t="str">
        <f t="shared" si="12"/>
        <v>2016Q3</v>
      </c>
      <c r="J218" s="148">
        <f t="shared" si="13"/>
        <v>1</v>
      </c>
      <c r="K218" s="148">
        <f t="shared" si="14"/>
        <v>3</v>
      </c>
      <c r="L218" s="151">
        <f t="shared" si="15"/>
        <v>0</v>
      </c>
    </row>
    <row r="219" spans="2:12" x14ac:dyDescent="0.25">
      <c r="B219" s="147" t="s">
        <v>6</v>
      </c>
      <c r="C219" s="148" t="s">
        <v>7</v>
      </c>
      <c r="D219" s="148">
        <v>29</v>
      </c>
      <c r="E219" s="148" t="s">
        <v>8</v>
      </c>
      <c r="F219" s="149">
        <v>42883</v>
      </c>
      <c r="G219" s="149">
        <v>42608</v>
      </c>
      <c r="H219" s="150">
        <v>100000</v>
      </c>
      <c r="I219" s="148" t="str">
        <f t="shared" si="12"/>
        <v>2016Q3</v>
      </c>
      <c r="J219" s="148">
        <f t="shared" si="13"/>
        <v>1</v>
      </c>
      <c r="K219" s="148">
        <f t="shared" si="14"/>
        <v>3</v>
      </c>
      <c r="L219" s="151">
        <f t="shared" si="15"/>
        <v>1</v>
      </c>
    </row>
    <row r="220" spans="2:12" x14ac:dyDescent="0.25">
      <c r="B220" s="147" t="s">
        <v>9</v>
      </c>
      <c r="C220" s="148" t="s">
        <v>7</v>
      </c>
      <c r="D220" s="148">
        <v>44</v>
      </c>
      <c r="E220" s="148" t="s">
        <v>8</v>
      </c>
      <c r="F220" s="149">
        <v>42883</v>
      </c>
      <c r="G220" s="149">
        <v>42637</v>
      </c>
      <c r="H220" s="150">
        <v>52000</v>
      </c>
      <c r="I220" s="148" t="str">
        <f t="shared" si="12"/>
        <v>2016Q3</v>
      </c>
      <c r="J220" s="148">
        <f t="shared" si="13"/>
        <v>1</v>
      </c>
      <c r="K220" s="148">
        <f t="shared" si="14"/>
        <v>3</v>
      </c>
      <c r="L220" s="151">
        <f t="shared" si="15"/>
        <v>1</v>
      </c>
    </row>
    <row r="221" spans="2:12" x14ac:dyDescent="0.25">
      <c r="B221" s="147" t="s">
        <v>6</v>
      </c>
      <c r="C221" s="148" t="s">
        <v>7</v>
      </c>
      <c r="D221" s="148">
        <v>36</v>
      </c>
      <c r="E221" s="148" t="s">
        <v>8</v>
      </c>
      <c r="F221" s="149">
        <v>42883</v>
      </c>
      <c r="G221" s="149">
        <v>42670</v>
      </c>
      <c r="H221" s="150">
        <v>87000</v>
      </c>
      <c r="I221" s="148" t="str">
        <f t="shared" si="12"/>
        <v>2016Q4</v>
      </c>
      <c r="J221" s="148">
        <f t="shared" si="13"/>
        <v>1</v>
      </c>
      <c r="K221" s="148">
        <f t="shared" si="14"/>
        <v>2</v>
      </c>
      <c r="L221" s="151">
        <f t="shared" si="15"/>
        <v>1</v>
      </c>
    </row>
    <row r="222" spans="2:12" x14ac:dyDescent="0.25">
      <c r="B222" s="147" t="s">
        <v>6</v>
      </c>
      <c r="C222" s="148" t="s">
        <v>7</v>
      </c>
      <c r="D222" s="148">
        <v>40</v>
      </c>
      <c r="E222" s="148" t="s">
        <v>8</v>
      </c>
      <c r="F222" s="149">
        <v>42884</v>
      </c>
      <c r="G222" s="149">
        <v>42712</v>
      </c>
      <c r="H222" s="150">
        <v>74000</v>
      </c>
      <c r="I222" s="148" t="str">
        <f t="shared" si="12"/>
        <v>2016Q4</v>
      </c>
      <c r="J222" s="148">
        <f t="shared" si="13"/>
        <v>1</v>
      </c>
      <c r="K222" s="148">
        <f t="shared" si="14"/>
        <v>2</v>
      </c>
      <c r="L222" s="151">
        <f t="shared" si="15"/>
        <v>1</v>
      </c>
    </row>
    <row r="223" spans="2:12" x14ac:dyDescent="0.25">
      <c r="B223" s="147" t="s">
        <v>6</v>
      </c>
      <c r="C223" s="148" t="s">
        <v>7</v>
      </c>
      <c r="D223" s="148">
        <v>61</v>
      </c>
      <c r="E223" s="148" t="s">
        <v>8</v>
      </c>
      <c r="F223" s="149">
        <v>42884</v>
      </c>
      <c r="G223" s="149">
        <v>42832</v>
      </c>
      <c r="H223" s="150">
        <v>10000</v>
      </c>
      <c r="I223" s="148" t="str">
        <f t="shared" si="12"/>
        <v>2017Q2</v>
      </c>
      <c r="J223" s="148">
        <f t="shared" si="13"/>
        <v>0</v>
      </c>
      <c r="K223" s="148">
        <f t="shared" si="14"/>
        <v>0</v>
      </c>
      <c r="L223" s="151">
        <f t="shared" si="15"/>
        <v>1</v>
      </c>
    </row>
    <row r="224" spans="2:12" x14ac:dyDescent="0.25">
      <c r="B224" s="147" t="s">
        <v>6</v>
      </c>
      <c r="C224" s="148" t="s">
        <v>7</v>
      </c>
      <c r="D224" s="148">
        <v>49</v>
      </c>
      <c r="E224" s="148" t="s">
        <v>8</v>
      </c>
      <c r="F224" s="149">
        <v>42889</v>
      </c>
      <c r="G224" s="149">
        <v>42835</v>
      </c>
      <c r="H224" s="150">
        <v>35000</v>
      </c>
      <c r="I224" s="148" t="str">
        <f t="shared" si="12"/>
        <v>2017Q2</v>
      </c>
      <c r="J224" s="148">
        <f t="shared" si="13"/>
        <v>0</v>
      </c>
      <c r="K224" s="148">
        <f t="shared" si="14"/>
        <v>0</v>
      </c>
      <c r="L224" s="151">
        <f t="shared" si="15"/>
        <v>1</v>
      </c>
    </row>
    <row r="225" spans="2:12" x14ac:dyDescent="0.25">
      <c r="B225" s="147" t="s">
        <v>6</v>
      </c>
      <c r="C225" s="148" t="s">
        <v>7</v>
      </c>
      <c r="D225" s="148">
        <v>56</v>
      </c>
      <c r="E225" s="148" t="s">
        <v>8</v>
      </c>
      <c r="F225" s="149">
        <v>42889</v>
      </c>
      <c r="G225" s="149">
        <v>42853</v>
      </c>
      <c r="H225" s="150">
        <v>17000</v>
      </c>
      <c r="I225" s="148" t="str">
        <f t="shared" si="12"/>
        <v>2017Q2</v>
      </c>
      <c r="J225" s="148">
        <f t="shared" si="13"/>
        <v>0</v>
      </c>
      <c r="K225" s="148">
        <f t="shared" si="14"/>
        <v>0</v>
      </c>
      <c r="L225" s="151">
        <f t="shared" si="15"/>
        <v>1</v>
      </c>
    </row>
    <row r="226" spans="2:12" x14ac:dyDescent="0.25">
      <c r="B226" s="147" t="s">
        <v>6</v>
      </c>
      <c r="C226" s="148" t="s">
        <v>7</v>
      </c>
      <c r="D226" s="148">
        <v>47</v>
      </c>
      <c r="E226" s="148" t="s">
        <v>8</v>
      </c>
      <c r="F226" s="149">
        <v>42890</v>
      </c>
      <c r="G226" s="149">
        <v>42771</v>
      </c>
      <c r="H226" s="150">
        <v>40000</v>
      </c>
      <c r="I226" s="148" t="str">
        <f t="shared" si="12"/>
        <v>2017Q1</v>
      </c>
      <c r="J226" s="148">
        <f t="shared" si="13"/>
        <v>0</v>
      </c>
      <c r="K226" s="148">
        <f t="shared" si="14"/>
        <v>1</v>
      </c>
      <c r="L226" s="151">
        <f t="shared" si="15"/>
        <v>1</v>
      </c>
    </row>
    <row r="227" spans="2:12" x14ac:dyDescent="0.25">
      <c r="B227" s="147" t="s">
        <v>6</v>
      </c>
      <c r="C227" s="148" t="s">
        <v>7</v>
      </c>
      <c r="D227" s="148">
        <v>28</v>
      </c>
      <c r="E227" s="148" t="s">
        <v>8</v>
      </c>
      <c r="F227" s="149">
        <v>42891</v>
      </c>
      <c r="G227" s="149">
        <v>42702</v>
      </c>
      <c r="H227" s="150">
        <v>100000</v>
      </c>
      <c r="I227" s="148" t="str">
        <f t="shared" si="12"/>
        <v>2016Q4</v>
      </c>
      <c r="J227" s="148">
        <f t="shared" si="13"/>
        <v>1</v>
      </c>
      <c r="K227" s="148">
        <f t="shared" si="14"/>
        <v>2</v>
      </c>
      <c r="L227" s="151">
        <f t="shared" si="15"/>
        <v>1</v>
      </c>
    </row>
    <row r="228" spans="2:12" x14ac:dyDescent="0.25">
      <c r="B228" s="147" t="s">
        <v>6</v>
      </c>
      <c r="C228" s="148" t="s">
        <v>7</v>
      </c>
      <c r="D228" s="148">
        <v>21</v>
      </c>
      <c r="E228" s="148" t="s">
        <v>8</v>
      </c>
      <c r="F228" s="149">
        <v>42891</v>
      </c>
      <c r="G228" s="149">
        <v>42733</v>
      </c>
      <c r="H228" s="150">
        <v>100000</v>
      </c>
      <c r="I228" s="148" t="str">
        <f t="shared" si="12"/>
        <v>2016Q4</v>
      </c>
      <c r="J228" s="148">
        <f t="shared" si="13"/>
        <v>1</v>
      </c>
      <c r="K228" s="148">
        <f t="shared" si="14"/>
        <v>2</v>
      </c>
      <c r="L228" s="151">
        <f t="shared" si="15"/>
        <v>1</v>
      </c>
    </row>
    <row r="229" spans="2:12" x14ac:dyDescent="0.25">
      <c r="B229" s="147" t="s">
        <v>9</v>
      </c>
      <c r="C229" s="148" t="s">
        <v>7</v>
      </c>
      <c r="D229" s="148">
        <v>47</v>
      </c>
      <c r="E229" s="148" t="s">
        <v>8</v>
      </c>
      <c r="F229" s="149">
        <v>42891</v>
      </c>
      <c r="G229" s="149">
        <v>42854</v>
      </c>
      <c r="H229" s="150">
        <v>40000</v>
      </c>
      <c r="I229" s="148" t="str">
        <f t="shared" si="12"/>
        <v>2017Q2</v>
      </c>
      <c r="J229" s="148">
        <f t="shared" si="13"/>
        <v>0</v>
      </c>
      <c r="K229" s="148">
        <f t="shared" si="14"/>
        <v>0</v>
      </c>
      <c r="L229" s="151">
        <f t="shared" si="15"/>
        <v>1</v>
      </c>
    </row>
    <row r="230" spans="2:12" x14ac:dyDescent="0.25">
      <c r="B230" s="147" t="s">
        <v>6</v>
      </c>
      <c r="C230" s="148" t="s">
        <v>7</v>
      </c>
      <c r="D230" s="148">
        <v>25</v>
      </c>
      <c r="E230" s="148" t="s">
        <v>8</v>
      </c>
      <c r="F230" s="149">
        <v>42897</v>
      </c>
      <c r="G230" s="149">
        <v>42425</v>
      </c>
      <c r="H230" s="150">
        <v>100000</v>
      </c>
      <c r="I230" s="148" t="str">
        <f t="shared" si="12"/>
        <v>2016Q1</v>
      </c>
      <c r="J230" s="148">
        <f t="shared" si="13"/>
        <v>1</v>
      </c>
      <c r="K230" s="148">
        <f t="shared" si="14"/>
        <v>5</v>
      </c>
      <c r="L230" s="151">
        <f t="shared" si="15"/>
        <v>1</v>
      </c>
    </row>
    <row r="231" spans="2:12" x14ac:dyDescent="0.25">
      <c r="B231" s="147" t="s">
        <v>6</v>
      </c>
      <c r="C231" s="148" t="s">
        <v>7</v>
      </c>
      <c r="D231" s="148">
        <v>20</v>
      </c>
      <c r="E231" s="148" t="s">
        <v>8</v>
      </c>
      <c r="F231" s="149">
        <v>42897</v>
      </c>
      <c r="G231" s="149">
        <v>42510</v>
      </c>
      <c r="H231" s="150">
        <v>100000</v>
      </c>
      <c r="I231" s="148" t="str">
        <f t="shared" si="12"/>
        <v>2016Q2</v>
      </c>
      <c r="J231" s="148">
        <f t="shared" si="13"/>
        <v>1</v>
      </c>
      <c r="K231" s="148">
        <f t="shared" si="14"/>
        <v>4</v>
      </c>
      <c r="L231" s="151">
        <f t="shared" si="15"/>
        <v>1</v>
      </c>
    </row>
    <row r="232" spans="2:12" x14ac:dyDescent="0.25">
      <c r="B232" s="147" t="s">
        <v>9</v>
      </c>
      <c r="C232" s="148" t="s">
        <v>10</v>
      </c>
      <c r="D232" s="148">
        <v>48</v>
      </c>
      <c r="E232" s="148" t="s">
        <v>8</v>
      </c>
      <c r="F232" s="149">
        <v>42897</v>
      </c>
      <c r="G232" s="149">
        <v>42552</v>
      </c>
      <c r="H232" s="150">
        <v>38000</v>
      </c>
      <c r="I232" s="148" t="str">
        <f t="shared" si="12"/>
        <v>2016Q3</v>
      </c>
      <c r="J232" s="148">
        <f t="shared" si="13"/>
        <v>1</v>
      </c>
      <c r="K232" s="148">
        <f t="shared" si="14"/>
        <v>3</v>
      </c>
      <c r="L232" s="151">
        <f t="shared" si="15"/>
        <v>0</v>
      </c>
    </row>
    <row r="233" spans="2:12" x14ac:dyDescent="0.25">
      <c r="B233" s="147" t="s">
        <v>9</v>
      </c>
      <c r="C233" s="148" t="s">
        <v>7</v>
      </c>
      <c r="D233" s="148">
        <v>44</v>
      </c>
      <c r="E233" s="148" t="s">
        <v>8</v>
      </c>
      <c r="F233" s="149">
        <v>42897</v>
      </c>
      <c r="G233" s="149">
        <v>42625</v>
      </c>
      <c r="H233" s="150">
        <v>52000</v>
      </c>
      <c r="I233" s="148" t="str">
        <f t="shared" si="12"/>
        <v>2016Q3</v>
      </c>
      <c r="J233" s="148">
        <f t="shared" si="13"/>
        <v>1</v>
      </c>
      <c r="K233" s="148">
        <f t="shared" si="14"/>
        <v>3</v>
      </c>
      <c r="L233" s="151">
        <f t="shared" si="15"/>
        <v>1</v>
      </c>
    </row>
    <row r="234" spans="2:12" x14ac:dyDescent="0.25">
      <c r="B234" s="147" t="s">
        <v>6</v>
      </c>
      <c r="C234" s="148" t="s">
        <v>7</v>
      </c>
      <c r="D234" s="148">
        <v>18</v>
      </c>
      <c r="E234" s="148" t="s">
        <v>8</v>
      </c>
      <c r="F234" s="149">
        <v>42897</v>
      </c>
      <c r="G234" s="149">
        <v>42777</v>
      </c>
      <c r="H234" s="150">
        <v>100000</v>
      </c>
      <c r="I234" s="148" t="str">
        <f t="shared" si="12"/>
        <v>2017Q1</v>
      </c>
      <c r="J234" s="148">
        <f t="shared" si="13"/>
        <v>0</v>
      </c>
      <c r="K234" s="148">
        <f t="shared" si="14"/>
        <v>1</v>
      </c>
      <c r="L234" s="151">
        <f t="shared" si="15"/>
        <v>1</v>
      </c>
    </row>
    <row r="235" spans="2:12" x14ac:dyDescent="0.25">
      <c r="B235" s="147" t="s">
        <v>9</v>
      </c>
      <c r="C235" s="148" t="s">
        <v>7</v>
      </c>
      <c r="D235" s="148">
        <v>49</v>
      </c>
      <c r="E235" s="148" t="s">
        <v>8</v>
      </c>
      <c r="F235" s="149">
        <v>42902</v>
      </c>
      <c r="G235" s="149">
        <v>42810</v>
      </c>
      <c r="H235" s="150">
        <v>35000</v>
      </c>
      <c r="I235" s="148" t="str">
        <f t="shared" si="12"/>
        <v>2017Q1</v>
      </c>
      <c r="J235" s="148">
        <f t="shared" si="13"/>
        <v>0</v>
      </c>
      <c r="K235" s="148">
        <f t="shared" si="14"/>
        <v>1</v>
      </c>
      <c r="L235" s="151">
        <f t="shared" si="15"/>
        <v>1</v>
      </c>
    </row>
    <row r="236" spans="2:12" x14ac:dyDescent="0.25">
      <c r="B236" s="147" t="s">
        <v>6</v>
      </c>
      <c r="C236" s="148" t="s">
        <v>7</v>
      </c>
      <c r="D236" s="148">
        <v>46</v>
      </c>
      <c r="E236" s="148" t="s">
        <v>8</v>
      </c>
      <c r="F236" s="149">
        <v>42903</v>
      </c>
      <c r="G236" s="149">
        <v>42801</v>
      </c>
      <c r="H236" s="150">
        <v>43000</v>
      </c>
      <c r="I236" s="148" t="str">
        <f t="shared" si="12"/>
        <v>2017Q1</v>
      </c>
      <c r="J236" s="148">
        <f t="shared" si="13"/>
        <v>0</v>
      </c>
      <c r="K236" s="148">
        <f t="shared" si="14"/>
        <v>1</v>
      </c>
      <c r="L236" s="151">
        <f t="shared" si="15"/>
        <v>1</v>
      </c>
    </row>
    <row r="237" spans="2:12" x14ac:dyDescent="0.25">
      <c r="B237" s="147" t="s">
        <v>9</v>
      </c>
      <c r="C237" s="148" t="s">
        <v>7</v>
      </c>
      <c r="D237" s="148">
        <v>58</v>
      </c>
      <c r="E237" s="148" t="s">
        <v>8</v>
      </c>
      <c r="F237" s="149">
        <v>42905</v>
      </c>
      <c r="G237" s="149">
        <v>42789</v>
      </c>
      <c r="H237" s="150">
        <v>12000</v>
      </c>
      <c r="I237" s="148" t="str">
        <f t="shared" si="12"/>
        <v>2017Q1</v>
      </c>
      <c r="J237" s="148">
        <f t="shared" si="13"/>
        <v>0</v>
      </c>
      <c r="K237" s="148">
        <f t="shared" si="14"/>
        <v>1</v>
      </c>
      <c r="L237" s="151">
        <f t="shared" si="15"/>
        <v>1</v>
      </c>
    </row>
    <row r="238" spans="2:12" x14ac:dyDescent="0.25">
      <c r="B238" s="147" t="s">
        <v>9</v>
      </c>
      <c r="C238" s="148" t="s">
        <v>7</v>
      </c>
      <c r="D238" s="148">
        <v>55</v>
      </c>
      <c r="E238" s="148" t="s">
        <v>8</v>
      </c>
      <c r="F238" s="149">
        <v>42906</v>
      </c>
      <c r="G238" s="149">
        <v>42430</v>
      </c>
      <c r="H238" s="150">
        <v>20000</v>
      </c>
      <c r="I238" s="148" t="str">
        <f t="shared" si="12"/>
        <v>2016Q1</v>
      </c>
      <c r="J238" s="148">
        <f t="shared" si="13"/>
        <v>1</v>
      </c>
      <c r="K238" s="148">
        <f t="shared" si="14"/>
        <v>5</v>
      </c>
      <c r="L238" s="151">
        <f t="shared" si="15"/>
        <v>1</v>
      </c>
    </row>
    <row r="239" spans="2:12" x14ac:dyDescent="0.25">
      <c r="B239" s="147" t="s">
        <v>9</v>
      </c>
      <c r="C239" s="148" t="s">
        <v>10</v>
      </c>
      <c r="D239" s="148">
        <v>38</v>
      </c>
      <c r="E239" s="148" t="s">
        <v>8</v>
      </c>
      <c r="F239" s="149">
        <v>42906</v>
      </c>
      <c r="G239" s="149">
        <v>42535</v>
      </c>
      <c r="H239" s="150">
        <v>84000</v>
      </c>
      <c r="I239" s="148" t="str">
        <f t="shared" si="12"/>
        <v>2016Q2</v>
      </c>
      <c r="J239" s="148">
        <f t="shared" si="13"/>
        <v>1</v>
      </c>
      <c r="K239" s="148">
        <f t="shared" si="14"/>
        <v>4</v>
      </c>
      <c r="L239" s="151">
        <f t="shared" si="15"/>
        <v>0</v>
      </c>
    </row>
    <row r="240" spans="2:12" x14ac:dyDescent="0.25">
      <c r="B240" s="147" t="s">
        <v>9</v>
      </c>
      <c r="C240" s="148" t="s">
        <v>7</v>
      </c>
      <c r="D240" s="148">
        <v>45</v>
      </c>
      <c r="E240" s="148" t="s">
        <v>8</v>
      </c>
      <c r="F240" s="149">
        <v>42906</v>
      </c>
      <c r="G240" s="149">
        <v>42583</v>
      </c>
      <c r="H240" s="150">
        <v>47000</v>
      </c>
      <c r="I240" s="148" t="str">
        <f t="shared" si="12"/>
        <v>2016Q3</v>
      </c>
      <c r="J240" s="148">
        <f t="shared" si="13"/>
        <v>1</v>
      </c>
      <c r="K240" s="148">
        <f t="shared" si="14"/>
        <v>3</v>
      </c>
      <c r="L240" s="151">
        <f t="shared" si="15"/>
        <v>1</v>
      </c>
    </row>
    <row r="241" spans="2:12" x14ac:dyDescent="0.25">
      <c r="B241" s="147" t="s">
        <v>9</v>
      </c>
      <c r="C241" s="148" t="s">
        <v>7</v>
      </c>
      <c r="D241" s="148">
        <v>35</v>
      </c>
      <c r="E241" s="148" t="s">
        <v>8</v>
      </c>
      <c r="F241" s="149">
        <v>42906</v>
      </c>
      <c r="G241" s="149">
        <v>42632</v>
      </c>
      <c r="H241" s="150">
        <v>88000</v>
      </c>
      <c r="I241" s="148" t="str">
        <f t="shared" si="12"/>
        <v>2016Q3</v>
      </c>
      <c r="J241" s="148">
        <f t="shared" si="13"/>
        <v>1</v>
      </c>
      <c r="K241" s="148">
        <f t="shared" si="14"/>
        <v>3</v>
      </c>
      <c r="L241" s="151">
        <f t="shared" si="15"/>
        <v>1</v>
      </c>
    </row>
    <row r="242" spans="2:12" x14ac:dyDescent="0.25">
      <c r="B242" s="147" t="s">
        <v>6</v>
      </c>
      <c r="C242" s="148" t="s">
        <v>7</v>
      </c>
      <c r="D242" s="148">
        <v>48</v>
      </c>
      <c r="E242" s="148" t="s">
        <v>8</v>
      </c>
      <c r="F242" s="149">
        <v>42906</v>
      </c>
      <c r="G242" s="149">
        <v>42788</v>
      </c>
      <c r="H242" s="150">
        <v>38000</v>
      </c>
      <c r="I242" s="148" t="str">
        <f t="shared" si="12"/>
        <v>2017Q1</v>
      </c>
      <c r="J242" s="148">
        <f t="shared" si="13"/>
        <v>0</v>
      </c>
      <c r="K242" s="148">
        <f t="shared" si="14"/>
        <v>1</v>
      </c>
      <c r="L242" s="151">
        <f t="shared" si="15"/>
        <v>1</v>
      </c>
    </row>
    <row r="243" spans="2:12" x14ac:dyDescent="0.25">
      <c r="B243" s="147" t="s">
        <v>9</v>
      </c>
      <c r="C243" s="148" t="s">
        <v>7</v>
      </c>
      <c r="D243" s="148">
        <v>50</v>
      </c>
      <c r="E243" s="148" t="s">
        <v>8</v>
      </c>
      <c r="F243" s="149">
        <v>42906</v>
      </c>
      <c r="G243" s="149">
        <v>42873</v>
      </c>
      <c r="H243" s="150">
        <v>32000</v>
      </c>
      <c r="I243" s="148" t="str">
        <f t="shared" si="12"/>
        <v>2017Q2</v>
      </c>
      <c r="J243" s="148">
        <f t="shared" si="13"/>
        <v>0</v>
      </c>
      <c r="K243" s="148">
        <f t="shared" si="14"/>
        <v>0</v>
      </c>
      <c r="L243" s="151">
        <f t="shared" si="15"/>
        <v>1</v>
      </c>
    </row>
    <row r="244" spans="2:12" x14ac:dyDescent="0.25">
      <c r="B244" s="147" t="s">
        <v>6</v>
      </c>
      <c r="C244" s="148" t="s">
        <v>7</v>
      </c>
      <c r="D244" s="148">
        <v>53</v>
      </c>
      <c r="E244" s="148" t="s">
        <v>8</v>
      </c>
      <c r="F244" s="149">
        <v>42909</v>
      </c>
      <c r="G244" s="149">
        <v>42424</v>
      </c>
      <c r="H244" s="150">
        <v>25000</v>
      </c>
      <c r="I244" s="148" t="str">
        <f t="shared" si="12"/>
        <v>2016Q1</v>
      </c>
      <c r="J244" s="148">
        <f t="shared" si="13"/>
        <v>1</v>
      </c>
      <c r="K244" s="148">
        <f t="shared" si="14"/>
        <v>5</v>
      </c>
      <c r="L244" s="151">
        <f t="shared" si="15"/>
        <v>1</v>
      </c>
    </row>
    <row r="245" spans="2:12" x14ac:dyDescent="0.25">
      <c r="B245" s="147" t="s">
        <v>6</v>
      </c>
      <c r="C245" s="148" t="s">
        <v>7</v>
      </c>
      <c r="D245" s="148">
        <v>29</v>
      </c>
      <c r="E245" s="148" t="s">
        <v>8</v>
      </c>
      <c r="F245" s="149">
        <v>42911</v>
      </c>
      <c r="G245" s="149">
        <v>42713</v>
      </c>
      <c r="H245" s="150">
        <v>100000</v>
      </c>
      <c r="I245" s="148" t="str">
        <f t="shared" si="12"/>
        <v>2016Q4</v>
      </c>
      <c r="J245" s="148">
        <f t="shared" si="13"/>
        <v>1</v>
      </c>
      <c r="K245" s="148">
        <f t="shared" si="14"/>
        <v>2</v>
      </c>
      <c r="L245" s="151">
        <f t="shared" si="15"/>
        <v>1</v>
      </c>
    </row>
    <row r="246" spans="2:12" x14ac:dyDescent="0.25">
      <c r="B246" s="147" t="s">
        <v>6</v>
      </c>
      <c r="C246" s="148" t="s">
        <v>7</v>
      </c>
      <c r="D246" s="148">
        <v>22</v>
      </c>
      <c r="E246" s="148" t="s">
        <v>8</v>
      </c>
      <c r="F246" s="149">
        <v>42913</v>
      </c>
      <c r="G246" s="149">
        <v>42871</v>
      </c>
      <c r="H246" s="150">
        <v>100000</v>
      </c>
      <c r="I246" s="148" t="str">
        <f t="shared" si="12"/>
        <v>2017Q2</v>
      </c>
      <c r="J246" s="148">
        <f t="shared" si="13"/>
        <v>0</v>
      </c>
      <c r="K246" s="148">
        <f t="shared" si="14"/>
        <v>0</v>
      </c>
      <c r="L246" s="151">
        <f t="shared" si="15"/>
        <v>1</v>
      </c>
    </row>
    <row r="247" spans="2:12" x14ac:dyDescent="0.25">
      <c r="B247" s="147" t="s">
        <v>6</v>
      </c>
      <c r="C247" s="148" t="s">
        <v>7</v>
      </c>
      <c r="D247" s="148">
        <v>23</v>
      </c>
      <c r="E247" s="148" t="s">
        <v>8</v>
      </c>
      <c r="F247" s="149">
        <v>42917</v>
      </c>
      <c r="G247" s="149">
        <v>42477</v>
      </c>
      <c r="H247" s="150">
        <v>100000</v>
      </c>
      <c r="I247" s="148" t="str">
        <f t="shared" si="12"/>
        <v>2016Q2</v>
      </c>
      <c r="J247" s="148">
        <f t="shared" si="13"/>
        <v>1</v>
      </c>
      <c r="K247" s="148">
        <f t="shared" si="14"/>
        <v>5</v>
      </c>
      <c r="L247" s="151">
        <f t="shared" si="15"/>
        <v>1</v>
      </c>
    </row>
    <row r="248" spans="2:12" x14ac:dyDescent="0.25">
      <c r="B248" s="147" t="s">
        <v>6</v>
      </c>
      <c r="C248" s="148" t="s">
        <v>10</v>
      </c>
      <c r="D248" s="148">
        <v>23</v>
      </c>
      <c r="E248" s="148" t="s">
        <v>8</v>
      </c>
      <c r="F248" s="149">
        <v>42917</v>
      </c>
      <c r="G248" s="149">
        <v>42477</v>
      </c>
      <c r="H248" s="150">
        <v>100000</v>
      </c>
      <c r="I248" s="148" t="str">
        <f t="shared" si="12"/>
        <v>2016Q2</v>
      </c>
      <c r="J248" s="148">
        <f t="shared" si="13"/>
        <v>1</v>
      </c>
      <c r="K248" s="148">
        <f t="shared" si="14"/>
        <v>5</v>
      </c>
      <c r="L248" s="151">
        <f t="shared" si="15"/>
        <v>0</v>
      </c>
    </row>
    <row r="249" spans="2:12" x14ac:dyDescent="0.25">
      <c r="B249" s="147" t="s">
        <v>6</v>
      </c>
      <c r="C249" s="148" t="s">
        <v>7</v>
      </c>
      <c r="D249" s="148">
        <v>45</v>
      </c>
      <c r="E249" s="148" t="s">
        <v>8</v>
      </c>
      <c r="F249" s="149">
        <v>42917</v>
      </c>
      <c r="G249" s="149">
        <v>42873</v>
      </c>
      <c r="H249" s="150">
        <v>47000</v>
      </c>
      <c r="I249" s="148" t="str">
        <f t="shared" si="12"/>
        <v>2017Q2</v>
      </c>
      <c r="J249" s="148">
        <f t="shared" si="13"/>
        <v>0</v>
      </c>
      <c r="K249" s="148">
        <f t="shared" si="14"/>
        <v>1</v>
      </c>
      <c r="L249" s="151">
        <f t="shared" si="15"/>
        <v>1</v>
      </c>
    </row>
    <row r="250" spans="2:12" x14ac:dyDescent="0.25">
      <c r="B250" s="147" t="s">
        <v>9</v>
      </c>
      <c r="C250" s="148" t="s">
        <v>7</v>
      </c>
      <c r="D250" s="148">
        <v>46</v>
      </c>
      <c r="E250" s="148" t="s">
        <v>8</v>
      </c>
      <c r="F250" s="149">
        <v>42918</v>
      </c>
      <c r="G250" s="149">
        <v>42712</v>
      </c>
      <c r="H250" s="150">
        <v>43000</v>
      </c>
      <c r="I250" s="148" t="str">
        <f t="shared" si="12"/>
        <v>2016Q4</v>
      </c>
      <c r="J250" s="148">
        <f t="shared" si="13"/>
        <v>1</v>
      </c>
      <c r="K250" s="148">
        <f t="shared" si="14"/>
        <v>3</v>
      </c>
      <c r="L250" s="151">
        <f t="shared" si="15"/>
        <v>1</v>
      </c>
    </row>
    <row r="251" spans="2:12" x14ac:dyDescent="0.25">
      <c r="B251" s="147" t="s">
        <v>9</v>
      </c>
      <c r="C251" s="148" t="s">
        <v>7</v>
      </c>
      <c r="D251" s="148">
        <v>36</v>
      </c>
      <c r="E251" s="148" t="s">
        <v>8</v>
      </c>
      <c r="F251" s="149">
        <v>42919</v>
      </c>
      <c r="G251" s="149">
        <v>42707</v>
      </c>
      <c r="H251" s="150">
        <v>87000</v>
      </c>
      <c r="I251" s="148" t="str">
        <f t="shared" si="12"/>
        <v>2016Q4</v>
      </c>
      <c r="J251" s="148">
        <f t="shared" si="13"/>
        <v>1</v>
      </c>
      <c r="K251" s="148">
        <f t="shared" si="14"/>
        <v>3</v>
      </c>
      <c r="L251" s="151">
        <f t="shared" si="15"/>
        <v>1</v>
      </c>
    </row>
    <row r="252" spans="2:12" x14ac:dyDescent="0.25">
      <c r="B252" s="147" t="s">
        <v>9</v>
      </c>
      <c r="C252" s="148" t="s">
        <v>7</v>
      </c>
      <c r="D252" s="148">
        <v>63</v>
      </c>
      <c r="E252" s="148" t="s">
        <v>8</v>
      </c>
      <c r="F252" s="149">
        <v>42922</v>
      </c>
      <c r="G252" s="149">
        <v>42613</v>
      </c>
      <c r="H252" s="150">
        <v>10000</v>
      </c>
      <c r="I252" s="148" t="str">
        <f t="shared" si="12"/>
        <v>2016Q3</v>
      </c>
      <c r="J252" s="148">
        <f t="shared" si="13"/>
        <v>1</v>
      </c>
      <c r="K252" s="148">
        <f t="shared" si="14"/>
        <v>4</v>
      </c>
      <c r="L252" s="151">
        <f t="shared" si="15"/>
        <v>1</v>
      </c>
    </row>
    <row r="253" spans="2:12" x14ac:dyDescent="0.25">
      <c r="B253" s="147" t="s">
        <v>9</v>
      </c>
      <c r="C253" s="148" t="s">
        <v>7</v>
      </c>
      <c r="D253" s="148">
        <v>34</v>
      </c>
      <c r="E253" s="148" t="s">
        <v>8</v>
      </c>
      <c r="F253" s="149">
        <v>42922</v>
      </c>
      <c r="G253" s="149">
        <v>42631</v>
      </c>
      <c r="H253" s="150">
        <v>91000</v>
      </c>
      <c r="I253" s="148" t="str">
        <f t="shared" si="12"/>
        <v>2016Q3</v>
      </c>
      <c r="J253" s="148">
        <f t="shared" si="13"/>
        <v>1</v>
      </c>
      <c r="K253" s="148">
        <f t="shared" si="14"/>
        <v>4</v>
      </c>
      <c r="L253" s="151">
        <f t="shared" si="15"/>
        <v>1</v>
      </c>
    </row>
    <row r="254" spans="2:12" x14ac:dyDescent="0.25">
      <c r="B254" s="147" t="s">
        <v>6</v>
      </c>
      <c r="C254" s="148" t="s">
        <v>7</v>
      </c>
      <c r="D254" s="148">
        <v>23</v>
      </c>
      <c r="E254" s="148" t="s">
        <v>8</v>
      </c>
      <c r="F254" s="149">
        <v>42925</v>
      </c>
      <c r="G254" s="149">
        <v>42501</v>
      </c>
      <c r="H254" s="150">
        <v>100000</v>
      </c>
      <c r="I254" s="148" t="str">
        <f t="shared" si="12"/>
        <v>2016Q2</v>
      </c>
      <c r="J254" s="148">
        <f t="shared" si="13"/>
        <v>1</v>
      </c>
      <c r="K254" s="148">
        <f t="shared" si="14"/>
        <v>5</v>
      </c>
      <c r="L254" s="151">
        <f t="shared" si="15"/>
        <v>1</v>
      </c>
    </row>
    <row r="255" spans="2:12" x14ac:dyDescent="0.25">
      <c r="B255" s="147" t="s">
        <v>6</v>
      </c>
      <c r="C255" s="148" t="s">
        <v>7</v>
      </c>
      <c r="D255" s="148">
        <v>22</v>
      </c>
      <c r="E255" s="148" t="s">
        <v>8</v>
      </c>
      <c r="F255" s="149">
        <v>42925</v>
      </c>
      <c r="G255" s="149">
        <v>42804</v>
      </c>
      <c r="H255" s="150">
        <v>100000</v>
      </c>
      <c r="I255" s="148" t="str">
        <f t="shared" si="12"/>
        <v>2017Q1</v>
      </c>
      <c r="J255" s="148">
        <f t="shared" si="13"/>
        <v>0</v>
      </c>
      <c r="K255" s="148">
        <f t="shared" si="14"/>
        <v>2</v>
      </c>
      <c r="L255" s="151">
        <f t="shared" si="15"/>
        <v>1</v>
      </c>
    </row>
    <row r="256" spans="2:12" x14ac:dyDescent="0.25">
      <c r="B256" s="147" t="s">
        <v>6</v>
      </c>
      <c r="C256" s="148" t="s">
        <v>7</v>
      </c>
      <c r="D256" s="148">
        <v>44</v>
      </c>
      <c r="E256" s="148" t="s">
        <v>8</v>
      </c>
      <c r="F256" s="149">
        <v>42925</v>
      </c>
      <c r="G256" s="149">
        <v>42823</v>
      </c>
      <c r="H256" s="150">
        <v>52000</v>
      </c>
      <c r="I256" s="148" t="str">
        <f t="shared" si="12"/>
        <v>2017Q1</v>
      </c>
      <c r="J256" s="148">
        <f t="shared" si="13"/>
        <v>0</v>
      </c>
      <c r="K256" s="148">
        <f t="shared" si="14"/>
        <v>2</v>
      </c>
      <c r="L256" s="151">
        <f t="shared" si="15"/>
        <v>1</v>
      </c>
    </row>
    <row r="257" spans="2:12" x14ac:dyDescent="0.25">
      <c r="B257" s="147" t="s">
        <v>6</v>
      </c>
      <c r="C257" s="148" t="s">
        <v>7</v>
      </c>
      <c r="D257" s="148">
        <v>52</v>
      </c>
      <c r="E257" s="148" t="s">
        <v>8</v>
      </c>
      <c r="F257" s="149">
        <v>42925</v>
      </c>
      <c r="G257" s="149">
        <v>42851</v>
      </c>
      <c r="H257" s="150">
        <v>27000</v>
      </c>
      <c r="I257" s="148" t="str">
        <f t="shared" si="12"/>
        <v>2017Q2</v>
      </c>
      <c r="J257" s="148">
        <f t="shared" si="13"/>
        <v>0</v>
      </c>
      <c r="K257" s="148">
        <f t="shared" si="14"/>
        <v>1</v>
      </c>
      <c r="L257" s="151">
        <f t="shared" si="15"/>
        <v>1</v>
      </c>
    </row>
    <row r="258" spans="2:12" x14ac:dyDescent="0.25">
      <c r="B258" s="147" t="s">
        <v>9</v>
      </c>
      <c r="C258" s="148" t="s">
        <v>7</v>
      </c>
      <c r="D258" s="148">
        <v>52</v>
      </c>
      <c r="E258" s="148" t="s">
        <v>8</v>
      </c>
      <c r="F258" s="149">
        <v>42928</v>
      </c>
      <c r="G258" s="149">
        <v>42593</v>
      </c>
      <c r="H258" s="150">
        <v>27000</v>
      </c>
      <c r="I258" s="148" t="str">
        <f t="shared" si="12"/>
        <v>2016Q3</v>
      </c>
      <c r="J258" s="148">
        <f t="shared" si="13"/>
        <v>1</v>
      </c>
      <c r="K258" s="148">
        <f t="shared" si="14"/>
        <v>4</v>
      </c>
      <c r="L258" s="151">
        <f t="shared" si="15"/>
        <v>1</v>
      </c>
    </row>
    <row r="259" spans="2:12" x14ac:dyDescent="0.25">
      <c r="B259" s="147" t="s">
        <v>6</v>
      </c>
      <c r="C259" s="148" t="s">
        <v>7</v>
      </c>
      <c r="D259" s="148">
        <v>58</v>
      </c>
      <c r="E259" s="148" t="s">
        <v>8</v>
      </c>
      <c r="F259" s="149">
        <v>42931</v>
      </c>
      <c r="G259" s="149">
        <v>42668</v>
      </c>
      <c r="H259" s="150">
        <v>12000</v>
      </c>
      <c r="I259" s="148" t="str">
        <f t="shared" si="12"/>
        <v>2016Q4</v>
      </c>
      <c r="J259" s="148">
        <f t="shared" si="13"/>
        <v>1</v>
      </c>
      <c r="K259" s="148">
        <f t="shared" si="14"/>
        <v>3</v>
      </c>
      <c r="L259" s="151">
        <f t="shared" si="15"/>
        <v>1</v>
      </c>
    </row>
    <row r="260" spans="2:12" x14ac:dyDescent="0.25">
      <c r="B260" s="147" t="s">
        <v>6</v>
      </c>
      <c r="C260" s="148" t="s">
        <v>7</v>
      </c>
      <c r="D260" s="148">
        <v>57</v>
      </c>
      <c r="E260" s="148" t="s">
        <v>8</v>
      </c>
      <c r="F260" s="149">
        <v>42931</v>
      </c>
      <c r="G260" s="149">
        <v>42828</v>
      </c>
      <c r="H260" s="150">
        <v>15000</v>
      </c>
      <c r="I260" s="148" t="str">
        <f t="shared" si="12"/>
        <v>2017Q2</v>
      </c>
      <c r="J260" s="148">
        <f t="shared" si="13"/>
        <v>0</v>
      </c>
      <c r="K260" s="148">
        <f t="shared" si="14"/>
        <v>1</v>
      </c>
      <c r="L260" s="151">
        <f t="shared" si="15"/>
        <v>1</v>
      </c>
    </row>
    <row r="261" spans="2:12" x14ac:dyDescent="0.25">
      <c r="B261" s="147" t="s">
        <v>6</v>
      </c>
      <c r="C261" s="148" t="s">
        <v>7</v>
      </c>
      <c r="D261" s="148">
        <v>36</v>
      </c>
      <c r="E261" s="148" t="s">
        <v>8</v>
      </c>
      <c r="F261" s="149">
        <v>42931</v>
      </c>
      <c r="G261" s="149">
        <v>42836</v>
      </c>
      <c r="H261" s="150">
        <v>87000</v>
      </c>
      <c r="I261" s="148" t="str">
        <f t="shared" si="12"/>
        <v>2017Q2</v>
      </c>
      <c r="J261" s="148">
        <f t="shared" si="13"/>
        <v>0</v>
      </c>
      <c r="K261" s="148">
        <f t="shared" si="14"/>
        <v>1</v>
      </c>
      <c r="L261" s="151">
        <f t="shared" si="15"/>
        <v>1</v>
      </c>
    </row>
    <row r="262" spans="2:12" x14ac:dyDescent="0.25">
      <c r="B262" s="147" t="s">
        <v>6</v>
      </c>
      <c r="C262" s="148" t="s">
        <v>7</v>
      </c>
      <c r="D262" s="148">
        <v>51</v>
      </c>
      <c r="E262" s="148" t="s">
        <v>8</v>
      </c>
      <c r="F262" s="149">
        <v>42931</v>
      </c>
      <c r="G262" s="149">
        <v>42847</v>
      </c>
      <c r="H262" s="150">
        <v>30000</v>
      </c>
      <c r="I262" s="148" t="str">
        <f t="shared" si="12"/>
        <v>2017Q2</v>
      </c>
      <c r="J262" s="148">
        <f t="shared" si="13"/>
        <v>0</v>
      </c>
      <c r="K262" s="148">
        <f t="shared" si="14"/>
        <v>1</v>
      </c>
      <c r="L262" s="151">
        <f t="shared" si="15"/>
        <v>1</v>
      </c>
    </row>
    <row r="263" spans="2:12" x14ac:dyDescent="0.25">
      <c r="B263" s="147" t="s">
        <v>6</v>
      </c>
      <c r="C263" s="148" t="s">
        <v>7</v>
      </c>
      <c r="D263" s="148">
        <v>46</v>
      </c>
      <c r="E263" s="148" t="s">
        <v>8</v>
      </c>
      <c r="F263" s="149">
        <v>42931</v>
      </c>
      <c r="G263" s="149">
        <v>42890</v>
      </c>
      <c r="H263" s="150">
        <v>43000</v>
      </c>
      <c r="I263" s="148" t="str">
        <f t="shared" si="12"/>
        <v>2017Q2</v>
      </c>
      <c r="J263" s="148">
        <f t="shared" si="13"/>
        <v>0</v>
      </c>
      <c r="K263" s="148">
        <f t="shared" si="14"/>
        <v>1</v>
      </c>
      <c r="L263" s="151">
        <f t="shared" si="15"/>
        <v>1</v>
      </c>
    </row>
    <row r="264" spans="2:12" x14ac:dyDescent="0.25">
      <c r="B264" s="147" t="s">
        <v>6</v>
      </c>
      <c r="C264" s="148" t="s">
        <v>7</v>
      </c>
      <c r="D264" s="148">
        <v>39</v>
      </c>
      <c r="E264" s="148" t="s">
        <v>8</v>
      </c>
      <c r="F264" s="149">
        <v>42933</v>
      </c>
      <c r="G264" s="149">
        <v>42630</v>
      </c>
      <c r="H264" s="150">
        <v>81000</v>
      </c>
      <c r="I264" s="148" t="str">
        <f t="shared" si="12"/>
        <v>2016Q3</v>
      </c>
      <c r="J264" s="148">
        <f t="shared" si="13"/>
        <v>1</v>
      </c>
      <c r="K264" s="148">
        <f t="shared" si="14"/>
        <v>4</v>
      </c>
      <c r="L264" s="151">
        <f t="shared" si="15"/>
        <v>1</v>
      </c>
    </row>
    <row r="265" spans="2:12" x14ac:dyDescent="0.25">
      <c r="B265" s="147" t="s">
        <v>6</v>
      </c>
      <c r="C265" s="148" t="s">
        <v>7</v>
      </c>
      <c r="D265" s="148">
        <v>54</v>
      </c>
      <c r="E265" s="148" t="s">
        <v>8</v>
      </c>
      <c r="F265" s="149">
        <v>42933</v>
      </c>
      <c r="G265" s="149">
        <v>42803</v>
      </c>
      <c r="H265" s="150">
        <v>22000</v>
      </c>
      <c r="I265" s="148" t="str">
        <f t="shared" si="12"/>
        <v>2017Q1</v>
      </c>
      <c r="J265" s="148">
        <f t="shared" si="13"/>
        <v>0</v>
      </c>
      <c r="K265" s="148">
        <f t="shared" si="14"/>
        <v>2</v>
      </c>
      <c r="L265" s="151">
        <f t="shared" si="15"/>
        <v>1</v>
      </c>
    </row>
    <row r="266" spans="2:12" x14ac:dyDescent="0.25">
      <c r="B266" s="147" t="s">
        <v>6</v>
      </c>
      <c r="C266" s="148" t="s">
        <v>7</v>
      </c>
      <c r="D266" s="148">
        <v>34</v>
      </c>
      <c r="E266" s="148" t="s">
        <v>8</v>
      </c>
      <c r="F266" s="149">
        <v>42937</v>
      </c>
      <c r="G266" s="149">
        <v>42770</v>
      </c>
      <c r="H266" s="150">
        <v>91000</v>
      </c>
      <c r="I266" s="148" t="str">
        <f t="shared" si="12"/>
        <v>2017Q1</v>
      </c>
      <c r="J266" s="148">
        <f t="shared" si="13"/>
        <v>0</v>
      </c>
      <c r="K266" s="148">
        <f t="shared" si="14"/>
        <v>2</v>
      </c>
      <c r="L266" s="151">
        <f t="shared" si="15"/>
        <v>1</v>
      </c>
    </row>
    <row r="267" spans="2:12" x14ac:dyDescent="0.25">
      <c r="B267" s="147" t="s">
        <v>6</v>
      </c>
      <c r="C267" s="148" t="s">
        <v>7</v>
      </c>
      <c r="D267" s="148">
        <v>45</v>
      </c>
      <c r="E267" s="148" t="s">
        <v>8</v>
      </c>
      <c r="F267" s="149">
        <v>42938</v>
      </c>
      <c r="G267" s="149">
        <v>42804</v>
      </c>
      <c r="H267" s="150">
        <v>47000</v>
      </c>
      <c r="I267" s="148" t="str">
        <f t="shared" ref="I267:I330" si="16">YEAR(G267)&amp;"Q"&amp;ROUNDUP(MONTH(G267)/3,0)</f>
        <v>2017Q1</v>
      </c>
      <c r="J267" s="148">
        <f t="shared" ref="J267:J330" si="17">YEAR(F267)-YEAR(G267)</f>
        <v>0</v>
      </c>
      <c r="K267" s="148">
        <f t="shared" ref="K267:K330" si="18">(YEAR(F267)*4+ROUNDDOWN((MONTH(F267)-1)/3,0))
-(YEAR(G267)*4+ROUNDDOWN((MONTH(G267)-1)/3,0))</f>
        <v>2</v>
      </c>
      <c r="L267" s="151">
        <f t="shared" ref="L267:L330" si="19">IF(C267="Declined",0,IF(C267="Admitted",1,IF(B267="TPD",0.8,1)))</f>
        <v>1</v>
      </c>
    </row>
    <row r="268" spans="2:12" x14ac:dyDescent="0.25">
      <c r="B268" s="147" t="s">
        <v>6</v>
      </c>
      <c r="C268" s="148" t="s">
        <v>7</v>
      </c>
      <c r="D268" s="148">
        <v>41</v>
      </c>
      <c r="E268" s="148" t="s">
        <v>8</v>
      </c>
      <c r="F268" s="149">
        <v>42938</v>
      </c>
      <c r="G268" s="149">
        <v>42868</v>
      </c>
      <c r="H268" s="150">
        <v>68000</v>
      </c>
      <c r="I268" s="148" t="str">
        <f t="shared" si="16"/>
        <v>2017Q2</v>
      </c>
      <c r="J268" s="148">
        <f t="shared" si="17"/>
        <v>0</v>
      </c>
      <c r="K268" s="148">
        <f t="shared" si="18"/>
        <v>1</v>
      </c>
      <c r="L268" s="151">
        <f t="shared" si="19"/>
        <v>1</v>
      </c>
    </row>
    <row r="269" spans="2:12" x14ac:dyDescent="0.25">
      <c r="B269" s="147" t="s">
        <v>6</v>
      </c>
      <c r="C269" s="148" t="s">
        <v>7</v>
      </c>
      <c r="D269" s="148">
        <v>53</v>
      </c>
      <c r="E269" s="148" t="s">
        <v>8</v>
      </c>
      <c r="F269" s="149">
        <v>42938</v>
      </c>
      <c r="G269" s="149">
        <v>42868</v>
      </c>
      <c r="H269" s="150">
        <v>25000</v>
      </c>
      <c r="I269" s="148" t="str">
        <f t="shared" si="16"/>
        <v>2017Q2</v>
      </c>
      <c r="J269" s="148">
        <f t="shared" si="17"/>
        <v>0</v>
      </c>
      <c r="K269" s="148">
        <f t="shared" si="18"/>
        <v>1</v>
      </c>
      <c r="L269" s="151">
        <f t="shared" si="19"/>
        <v>1</v>
      </c>
    </row>
    <row r="270" spans="2:12" x14ac:dyDescent="0.25">
      <c r="B270" s="147" t="s">
        <v>6</v>
      </c>
      <c r="C270" s="148" t="s">
        <v>7</v>
      </c>
      <c r="D270" s="148">
        <v>49</v>
      </c>
      <c r="E270" s="148" t="s">
        <v>8</v>
      </c>
      <c r="F270" s="149">
        <v>42938</v>
      </c>
      <c r="G270" s="149">
        <v>42904</v>
      </c>
      <c r="H270" s="150">
        <v>35000</v>
      </c>
      <c r="I270" s="148" t="str">
        <f t="shared" si="16"/>
        <v>2017Q2</v>
      </c>
      <c r="J270" s="148">
        <f t="shared" si="17"/>
        <v>0</v>
      </c>
      <c r="K270" s="148">
        <f t="shared" si="18"/>
        <v>1</v>
      </c>
      <c r="L270" s="151">
        <f t="shared" si="19"/>
        <v>1</v>
      </c>
    </row>
    <row r="271" spans="2:12" x14ac:dyDescent="0.25">
      <c r="B271" s="147" t="s">
        <v>6</v>
      </c>
      <c r="C271" s="148" t="s">
        <v>7</v>
      </c>
      <c r="D271" s="148">
        <v>57</v>
      </c>
      <c r="E271" s="148" t="s">
        <v>8</v>
      </c>
      <c r="F271" s="149">
        <v>42939</v>
      </c>
      <c r="G271" s="149">
        <v>42837</v>
      </c>
      <c r="H271" s="150">
        <v>15000</v>
      </c>
      <c r="I271" s="148" t="str">
        <f t="shared" si="16"/>
        <v>2017Q2</v>
      </c>
      <c r="J271" s="148">
        <f t="shared" si="17"/>
        <v>0</v>
      </c>
      <c r="K271" s="148">
        <f t="shared" si="18"/>
        <v>1</v>
      </c>
      <c r="L271" s="151">
        <f t="shared" si="19"/>
        <v>1</v>
      </c>
    </row>
    <row r="272" spans="2:12" x14ac:dyDescent="0.25">
      <c r="B272" s="147" t="s">
        <v>6</v>
      </c>
      <c r="C272" s="148" t="s">
        <v>7</v>
      </c>
      <c r="D272" s="148">
        <v>24</v>
      </c>
      <c r="E272" s="148" t="s">
        <v>8</v>
      </c>
      <c r="F272" s="149">
        <v>42939</v>
      </c>
      <c r="G272" s="149">
        <v>42869</v>
      </c>
      <c r="H272" s="150">
        <v>100000</v>
      </c>
      <c r="I272" s="148" t="str">
        <f t="shared" si="16"/>
        <v>2017Q2</v>
      </c>
      <c r="J272" s="148">
        <f t="shared" si="17"/>
        <v>0</v>
      </c>
      <c r="K272" s="148">
        <f t="shared" si="18"/>
        <v>1</v>
      </c>
      <c r="L272" s="151">
        <f t="shared" si="19"/>
        <v>1</v>
      </c>
    </row>
    <row r="273" spans="2:12" x14ac:dyDescent="0.25">
      <c r="B273" s="147" t="s">
        <v>9</v>
      </c>
      <c r="C273" s="148" t="s">
        <v>7</v>
      </c>
      <c r="D273" s="148">
        <v>50</v>
      </c>
      <c r="E273" s="148" t="s">
        <v>8</v>
      </c>
      <c r="F273" s="149">
        <v>42944</v>
      </c>
      <c r="G273" s="149">
        <v>42384</v>
      </c>
      <c r="H273" s="150">
        <v>32000</v>
      </c>
      <c r="I273" s="148" t="str">
        <f t="shared" si="16"/>
        <v>2016Q1</v>
      </c>
      <c r="J273" s="148">
        <f t="shared" si="17"/>
        <v>1</v>
      </c>
      <c r="K273" s="148">
        <f t="shared" si="18"/>
        <v>6</v>
      </c>
      <c r="L273" s="151">
        <f t="shared" si="19"/>
        <v>1</v>
      </c>
    </row>
    <row r="274" spans="2:12" x14ac:dyDescent="0.25">
      <c r="B274" s="147" t="s">
        <v>6</v>
      </c>
      <c r="C274" s="148" t="s">
        <v>7</v>
      </c>
      <c r="D274" s="148">
        <v>22</v>
      </c>
      <c r="E274" s="148" t="s">
        <v>8</v>
      </c>
      <c r="F274" s="149">
        <v>42948</v>
      </c>
      <c r="G274" s="149">
        <v>42834</v>
      </c>
      <c r="H274" s="150">
        <v>100000</v>
      </c>
      <c r="I274" s="148" t="str">
        <f t="shared" si="16"/>
        <v>2017Q2</v>
      </c>
      <c r="J274" s="148">
        <f t="shared" si="17"/>
        <v>0</v>
      </c>
      <c r="K274" s="148">
        <f t="shared" si="18"/>
        <v>1</v>
      </c>
      <c r="L274" s="151">
        <f t="shared" si="19"/>
        <v>1</v>
      </c>
    </row>
    <row r="275" spans="2:12" x14ac:dyDescent="0.25">
      <c r="B275" s="147" t="s">
        <v>6</v>
      </c>
      <c r="C275" s="148" t="s">
        <v>7</v>
      </c>
      <c r="D275" s="148">
        <v>32</v>
      </c>
      <c r="E275" s="148" t="s">
        <v>8</v>
      </c>
      <c r="F275" s="149">
        <v>42949</v>
      </c>
      <c r="G275" s="149">
        <v>42778</v>
      </c>
      <c r="H275" s="150">
        <v>96000</v>
      </c>
      <c r="I275" s="148" t="str">
        <f t="shared" si="16"/>
        <v>2017Q1</v>
      </c>
      <c r="J275" s="148">
        <f t="shared" si="17"/>
        <v>0</v>
      </c>
      <c r="K275" s="148">
        <f t="shared" si="18"/>
        <v>2</v>
      </c>
      <c r="L275" s="151">
        <f t="shared" si="19"/>
        <v>1</v>
      </c>
    </row>
    <row r="276" spans="2:12" x14ac:dyDescent="0.25">
      <c r="B276" s="147" t="s">
        <v>6</v>
      </c>
      <c r="C276" s="148" t="s">
        <v>7</v>
      </c>
      <c r="D276" s="148">
        <v>53</v>
      </c>
      <c r="E276" s="148" t="s">
        <v>8</v>
      </c>
      <c r="F276" s="149">
        <v>42950</v>
      </c>
      <c r="G276" s="149">
        <v>42762</v>
      </c>
      <c r="H276" s="150">
        <v>25000</v>
      </c>
      <c r="I276" s="148" t="str">
        <f t="shared" si="16"/>
        <v>2017Q1</v>
      </c>
      <c r="J276" s="148">
        <f t="shared" si="17"/>
        <v>0</v>
      </c>
      <c r="K276" s="148">
        <f t="shared" si="18"/>
        <v>2</v>
      </c>
      <c r="L276" s="151">
        <f t="shared" si="19"/>
        <v>1</v>
      </c>
    </row>
    <row r="277" spans="2:12" x14ac:dyDescent="0.25">
      <c r="B277" s="147" t="s">
        <v>9</v>
      </c>
      <c r="C277" s="148" t="s">
        <v>7</v>
      </c>
      <c r="D277" s="148">
        <v>58</v>
      </c>
      <c r="E277" s="148" t="s">
        <v>8</v>
      </c>
      <c r="F277" s="149">
        <v>42953</v>
      </c>
      <c r="G277" s="149">
        <v>42657</v>
      </c>
      <c r="H277" s="150">
        <v>12000</v>
      </c>
      <c r="I277" s="148" t="str">
        <f t="shared" si="16"/>
        <v>2016Q4</v>
      </c>
      <c r="J277" s="148">
        <f t="shared" si="17"/>
        <v>1</v>
      </c>
      <c r="K277" s="148">
        <f t="shared" si="18"/>
        <v>3</v>
      </c>
      <c r="L277" s="151">
        <f t="shared" si="19"/>
        <v>1</v>
      </c>
    </row>
    <row r="278" spans="2:12" x14ac:dyDescent="0.25">
      <c r="B278" s="147" t="s">
        <v>6</v>
      </c>
      <c r="C278" s="148" t="s">
        <v>7</v>
      </c>
      <c r="D278" s="148">
        <v>48</v>
      </c>
      <c r="E278" s="148" t="s">
        <v>8</v>
      </c>
      <c r="F278" s="149">
        <v>42953</v>
      </c>
      <c r="G278" s="149">
        <v>42663</v>
      </c>
      <c r="H278" s="150">
        <v>38000</v>
      </c>
      <c r="I278" s="148" t="str">
        <f t="shared" si="16"/>
        <v>2016Q4</v>
      </c>
      <c r="J278" s="148">
        <f t="shared" si="17"/>
        <v>1</v>
      </c>
      <c r="K278" s="148">
        <f t="shared" si="18"/>
        <v>3</v>
      </c>
      <c r="L278" s="151">
        <f t="shared" si="19"/>
        <v>1</v>
      </c>
    </row>
    <row r="279" spans="2:12" x14ac:dyDescent="0.25">
      <c r="B279" s="147" t="s">
        <v>6</v>
      </c>
      <c r="C279" s="148" t="s">
        <v>7</v>
      </c>
      <c r="D279" s="148">
        <v>48</v>
      </c>
      <c r="E279" s="148" t="s">
        <v>8</v>
      </c>
      <c r="F279" s="149">
        <v>42953</v>
      </c>
      <c r="G279" s="149">
        <v>42806</v>
      </c>
      <c r="H279" s="150">
        <v>38000</v>
      </c>
      <c r="I279" s="148" t="str">
        <f t="shared" si="16"/>
        <v>2017Q1</v>
      </c>
      <c r="J279" s="148">
        <f t="shared" si="17"/>
        <v>0</v>
      </c>
      <c r="K279" s="148">
        <f t="shared" si="18"/>
        <v>2</v>
      </c>
      <c r="L279" s="151">
        <f t="shared" si="19"/>
        <v>1</v>
      </c>
    </row>
    <row r="280" spans="2:12" x14ac:dyDescent="0.25">
      <c r="B280" s="147" t="s">
        <v>9</v>
      </c>
      <c r="C280" s="148" t="s">
        <v>7</v>
      </c>
      <c r="D280" s="148">
        <v>53</v>
      </c>
      <c r="E280" s="148" t="s">
        <v>8</v>
      </c>
      <c r="F280" s="149">
        <v>42953</v>
      </c>
      <c r="G280" s="149">
        <v>42809</v>
      </c>
      <c r="H280" s="150">
        <v>25000</v>
      </c>
      <c r="I280" s="148" t="str">
        <f t="shared" si="16"/>
        <v>2017Q1</v>
      </c>
      <c r="J280" s="148">
        <f t="shared" si="17"/>
        <v>0</v>
      </c>
      <c r="K280" s="148">
        <f t="shared" si="18"/>
        <v>2</v>
      </c>
      <c r="L280" s="151">
        <f t="shared" si="19"/>
        <v>1</v>
      </c>
    </row>
    <row r="281" spans="2:12" x14ac:dyDescent="0.25">
      <c r="B281" s="147" t="s">
        <v>6</v>
      </c>
      <c r="C281" s="148" t="s">
        <v>7</v>
      </c>
      <c r="D281" s="148">
        <v>46</v>
      </c>
      <c r="E281" s="148" t="s">
        <v>8</v>
      </c>
      <c r="F281" s="149">
        <v>42953</v>
      </c>
      <c r="G281" s="149">
        <v>42820</v>
      </c>
      <c r="H281" s="150">
        <v>43000</v>
      </c>
      <c r="I281" s="148" t="str">
        <f t="shared" si="16"/>
        <v>2017Q1</v>
      </c>
      <c r="J281" s="148">
        <f t="shared" si="17"/>
        <v>0</v>
      </c>
      <c r="K281" s="148">
        <f t="shared" si="18"/>
        <v>2</v>
      </c>
      <c r="L281" s="151">
        <f t="shared" si="19"/>
        <v>1</v>
      </c>
    </row>
    <row r="282" spans="2:12" x14ac:dyDescent="0.25">
      <c r="B282" s="147" t="s">
        <v>6</v>
      </c>
      <c r="C282" s="148" t="s">
        <v>7</v>
      </c>
      <c r="D282" s="148">
        <v>48</v>
      </c>
      <c r="E282" s="148" t="s">
        <v>8</v>
      </c>
      <c r="F282" s="149">
        <v>42953</v>
      </c>
      <c r="G282" s="149">
        <v>42845</v>
      </c>
      <c r="H282" s="150">
        <v>38000</v>
      </c>
      <c r="I282" s="148" t="str">
        <f t="shared" si="16"/>
        <v>2017Q2</v>
      </c>
      <c r="J282" s="148">
        <f t="shared" si="17"/>
        <v>0</v>
      </c>
      <c r="K282" s="148">
        <f t="shared" si="18"/>
        <v>1</v>
      </c>
      <c r="L282" s="151">
        <f t="shared" si="19"/>
        <v>1</v>
      </c>
    </row>
    <row r="283" spans="2:12" x14ac:dyDescent="0.25">
      <c r="B283" s="147" t="s">
        <v>6</v>
      </c>
      <c r="C283" s="148" t="s">
        <v>7</v>
      </c>
      <c r="D283" s="148">
        <v>24</v>
      </c>
      <c r="E283" s="148" t="s">
        <v>8</v>
      </c>
      <c r="F283" s="149">
        <v>42954</v>
      </c>
      <c r="G283" s="149">
        <v>42886</v>
      </c>
      <c r="H283" s="150">
        <v>100000</v>
      </c>
      <c r="I283" s="148" t="str">
        <f t="shared" si="16"/>
        <v>2017Q2</v>
      </c>
      <c r="J283" s="148">
        <f t="shared" si="17"/>
        <v>0</v>
      </c>
      <c r="K283" s="148">
        <f t="shared" si="18"/>
        <v>1</v>
      </c>
      <c r="L283" s="151">
        <f t="shared" si="19"/>
        <v>1</v>
      </c>
    </row>
    <row r="284" spans="2:12" x14ac:dyDescent="0.25">
      <c r="B284" s="147" t="s">
        <v>9</v>
      </c>
      <c r="C284" s="148" t="s">
        <v>7</v>
      </c>
      <c r="D284" s="148">
        <v>53</v>
      </c>
      <c r="E284" s="148" t="s">
        <v>8</v>
      </c>
      <c r="F284" s="149">
        <v>42956</v>
      </c>
      <c r="G284" s="149">
        <v>42670</v>
      </c>
      <c r="H284" s="150">
        <v>25000</v>
      </c>
      <c r="I284" s="148" t="str">
        <f t="shared" si="16"/>
        <v>2016Q4</v>
      </c>
      <c r="J284" s="148">
        <f t="shared" si="17"/>
        <v>1</v>
      </c>
      <c r="K284" s="148">
        <f t="shared" si="18"/>
        <v>3</v>
      </c>
      <c r="L284" s="151">
        <f t="shared" si="19"/>
        <v>1</v>
      </c>
    </row>
    <row r="285" spans="2:12" x14ac:dyDescent="0.25">
      <c r="B285" s="147" t="s">
        <v>9</v>
      </c>
      <c r="C285" s="148" t="s">
        <v>7</v>
      </c>
      <c r="D285" s="148">
        <v>43</v>
      </c>
      <c r="E285" s="148" t="s">
        <v>8</v>
      </c>
      <c r="F285" s="149">
        <v>42963</v>
      </c>
      <c r="G285" s="149">
        <v>42592</v>
      </c>
      <c r="H285" s="150">
        <v>59000</v>
      </c>
      <c r="I285" s="148" t="str">
        <f t="shared" si="16"/>
        <v>2016Q3</v>
      </c>
      <c r="J285" s="148">
        <f t="shared" si="17"/>
        <v>1</v>
      </c>
      <c r="K285" s="148">
        <f t="shared" si="18"/>
        <v>4</v>
      </c>
      <c r="L285" s="151">
        <f t="shared" si="19"/>
        <v>1</v>
      </c>
    </row>
    <row r="286" spans="2:12" x14ac:dyDescent="0.25">
      <c r="B286" s="147" t="s">
        <v>6</v>
      </c>
      <c r="C286" s="148" t="s">
        <v>7</v>
      </c>
      <c r="D286" s="148">
        <v>26</v>
      </c>
      <c r="E286" s="148" t="s">
        <v>8</v>
      </c>
      <c r="F286" s="149">
        <v>42963</v>
      </c>
      <c r="G286" s="149">
        <v>42815</v>
      </c>
      <c r="H286" s="150">
        <v>100000</v>
      </c>
      <c r="I286" s="148" t="str">
        <f t="shared" si="16"/>
        <v>2017Q1</v>
      </c>
      <c r="J286" s="148">
        <f t="shared" si="17"/>
        <v>0</v>
      </c>
      <c r="K286" s="148">
        <f t="shared" si="18"/>
        <v>2</v>
      </c>
      <c r="L286" s="151">
        <f t="shared" si="19"/>
        <v>1</v>
      </c>
    </row>
    <row r="287" spans="2:12" x14ac:dyDescent="0.25">
      <c r="B287" s="147" t="s">
        <v>9</v>
      </c>
      <c r="C287" s="148" t="s">
        <v>7</v>
      </c>
      <c r="D287" s="148">
        <v>53</v>
      </c>
      <c r="E287" s="148" t="s">
        <v>8</v>
      </c>
      <c r="F287" s="149">
        <v>42963</v>
      </c>
      <c r="G287" s="149">
        <v>42893</v>
      </c>
      <c r="H287" s="150">
        <v>25000</v>
      </c>
      <c r="I287" s="148" t="str">
        <f t="shared" si="16"/>
        <v>2017Q2</v>
      </c>
      <c r="J287" s="148">
        <f t="shared" si="17"/>
        <v>0</v>
      </c>
      <c r="K287" s="148">
        <f t="shared" si="18"/>
        <v>1</v>
      </c>
      <c r="L287" s="151">
        <f t="shared" si="19"/>
        <v>1</v>
      </c>
    </row>
    <row r="288" spans="2:12" x14ac:dyDescent="0.25">
      <c r="B288" s="147" t="s">
        <v>6</v>
      </c>
      <c r="C288" s="148" t="s">
        <v>7</v>
      </c>
      <c r="D288" s="148">
        <v>59</v>
      </c>
      <c r="E288" s="148" t="s">
        <v>8</v>
      </c>
      <c r="F288" s="149">
        <v>42963</v>
      </c>
      <c r="G288" s="149">
        <v>42901</v>
      </c>
      <c r="H288" s="150">
        <v>10000</v>
      </c>
      <c r="I288" s="148" t="str">
        <f t="shared" si="16"/>
        <v>2017Q2</v>
      </c>
      <c r="J288" s="148">
        <f t="shared" si="17"/>
        <v>0</v>
      </c>
      <c r="K288" s="148">
        <f t="shared" si="18"/>
        <v>1</v>
      </c>
      <c r="L288" s="151">
        <f t="shared" si="19"/>
        <v>1</v>
      </c>
    </row>
    <row r="289" spans="2:12" x14ac:dyDescent="0.25">
      <c r="B289" s="147" t="s">
        <v>6</v>
      </c>
      <c r="C289" s="148" t="s">
        <v>7</v>
      </c>
      <c r="D289" s="148">
        <v>28</v>
      </c>
      <c r="E289" s="148" t="s">
        <v>8</v>
      </c>
      <c r="F289" s="149">
        <v>42967</v>
      </c>
      <c r="G289" s="149">
        <v>42831</v>
      </c>
      <c r="H289" s="150">
        <v>100000</v>
      </c>
      <c r="I289" s="148" t="str">
        <f t="shared" si="16"/>
        <v>2017Q2</v>
      </c>
      <c r="J289" s="148">
        <f t="shared" si="17"/>
        <v>0</v>
      </c>
      <c r="K289" s="148">
        <f t="shared" si="18"/>
        <v>1</v>
      </c>
      <c r="L289" s="151">
        <f t="shared" si="19"/>
        <v>1</v>
      </c>
    </row>
    <row r="290" spans="2:12" x14ac:dyDescent="0.25">
      <c r="B290" s="147" t="s">
        <v>6</v>
      </c>
      <c r="C290" s="148" t="s">
        <v>7</v>
      </c>
      <c r="D290" s="148">
        <v>22</v>
      </c>
      <c r="E290" s="148" t="s">
        <v>8</v>
      </c>
      <c r="F290" s="149">
        <v>42968</v>
      </c>
      <c r="G290" s="149">
        <v>42787</v>
      </c>
      <c r="H290" s="150">
        <v>100000</v>
      </c>
      <c r="I290" s="148" t="str">
        <f t="shared" si="16"/>
        <v>2017Q1</v>
      </c>
      <c r="J290" s="148">
        <f t="shared" si="17"/>
        <v>0</v>
      </c>
      <c r="K290" s="148">
        <f t="shared" si="18"/>
        <v>2</v>
      </c>
      <c r="L290" s="151">
        <f t="shared" si="19"/>
        <v>1</v>
      </c>
    </row>
    <row r="291" spans="2:12" x14ac:dyDescent="0.25">
      <c r="B291" s="147" t="s">
        <v>9</v>
      </c>
      <c r="C291" s="148" t="s">
        <v>7</v>
      </c>
      <c r="D291" s="148">
        <v>52</v>
      </c>
      <c r="E291" s="148" t="s">
        <v>8</v>
      </c>
      <c r="F291" s="149">
        <v>42969</v>
      </c>
      <c r="G291" s="149">
        <v>42513</v>
      </c>
      <c r="H291" s="150">
        <v>27000</v>
      </c>
      <c r="I291" s="148" t="str">
        <f t="shared" si="16"/>
        <v>2016Q2</v>
      </c>
      <c r="J291" s="148">
        <f t="shared" si="17"/>
        <v>1</v>
      </c>
      <c r="K291" s="148">
        <f t="shared" si="18"/>
        <v>5</v>
      </c>
      <c r="L291" s="151">
        <f t="shared" si="19"/>
        <v>1</v>
      </c>
    </row>
    <row r="292" spans="2:12" x14ac:dyDescent="0.25">
      <c r="B292" s="147" t="s">
        <v>9</v>
      </c>
      <c r="C292" s="148" t="s">
        <v>7</v>
      </c>
      <c r="D292" s="148">
        <v>54</v>
      </c>
      <c r="E292" s="148" t="s">
        <v>8</v>
      </c>
      <c r="F292" s="149">
        <v>42969</v>
      </c>
      <c r="G292" s="149">
        <v>42604</v>
      </c>
      <c r="H292" s="150">
        <v>22000</v>
      </c>
      <c r="I292" s="148" t="str">
        <f t="shared" si="16"/>
        <v>2016Q3</v>
      </c>
      <c r="J292" s="148">
        <f t="shared" si="17"/>
        <v>1</v>
      </c>
      <c r="K292" s="148">
        <f t="shared" si="18"/>
        <v>4</v>
      </c>
      <c r="L292" s="151">
        <f t="shared" si="19"/>
        <v>1</v>
      </c>
    </row>
    <row r="293" spans="2:12" x14ac:dyDescent="0.25">
      <c r="B293" s="147" t="s">
        <v>6</v>
      </c>
      <c r="C293" s="148" t="s">
        <v>7</v>
      </c>
      <c r="D293" s="148">
        <v>59</v>
      </c>
      <c r="E293" s="148" t="s">
        <v>8</v>
      </c>
      <c r="F293" s="149">
        <v>42971</v>
      </c>
      <c r="G293" s="149">
        <v>42729</v>
      </c>
      <c r="H293" s="150">
        <v>10000</v>
      </c>
      <c r="I293" s="148" t="str">
        <f t="shared" si="16"/>
        <v>2016Q4</v>
      </c>
      <c r="J293" s="148">
        <f t="shared" si="17"/>
        <v>1</v>
      </c>
      <c r="K293" s="148">
        <f t="shared" si="18"/>
        <v>3</v>
      </c>
      <c r="L293" s="151">
        <f t="shared" si="19"/>
        <v>1</v>
      </c>
    </row>
    <row r="294" spans="2:12" x14ac:dyDescent="0.25">
      <c r="B294" s="147" t="s">
        <v>6</v>
      </c>
      <c r="C294" s="148" t="s">
        <v>7</v>
      </c>
      <c r="D294" s="148">
        <v>60</v>
      </c>
      <c r="E294" s="148" t="s">
        <v>8</v>
      </c>
      <c r="F294" s="149">
        <v>42971</v>
      </c>
      <c r="G294" s="149">
        <v>42835</v>
      </c>
      <c r="H294" s="150">
        <v>10000</v>
      </c>
      <c r="I294" s="148" t="str">
        <f t="shared" si="16"/>
        <v>2017Q2</v>
      </c>
      <c r="J294" s="148">
        <f t="shared" si="17"/>
        <v>0</v>
      </c>
      <c r="K294" s="148">
        <f t="shared" si="18"/>
        <v>1</v>
      </c>
      <c r="L294" s="151">
        <f t="shared" si="19"/>
        <v>1</v>
      </c>
    </row>
    <row r="295" spans="2:12" x14ac:dyDescent="0.25">
      <c r="B295" s="147" t="s">
        <v>6</v>
      </c>
      <c r="C295" s="148" t="s">
        <v>7</v>
      </c>
      <c r="D295" s="148">
        <v>59</v>
      </c>
      <c r="E295" s="148" t="s">
        <v>8</v>
      </c>
      <c r="F295" s="149">
        <v>42971</v>
      </c>
      <c r="G295" s="149">
        <v>42861</v>
      </c>
      <c r="H295" s="150">
        <v>10000</v>
      </c>
      <c r="I295" s="148" t="str">
        <f t="shared" si="16"/>
        <v>2017Q2</v>
      </c>
      <c r="J295" s="148">
        <f t="shared" si="17"/>
        <v>0</v>
      </c>
      <c r="K295" s="148">
        <f t="shared" si="18"/>
        <v>1</v>
      </c>
      <c r="L295" s="151">
        <f t="shared" si="19"/>
        <v>1</v>
      </c>
    </row>
    <row r="296" spans="2:12" x14ac:dyDescent="0.25">
      <c r="B296" s="147" t="s">
        <v>6</v>
      </c>
      <c r="C296" s="148" t="s">
        <v>7</v>
      </c>
      <c r="D296" s="148">
        <v>35</v>
      </c>
      <c r="E296" s="148" t="s">
        <v>8</v>
      </c>
      <c r="F296" s="149">
        <v>42975</v>
      </c>
      <c r="G296" s="149">
        <v>42757</v>
      </c>
      <c r="H296" s="150">
        <v>88000</v>
      </c>
      <c r="I296" s="148" t="str">
        <f t="shared" si="16"/>
        <v>2017Q1</v>
      </c>
      <c r="J296" s="148">
        <f t="shared" si="17"/>
        <v>0</v>
      </c>
      <c r="K296" s="148">
        <f t="shared" si="18"/>
        <v>2</v>
      </c>
      <c r="L296" s="151">
        <f t="shared" si="19"/>
        <v>1</v>
      </c>
    </row>
    <row r="297" spans="2:12" x14ac:dyDescent="0.25">
      <c r="B297" s="147" t="s">
        <v>9</v>
      </c>
      <c r="C297" s="148" t="s">
        <v>7</v>
      </c>
      <c r="D297" s="148">
        <v>57</v>
      </c>
      <c r="E297" s="148" t="s">
        <v>8</v>
      </c>
      <c r="F297" s="149">
        <v>42981</v>
      </c>
      <c r="G297" s="149">
        <v>42749</v>
      </c>
      <c r="H297" s="150">
        <v>15000</v>
      </c>
      <c r="I297" s="148" t="str">
        <f t="shared" si="16"/>
        <v>2017Q1</v>
      </c>
      <c r="J297" s="148">
        <f t="shared" si="17"/>
        <v>0</v>
      </c>
      <c r="K297" s="148">
        <f t="shared" si="18"/>
        <v>2</v>
      </c>
      <c r="L297" s="151">
        <f t="shared" si="19"/>
        <v>1</v>
      </c>
    </row>
    <row r="298" spans="2:12" x14ac:dyDescent="0.25">
      <c r="B298" s="147" t="s">
        <v>6</v>
      </c>
      <c r="C298" s="148" t="s">
        <v>7</v>
      </c>
      <c r="D298" s="148">
        <v>21</v>
      </c>
      <c r="E298" s="148" t="s">
        <v>8</v>
      </c>
      <c r="F298" s="149">
        <v>42981</v>
      </c>
      <c r="G298" s="149">
        <v>42913</v>
      </c>
      <c r="H298" s="150">
        <v>100000</v>
      </c>
      <c r="I298" s="148" t="str">
        <f t="shared" si="16"/>
        <v>2017Q2</v>
      </c>
      <c r="J298" s="148">
        <f t="shared" si="17"/>
        <v>0</v>
      </c>
      <c r="K298" s="148">
        <f t="shared" si="18"/>
        <v>1</v>
      </c>
      <c r="L298" s="151">
        <f t="shared" si="19"/>
        <v>1</v>
      </c>
    </row>
    <row r="299" spans="2:12" x14ac:dyDescent="0.25">
      <c r="B299" s="147" t="s">
        <v>6</v>
      </c>
      <c r="C299" s="148" t="s">
        <v>7</v>
      </c>
      <c r="D299" s="148">
        <v>44</v>
      </c>
      <c r="E299" s="148" t="s">
        <v>8</v>
      </c>
      <c r="F299" s="149">
        <v>42982</v>
      </c>
      <c r="G299" s="149">
        <v>42802</v>
      </c>
      <c r="H299" s="150">
        <v>52000</v>
      </c>
      <c r="I299" s="148" t="str">
        <f t="shared" si="16"/>
        <v>2017Q1</v>
      </c>
      <c r="J299" s="148">
        <f t="shared" si="17"/>
        <v>0</v>
      </c>
      <c r="K299" s="148">
        <f t="shared" si="18"/>
        <v>2</v>
      </c>
      <c r="L299" s="151">
        <f t="shared" si="19"/>
        <v>1</v>
      </c>
    </row>
    <row r="300" spans="2:12" x14ac:dyDescent="0.25">
      <c r="B300" s="147" t="s">
        <v>9</v>
      </c>
      <c r="C300" s="148" t="s">
        <v>7</v>
      </c>
      <c r="D300" s="148">
        <v>35</v>
      </c>
      <c r="E300" s="148" t="s">
        <v>8</v>
      </c>
      <c r="F300" s="149">
        <v>42983</v>
      </c>
      <c r="G300" s="149">
        <v>42552</v>
      </c>
      <c r="H300" s="150">
        <v>88000</v>
      </c>
      <c r="I300" s="148" t="str">
        <f t="shared" si="16"/>
        <v>2016Q3</v>
      </c>
      <c r="J300" s="148">
        <f t="shared" si="17"/>
        <v>1</v>
      </c>
      <c r="K300" s="148">
        <f t="shared" si="18"/>
        <v>4</v>
      </c>
      <c r="L300" s="151">
        <f t="shared" si="19"/>
        <v>1</v>
      </c>
    </row>
    <row r="301" spans="2:12" x14ac:dyDescent="0.25">
      <c r="B301" s="147" t="s">
        <v>9</v>
      </c>
      <c r="C301" s="148" t="s">
        <v>7</v>
      </c>
      <c r="D301" s="148">
        <v>58</v>
      </c>
      <c r="E301" s="148" t="s">
        <v>8</v>
      </c>
      <c r="F301" s="149">
        <v>42984</v>
      </c>
      <c r="G301" s="149">
        <v>42780</v>
      </c>
      <c r="H301" s="150">
        <v>12000</v>
      </c>
      <c r="I301" s="148" t="str">
        <f t="shared" si="16"/>
        <v>2017Q1</v>
      </c>
      <c r="J301" s="148">
        <f t="shared" si="17"/>
        <v>0</v>
      </c>
      <c r="K301" s="148">
        <f t="shared" si="18"/>
        <v>2</v>
      </c>
      <c r="L301" s="151">
        <f t="shared" si="19"/>
        <v>1</v>
      </c>
    </row>
    <row r="302" spans="2:12" x14ac:dyDescent="0.25">
      <c r="B302" s="147" t="s">
        <v>6</v>
      </c>
      <c r="C302" s="148" t="s">
        <v>7</v>
      </c>
      <c r="D302" s="148">
        <v>26</v>
      </c>
      <c r="E302" s="148" t="s">
        <v>8</v>
      </c>
      <c r="F302" s="149">
        <v>42984</v>
      </c>
      <c r="G302" s="149">
        <v>42914</v>
      </c>
      <c r="H302" s="150">
        <v>100000</v>
      </c>
      <c r="I302" s="148" t="str">
        <f t="shared" si="16"/>
        <v>2017Q2</v>
      </c>
      <c r="J302" s="148">
        <f t="shared" si="17"/>
        <v>0</v>
      </c>
      <c r="K302" s="148">
        <f t="shared" si="18"/>
        <v>1</v>
      </c>
      <c r="L302" s="151">
        <f t="shared" si="19"/>
        <v>1</v>
      </c>
    </row>
    <row r="303" spans="2:12" x14ac:dyDescent="0.25">
      <c r="B303" s="147" t="s">
        <v>6</v>
      </c>
      <c r="C303" s="148" t="s">
        <v>7</v>
      </c>
      <c r="D303" s="148">
        <v>39</v>
      </c>
      <c r="E303" s="148" t="s">
        <v>8</v>
      </c>
      <c r="F303" s="149">
        <v>42988</v>
      </c>
      <c r="G303" s="149">
        <v>42590</v>
      </c>
      <c r="H303" s="150">
        <v>81000</v>
      </c>
      <c r="I303" s="148" t="str">
        <f t="shared" si="16"/>
        <v>2016Q3</v>
      </c>
      <c r="J303" s="148">
        <f t="shared" si="17"/>
        <v>1</v>
      </c>
      <c r="K303" s="148">
        <f t="shared" si="18"/>
        <v>4</v>
      </c>
      <c r="L303" s="151">
        <f t="shared" si="19"/>
        <v>1</v>
      </c>
    </row>
    <row r="304" spans="2:12" x14ac:dyDescent="0.25">
      <c r="B304" s="147" t="s">
        <v>9</v>
      </c>
      <c r="C304" s="148" t="s">
        <v>7</v>
      </c>
      <c r="D304" s="148">
        <v>38</v>
      </c>
      <c r="E304" s="148" t="s">
        <v>8</v>
      </c>
      <c r="F304" s="149">
        <v>42988</v>
      </c>
      <c r="G304" s="149">
        <v>42615</v>
      </c>
      <c r="H304" s="150">
        <v>84000</v>
      </c>
      <c r="I304" s="148" t="str">
        <f t="shared" si="16"/>
        <v>2016Q3</v>
      </c>
      <c r="J304" s="148">
        <f t="shared" si="17"/>
        <v>1</v>
      </c>
      <c r="K304" s="148">
        <f t="shared" si="18"/>
        <v>4</v>
      </c>
      <c r="L304" s="151">
        <f t="shared" si="19"/>
        <v>1</v>
      </c>
    </row>
    <row r="305" spans="2:12" x14ac:dyDescent="0.25">
      <c r="B305" s="147" t="s">
        <v>9</v>
      </c>
      <c r="C305" s="148" t="s">
        <v>7</v>
      </c>
      <c r="D305" s="148">
        <v>38</v>
      </c>
      <c r="E305" s="148" t="s">
        <v>8</v>
      </c>
      <c r="F305" s="149">
        <v>42988</v>
      </c>
      <c r="G305" s="149">
        <v>42644</v>
      </c>
      <c r="H305" s="150">
        <v>84000</v>
      </c>
      <c r="I305" s="148" t="str">
        <f t="shared" si="16"/>
        <v>2016Q4</v>
      </c>
      <c r="J305" s="148">
        <f t="shared" si="17"/>
        <v>1</v>
      </c>
      <c r="K305" s="148">
        <f t="shared" si="18"/>
        <v>3</v>
      </c>
      <c r="L305" s="151">
        <f t="shared" si="19"/>
        <v>1</v>
      </c>
    </row>
    <row r="306" spans="2:12" x14ac:dyDescent="0.25">
      <c r="B306" s="147" t="s">
        <v>6</v>
      </c>
      <c r="C306" s="148" t="s">
        <v>7</v>
      </c>
      <c r="D306" s="148">
        <v>54</v>
      </c>
      <c r="E306" s="148" t="s">
        <v>8</v>
      </c>
      <c r="F306" s="149">
        <v>42989</v>
      </c>
      <c r="G306" s="149">
        <v>42713</v>
      </c>
      <c r="H306" s="150">
        <v>22000</v>
      </c>
      <c r="I306" s="148" t="str">
        <f t="shared" si="16"/>
        <v>2016Q4</v>
      </c>
      <c r="J306" s="148">
        <f t="shared" si="17"/>
        <v>1</v>
      </c>
      <c r="K306" s="148">
        <f t="shared" si="18"/>
        <v>3</v>
      </c>
      <c r="L306" s="151">
        <f t="shared" si="19"/>
        <v>1</v>
      </c>
    </row>
    <row r="307" spans="2:12" x14ac:dyDescent="0.25">
      <c r="B307" s="147" t="s">
        <v>6</v>
      </c>
      <c r="C307" s="148" t="s">
        <v>7</v>
      </c>
      <c r="D307" s="148">
        <v>19</v>
      </c>
      <c r="E307" s="148" t="s">
        <v>8</v>
      </c>
      <c r="F307" s="149">
        <v>42989</v>
      </c>
      <c r="G307" s="149">
        <v>42826</v>
      </c>
      <c r="H307" s="150">
        <v>100000</v>
      </c>
      <c r="I307" s="148" t="str">
        <f t="shared" si="16"/>
        <v>2017Q2</v>
      </c>
      <c r="J307" s="148">
        <f t="shared" si="17"/>
        <v>0</v>
      </c>
      <c r="K307" s="148">
        <f t="shared" si="18"/>
        <v>1</v>
      </c>
      <c r="L307" s="151">
        <f t="shared" si="19"/>
        <v>1</v>
      </c>
    </row>
    <row r="308" spans="2:12" x14ac:dyDescent="0.25">
      <c r="B308" s="147" t="s">
        <v>6</v>
      </c>
      <c r="C308" s="148" t="s">
        <v>7</v>
      </c>
      <c r="D308" s="148">
        <v>53</v>
      </c>
      <c r="E308" s="148" t="s">
        <v>8</v>
      </c>
      <c r="F308" s="149">
        <v>42991</v>
      </c>
      <c r="G308" s="149">
        <v>42858</v>
      </c>
      <c r="H308" s="150">
        <v>25000</v>
      </c>
      <c r="I308" s="148" t="str">
        <f t="shared" si="16"/>
        <v>2017Q2</v>
      </c>
      <c r="J308" s="148">
        <f t="shared" si="17"/>
        <v>0</v>
      </c>
      <c r="K308" s="148">
        <f t="shared" si="18"/>
        <v>1</v>
      </c>
      <c r="L308" s="151">
        <f t="shared" si="19"/>
        <v>1</v>
      </c>
    </row>
    <row r="309" spans="2:12" x14ac:dyDescent="0.25">
      <c r="B309" s="147" t="s">
        <v>6</v>
      </c>
      <c r="C309" s="148" t="s">
        <v>7</v>
      </c>
      <c r="D309" s="148">
        <v>57</v>
      </c>
      <c r="E309" s="148" t="s">
        <v>8</v>
      </c>
      <c r="F309" s="149">
        <v>42991</v>
      </c>
      <c r="G309" s="149">
        <v>42930</v>
      </c>
      <c r="H309" s="150">
        <v>15000</v>
      </c>
      <c r="I309" s="148" t="str">
        <f t="shared" si="16"/>
        <v>2017Q3</v>
      </c>
      <c r="J309" s="148">
        <f t="shared" si="17"/>
        <v>0</v>
      </c>
      <c r="K309" s="148">
        <f t="shared" si="18"/>
        <v>0</v>
      </c>
      <c r="L309" s="151">
        <f t="shared" si="19"/>
        <v>1</v>
      </c>
    </row>
    <row r="310" spans="2:12" x14ac:dyDescent="0.25">
      <c r="B310" s="147" t="s">
        <v>6</v>
      </c>
      <c r="C310" s="148" t="s">
        <v>7</v>
      </c>
      <c r="D310" s="148">
        <v>45</v>
      </c>
      <c r="E310" s="148" t="s">
        <v>8</v>
      </c>
      <c r="F310" s="149">
        <v>42997</v>
      </c>
      <c r="G310" s="149">
        <v>42908</v>
      </c>
      <c r="H310" s="150">
        <v>47000</v>
      </c>
      <c r="I310" s="148" t="str">
        <f t="shared" si="16"/>
        <v>2017Q2</v>
      </c>
      <c r="J310" s="148">
        <f t="shared" si="17"/>
        <v>0</v>
      </c>
      <c r="K310" s="148">
        <f t="shared" si="18"/>
        <v>1</v>
      </c>
      <c r="L310" s="151">
        <f t="shared" si="19"/>
        <v>1</v>
      </c>
    </row>
    <row r="311" spans="2:12" x14ac:dyDescent="0.25">
      <c r="B311" s="147" t="s">
        <v>9</v>
      </c>
      <c r="C311" s="148" t="s">
        <v>7</v>
      </c>
      <c r="D311" s="148">
        <v>51</v>
      </c>
      <c r="E311" s="148" t="s">
        <v>8</v>
      </c>
      <c r="F311" s="149">
        <v>42999</v>
      </c>
      <c r="G311" s="149">
        <v>42422</v>
      </c>
      <c r="H311" s="150">
        <v>30000</v>
      </c>
      <c r="I311" s="148" t="str">
        <f t="shared" si="16"/>
        <v>2016Q1</v>
      </c>
      <c r="J311" s="148">
        <f t="shared" si="17"/>
        <v>1</v>
      </c>
      <c r="K311" s="148">
        <f t="shared" si="18"/>
        <v>6</v>
      </c>
      <c r="L311" s="151">
        <f t="shared" si="19"/>
        <v>1</v>
      </c>
    </row>
    <row r="312" spans="2:12" x14ac:dyDescent="0.25">
      <c r="B312" s="147" t="s">
        <v>9</v>
      </c>
      <c r="C312" s="148" t="s">
        <v>7</v>
      </c>
      <c r="D312" s="148">
        <v>50</v>
      </c>
      <c r="E312" s="148" t="s">
        <v>8</v>
      </c>
      <c r="F312" s="149">
        <v>42999</v>
      </c>
      <c r="G312" s="149">
        <v>42437</v>
      </c>
      <c r="H312" s="150">
        <v>32000</v>
      </c>
      <c r="I312" s="148" t="str">
        <f t="shared" si="16"/>
        <v>2016Q1</v>
      </c>
      <c r="J312" s="148">
        <f t="shared" si="17"/>
        <v>1</v>
      </c>
      <c r="K312" s="148">
        <f t="shared" si="18"/>
        <v>6</v>
      </c>
      <c r="L312" s="151">
        <f t="shared" si="19"/>
        <v>1</v>
      </c>
    </row>
    <row r="313" spans="2:12" x14ac:dyDescent="0.25">
      <c r="B313" s="147" t="s">
        <v>9</v>
      </c>
      <c r="C313" s="148" t="s">
        <v>7</v>
      </c>
      <c r="D313" s="148">
        <v>38</v>
      </c>
      <c r="E313" s="148" t="s">
        <v>8</v>
      </c>
      <c r="F313" s="149">
        <v>42999</v>
      </c>
      <c r="G313" s="149">
        <v>42526</v>
      </c>
      <c r="H313" s="150">
        <v>84000</v>
      </c>
      <c r="I313" s="148" t="str">
        <f t="shared" si="16"/>
        <v>2016Q2</v>
      </c>
      <c r="J313" s="148">
        <f t="shared" si="17"/>
        <v>1</v>
      </c>
      <c r="K313" s="148">
        <f t="shared" si="18"/>
        <v>5</v>
      </c>
      <c r="L313" s="151">
        <f t="shared" si="19"/>
        <v>1</v>
      </c>
    </row>
    <row r="314" spans="2:12" x14ac:dyDescent="0.25">
      <c r="B314" s="147" t="s">
        <v>9</v>
      </c>
      <c r="C314" s="148" t="s">
        <v>7</v>
      </c>
      <c r="D314" s="148">
        <v>37</v>
      </c>
      <c r="E314" s="148" t="s">
        <v>8</v>
      </c>
      <c r="F314" s="149">
        <v>42999</v>
      </c>
      <c r="G314" s="149">
        <v>42552</v>
      </c>
      <c r="H314" s="150">
        <v>86000</v>
      </c>
      <c r="I314" s="148" t="str">
        <f t="shared" si="16"/>
        <v>2016Q3</v>
      </c>
      <c r="J314" s="148">
        <f t="shared" si="17"/>
        <v>1</v>
      </c>
      <c r="K314" s="148">
        <f t="shared" si="18"/>
        <v>4</v>
      </c>
      <c r="L314" s="151">
        <f t="shared" si="19"/>
        <v>1</v>
      </c>
    </row>
    <row r="315" spans="2:12" x14ac:dyDescent="0.25">
      <c r="B315" s="147" t="s">
        <v>6</v>
      </c>
      <c r="C315" s="148" t="s">
        <v>7</v>
      </c>
      <c r="D315" s="148">
        <v>57</v>
      </c>
      <c r="E315" s="148" t="s">
        <v>8</v>
      </c>
      <c r="F315" s="149">
        <v>42999</v>
      </c>
      <c r="G315" s="149">
        <v>42868</v>
      </c>
      <c r="H315" s="150">
        <v>15000</v>
      </c>
      <c r="I315" s="148" t="str">
        <f t="shared" si="16"/>
        <v>2017Q2</v>
      </c>
      <c r="J315" s="148">
        <f t="shared" si="17"/>
        <v>0</v>
      </c>
      <c r="K315" s="148">
        <f t="shared" si="18"/>
        <v>1</v>
      </c>
      <c r="L315" s="151">
        <f t="shared" si="19"/>
        <v>1</v>
      </c>
    </row>
    <row r="316" spans="2:12" x14ac:dyDescent="0.25">
      <c r="B316" s="147" t="s">
        <v>6</v>
      </c>
      <c r="C316" s="148" t="s">
        <v>7</v>
      </c>
      <c r="D316" s="148">
        <v>23</v>
      </c>
      <c r="E316" s="148" t="s">
        <v>8</v>
      </c>
      <c r="F316" s="149">
        <v>42999</v>
      </c>
      <c r="G316" s="149">
        <v>42948</v>
      </c>
      <c r="H316" s="150">
        <v>100000</v>
      </c>
      <c r="I316" s="148" t="str">
        <f t="shared" si="16"/>
        <v>2017Q3</v>
      </c>
      <c r="J316" s="148">
        <f t="shared" si="17"/>
        <v>0</v>
      </c>
      <c r="K316" s="148">
        <f t="shared" si="18"/>
        <v>0</v>
      </c>
      <c r="L316" s="151">
        <f t="shared" si="19"/>
        <v>1</v>
      </c>
    </row>
    <row r="317" spans="2:12" x14ac:dyDescent="0.25">
      <c r="B317" s="147" t="s">
        <v>6</v>
      </c>
      <c r="C317" s="148" t="s">
        <v>7</v>
      </c>
      <c r="D317" s="148">
        <v>51</v>
      </c>
      <c r="E317" s="148" t="s">
        <v>8</v>
      </c>
      <c r="F317" s="149">
        <v>43004</v>
      </c>
      <c r="G317" s="149">
        <v>42667</v>
      </c>
      <c r="H317" s="150">
        <v>30000</v>
      </c>
      <c r="I317" s="148" t="str">
        <f t="shared" si="16"/>
        <v>2016Q4</v>
      </c>
      <c r="J317" s="148">
        <f t="shared" si="17"/>
        <v>1</v>
      </c>
      <c r="K317" s="148">
        <f t="shared" si="18"/>
        <v>3</v>
      </c>
      <c r="L317" s="151">
        <f t="shared" si="19"/>
        <v>1</v>
      </c>
    </row>
    <row r="318" spans="2:12" x14ac:dyDescent="0.25">
      <c r="B318" s="147" t="s">
        <v>6</v>
      </c>
      <c r="C318" s="148" t="s">
        <v>7</v>
      </c>
      <c r="D318" s="148">
        <v>52</v>
      </c>
      <c r="E318" s="148" t="s">
        <v>8</v>
      </c>
      <c r="F318" s="149">
        <v>43004</v>
      </c>
      <c r="G318" s="149">
        <v>42834</v>
      </c>
      <c r="H318" s="150">
        <v>27000</v>
      </c>
      <c r="I318" s="148" t="str">
        <f t="shared" si="16"/>
        <v>2017Q2</v>
      </c>
      <c r="J318" s="148">
        <f t="shared" si="17"/>
        <v>0</v>
      </c>
      <c r="K318" s="148">
        <f t="shared" si="18"/>
        <v>1</v>
      </c>
      <c r="L318" s="151">
        <f t="shared" si="19"/>
        <v>1</v>
      </c>
    </row>
    <row r="319" spans="2:12" x14ac:dyDescent="0.25">
      <c r="B319" s="147" t="s">
        <v>6</v>
      </c>
      <c r="C319" s="148" t="s">
        <v>7</v>
      </c>
      <c r="D319" s="148">
        <v>25</v>
      </c>
      <c r="E319" s="148" t="s">
        <v>8</v>
      </c>
      <c r="F319" s="149">
        <v>43004</v>
      </c>
      <c r="G319" s="149">
        <v>42878</v>
      </c>
      <c r="H319" s="150">
        <v>100000</v>
      </c>
      <c r="I319" s="148" t="str">
        <f t="shared" si="16"/>
        <v>2017Q2</v>
      </c>
      <c r="J319" s="148">
        <f t="shared" si="17"/>
        <v>0</v>
      </c>
      <c r="K319" s="148">
        <f t="shared" si="18"/>
        <v>1</v>
      </c>
      <c r="L319" s="151">
        <f t="shared" si="19"/>
        <v>1</v>
      </c>
    </row>
    <row r="320" spans="2:12" x14ac:dyDescent="0.25">
      <c r="B320" s="147" t="s">
        <v>9</v>
      </c>
      <c r="C320" s="148" t="s">
        <v>7</v>
      </c>
      <c r="D320" s="148">
        <v>51</v>
      </c>
      <c r="E320" s="148" t="s">
        <v>8</v>
      </c>
      <c r="F320" s="149">
        <v>43009</v>
      </c>
      <c r="G320" s="149">
        <v>42447</v>
      </c>
      <c r="H320" s="150">
        <v>30000</v>
      </c>
      <c r="I320" s="148" t="str">
        <f t="shared" si="16"/>
        <v>2016Q1</v>
      </c>
      <c r="J320" s="148">
        <f t="shared" si="17"/>
        <v>1</v>
      </c>
      <c r="K320" s="148">
        <f t="shared" si="18"/>
        <v>7</v>
      </c>
      <c r="L320" s="151">
        <f t="shared" si="19"/>
        <v>1</v>
      </c>
    </row>
    <row r="321" spans="2:12" x14ac:dyDescent="0.25">
      <c r="B321" s="147" t="s">
        <v>6</v>
      </c>
      <c r="C321" s="148" t="s">
        <v>7</v>
      </c>
      <c r="D321" s="148">
        <v>48</v>
      </c>
      <c r="E321" s="148" t="s">
        <v>8</v>
      </c>
      <c r="F321" s="149">
        <v>43009</v>
      </c>
      <c r="G321" s="149">
        <v>42892</v>
      </c>
      <c r="H321" s="150">
        <v>38000</v>
      </c>
      <c r="I321" s="148" t="str">
        <f t="shared" si="16"/>
        <v>2017Q2</v>
      </c>
      <c r="J321" s="148">
        <f t="shared" si="17"/>
        <v>0</v>
      </c>
      <c r="K321" s="148">
        <f t="shared" si="18"/>
        <v>2</v>
      </c>
      <c r="L321" s="151">
        <f t="shared" si="19"/>
        <v>1</v>
      </c>
    </row>
    <row r="322" spans="2:12" x14ac:dyDescent="0.25">
      <c r="B322" s="147" t="s">
        <v>9</v>
      </c>
      <c r="C322" s="148" t="s">
        <v>7</v>
      </c>
      <c r="D322" s="148">
        <v>37</v>
      </c>
      <c r="E322" s="148" t="s">
        <v>8</v>
      </c>
      <c r="F322" s="149">
        <v>43010</v>
      </c>
      <c r="G322" s="149">
        <v>42965</v>
      </c>
      <c r="H322" s="150">
        <v>86000</v>
      </c>
      <c r="I322" s="148" t="str">
        <f t="shared" si="16"/>
        <v>2017Q3</v>
      </c>
      <c r="J322" s="148">
        <f t="shared" si="17"/>
        <v>0</v>
      </c>
      <c r="K322" s="148">
        <f t="shared" si="18"/>
        <v>1</v>
      </c>
      <c r="L322" s="151">
        <f t="shared" si="19"/>
        <v>1</v>
      </c>
    </row>
    <row r="323" spans="2:12" x14ac:dyDescent="0.25">
      <c r="B323" s="147" t="s">
        <v>6</v>
      </c>
      <c r="C323" s="148" t="s">
        <v>7</v>
      </c>
      <c r="D323" s="148">
        <v>56</v>
      </c>
      <c r="E323" s="148" t="s">
        <v>8</v>
      </c>
      <c r="F323" s="149">
        <v>43011</v>
      </c>
      <c r="G323" s="149">
        <v>42883</v>
      </c>
      <c r="H323" s="150">
        <v>17000</v>
      </c>
      <c r="I323" s="148" t="str">
        <f t="shared" si="16"/>
        <v>2017Q2</v>
      </c>
      <c r="J323" s="148">
        <f t="shared" si="17"/>
        <v>0</v>
      </c>
      <c r="K323" s="148">
        <f t="shared" si="18"/>
        <v>2</v>
      </c>
      <c r="L323" s="151">
        <f t="shared" si="19"/>
        <v>1</v>
      </c>
    </row>
    <row r="324" spans="2:12" x14ac:dyDescent="0.25">
      <c r="B324" s="147" t="s">
        <v>6</v>
      </c>
      <c r="C324" s="148" t="s">
        <v>7</v>
      </c>
      <c r="D324" s="148">
        <v>45</v>
      </c>
      <c r="E324" s="148" t="s">
        <v>8</v>
      </c>
      <c r="F324" s="149">
        <v>43011</v>
      </c>
      <c r="G324" s="149">
        <v>42917</v>
      </c>
      <c r="H324" s="150">
        <v>47000</v>
      </c>
      <c r="I324" s="148" t="str">
        <f t="shared" si="16"/>
        <v>2017Q3</v>
      </c>
      <c r="J324" s="148">
        <f t="shared" si="17"/>
        <v>0</v>
      </c>
      <c r="K324" s="148">
        <f t="shared" si="18"/>
        <v>1</v>
      </c>
      <c r="L324" s="151">
        <f t="shared" si="19"/>
        <v>1</v>
      </c>
    </row>
    <row r="325" spans="2:12" x14ac:dyDescent="0.25">
      <c r="B325" s="147" t="s">
        <v>6</v>
      </c>
      <c r="C325" s="148" t="s">
        <v>7</v>
      </c>
      <c r="D325" s="148">
        <v>31</v>
      </c>
      <c r="E325" s="148" t="s">
        <v>8</v>
      </c>
      <c r="F325" s="149">
        <v>43011</v>
      </c>
      <c r="G325" s="149">
        <v>42980</v>
      </c>
      <c r="H325" s="150">
        <v>98000</v>
      </c>
      <c r="I325" s="148" t="str">
        <f t="shared" si="16"/>
        <v>2017Q3</v>
      </c>
      <c r="J325" s="148">
        <f t="shared" si="17"/>
        <v>0</v>
      </c>
      <c r="K325" s="148">
        <f t="shared" si="18"/>
        <v>1</v>
      </c>
      <c r="L325" s="151">
        <f t="shared" si="19"/>
        <v>1</v>
      </c>
    </row>
    <row r="326" spans="2:12" x14ac:dyDescent="0.25">
      <c r="B326" s="147" t="s">
        <v>9</v>
      </c>
      <c r="C326" s="148" t="s">
        <v>7</v>
      </c>
      <c r="D326" s="148">
        <v>47</v>
      </c>
      <c r="E326" s="148" t="s">
        <v>8</v>
      </c>
      <c r="F326" s="149">
        <v>43012</v>
      </c>
      <c r="G326" s="149">
        <v>42668</v>
      </c>
      <c r="H326" s="150">
        <v>40000</v>
      </c>
      <c r="I326" s="148" t="str">
        <f t="shared" si="16"/>
        <v>2016Q4</v>
      </c>
      <c r="J326" s="148">
        <f t="shared" si="17"/>
        <v>1</v>
      </c>
      <c r="K326" s="148">
        <f t="shared" si="18"/>
        <v>4</v>
      </c>
      <c r="L326" s="151">
        <f t="shared" si="19"/>
        <v>1</v>
      </c>
    </row>
    <row r="327" spans="2:12" x14ac:dyDescent="0.25">
      <c r="B327" s="147" t="s">
        <v>9</v>
      </c>
      <c r="C327" s="148" t="s">
        <v>7</v>
      </c>
      <c r="D327" s="148">
        <v>41</v>
      </c>
      <c r="E327" s="148" t="s">
        <v>8</v>
      </c>
      <c r="F327" s="149">
        <v>43012</v>
      </c>
      <c r="G327" s="149">
        <v>42750</v>
      </c>
      <c r="H327" s="150">
        <v>68000</v>
      </c>
      <c r="I327" s="148" t="str">
        <f t="shared" si="16"/>
        <v>2017Q1</v>
      </c>
      <c r="J327" s="148">
        <f t="shared" si="17"/>
        <v>0</v>
      </c>
      <c r="K327" s="148">
        <f t="shared" si="18"/>
        <v>3</v>
      </c>
      <c r="L327" s="151">
        <f t="shared" si="19"/>
        <v>1</v>
      </c>
    </row>
    <row r="328" spans="2:12" x14ac:dyDescent="0.25">
      <c r="B328" s="147" t="s">
        <v>9</v>
      </c>
      <c r="C328" s="148" t="s">
        <v>7</v>
      </c>
      <c r="D328" s="148">
        <v>54</v>
      </c>
      <c r="E328" s="148" t="s">
        <v>8</v>
      </c>
      <c r="F328" s="149">
        <v>43013</v>
      </c>
      <c r="G328" s="149">
        <v>42454</v>
      </c>
      <c r="H328" s="150">
        <v>22000</v>
      </c>
      <c r="I328" s="148" t="str">
        <f t="shared" si="16"/>
        <v>2016Q1</v>
      </c>
      <c r="J328" s="148">
        <f t="shared" si="17"/>
        <v>1</v>
      </c>
      <c r="K328" s="148">
        <f t="shared" si="18"/>
        <v>7</v>
      </c>
      <c r="L328" s="151">
        <f t="shared" si="19"/>
        <v>1</v>
      </c>
    </row>
    <row r="329" spans="2:12" x14ac:dyDescent="0.25">
      <c r="B329" s="147" t="s">
        <v>9</v>
      </c>
      <c r="C329" s="148" t="s">
        <v>7</v>
      </c>
      <c r="D329" s="148">
        <v>57</v>
      </c>
      <c r="E329" s="148" t="s">
        <v>8</v>
      </c>
      <c r="F329" s="149">
        <v>43013</v>
      </c>
      <c r="G329" s="149">
        <v>42614</v>
      </c>
      <c r="H329" s="150">
        <v>15000</v>
      </c>
      <c r="I329" s="148" t="str">
        <f t="shared" si="16"/>
        <v>2016Q3</v>
      </c>
      <c r="J329" s="148">
        <f t="shared" si="17"/>
        <v>1</v>
      </c>
      <c r="K329" s="148">
        <f t="shared" si="18"/>
        <v>5</v>
      </c>
      <c r="L329" s="151">
        <f t="shared" si="19"/>
        <v>1</v>
      </c>
    </row>
    <row r="330" spans="2:12" x14ac:dyDescent="0.25">
      <c r="B330" s="147" t="s">
        <v>6</v>
      </c>
      <c r="C330" s="148" t="s">
        <v>7</v>
      </c>
      <c r="D330" s="148">
        <v>46</v>
      </c>
      <c r="E330" s="148" t="s">
        <v>8</v>
      </c>
      <c r="F330" s="149">
        <v>43017</v>
      </c>
      <c r="G330" s="149">
        <v>42895</v>
      </c>
      <c r="H330" s="150">
        <v>43000</v>
      </c>
      <c r="I330" s="148" t="str">
        <f t="shared" si="16"/>
        <v>2017Q2</v>
      </c>
      <c r="J330" s="148">
        <f t="shared" si="17"/>
        <v>0</v>
      </c>
      <c r="K330" s="148">
        <f t="shared" si="18"/>
        <v>2</v>
      </c>
      <c r="L330" s="151">
        <f t="shared" si="19"/>
        <v>1</v>
      </c>
    </row>
    <row r="331" spans="2:12" x14ac:dyDescent="0.25">
      <c r="B331" s="147" t="s">
        <v>9</v>
      </c>
      <c r="C331" s="148" t="s">
        <v>7</v>
      </c>
      <c r="D331" s="148">
        <v>44</v>
      </c>
      <c r="E331" s="148" t="s">
        <v>8</v>
      </c>
      <c r="F331" s="149">
        <v>43018</v>
      </c>
      <c r="G331" s="149">
        <v>42703</v>
      </c>
      <c r="H331" s="150">
        <v>52000</v>
      </c>
      <c r="I331" s="148" t="str">
        <f t="shared" ref="I331:I394" si="20">YEAR(G331)&amp;"Q"&amp;ROUNDUP(MONTH(G331)/3,0)</f>
        <v>2016Q4</v>
      </c>
      <c r="J331" s="148">
        <f t="shared" ref="J331:J394" si="21">YEAR(F331)-YEAR(G331)</f>
        <v>1</v>
      </c>
      <c r="K331" s="148">
        <f t="shared" ref="K331:K394" si="22">(YEAR(F331)*4+ROUNDDOWN((MONTH(F331)-1)/3,0))
-(YEAR(G331)*4+ROUNDDOWN((MONTH(G331)-1)/3,0))</f>
        <v>4</v>
      </c>
      <c r="L331" s="151">
        <f t="shared" ref="L331:L394" si="23">IF(C331="Declined",0,IF(C331="Admitted",1,IF(B331="TPD",0.8,1)))</f>
        <v>1</v>
      </c>
    </row>
    <row r="332" spans="2:12" x14ac:dyDescent="0.25">
      <c r="B332" s="147" t="s">
        <v>6</v>
      </c>
      <c r="C332" s="148" t="s">
        <v>7</v>
      </c>
      <c r="D332" s="148">
        <v>34</v>
      </c>
      <c r="E332" s="148" t="s">
        <v>8</v>
      </c>
      <c r="F332" s="149">
        <v>43018</v>
      </c>
      <c r="G332" s="149">
        <v>42743</v>
      </c>
      <c r="H332" s="150">
        <v>91000</v>
      </c>
      <c r="I332" s="148" t="str">
        <f t="shared" si="20"/>
        <v>2017Q1</v>
      </c>
      <c r="J332" s="148">
        <f t="shared" si="21"/>
        <v>0</v>
      </c>
      <c r="K332" s="148">
        <f t="shared" si="22"/>
        <v>3</v>
      </c>
      <c r="L332" s="151">
        <f t="shared" si="23"/>
        <v>1</v>
      </c>
    </row>
    <row r="333" spans="2:12" x14ac:dyDescent="0.25">
      <c r="B333" s="147" t="s">
        <v>9</v>
      </c>
      <c r="C333" s="148" t="s">
        <v>7</v>
      </c>
      <c r="D333" s="148">
        <v>19</v>
      </c>
      <c r="E333" s="148" t="s">
        <v>8</v>
      </c>
      <c r="F333" s="149">
        <v>43018</v>
      </c>
      <c r="G333" s="149">
        <v>42751</v>
      </c>
      <c r="H333" s="150">
        <v>100000</v>
      </c>
      <c r="I333" s="148" t="str">
        <f t="shared" si="20"/>
        <v>2017Q1</v>
      </c>
      <c r="J333" s="148">
        <f t="shared" si="21"/>
        <v>0</v>
      </c>
      <c r="K333" s="148">
        <f t="shared" si="22"/>
        <v>3</v>
      </c>
      <c r="L333" s="151">
        <f t="shared" si="23"/>
        <v>1</v>
      </c>
    </row>
    <row r="334" spans="2:12" x14ac:dyDescent="0.25">
      <c r="B334" s="147" t="s">
        <v>6</v>
      </c>
      <c r="C334" s="148" t="s">
        <v>7</v>
      </c>
      <c r="D334" s="148">
        <v>36</v>
      </c>
      <c r="E334" s="148" t="s">
        <v>8</v>
      </c>
      <c r="F334" s="149">
        <v>43018</v>
      </c>
      <c r="G334" s="149">
        <v>42868</v>
      </c>
      <c r="H334" s="150">
        <v>87000</v>
      </c>
      <c r="I334" s="148" t="str">
        <f t="shared" si="20"/>
        <v>2017Q2</v>
      </c>
      <c r="J334" s="148">
        <f t="shared" si="21"/>
        <v>0</v>
      </c>
      <c r="K334" s="148">
        <f t="shared" si="22"/>
        <v>2</v>
      </c>
      <c r="L334" s="151">
        <f t="shared" si="23"/>
        <v>1</v>
      </c>
    </row>
    <row r="335" spans="2:12" x14ac:dyDescent="0.25">
      <c r="B335" s="147" t="s">
        <v>6</v>
      </c>
      <c r="C335" s="148" t="s">
        <v>7</v>
      </c>
      <c r="D335" s="148">
        <v>52</v>
      </c>
      <c r="E335" s="148" t="s">
        <v>8</v>
      </c>
      <c r="F335" s="149">
        <v>43018</v>
      </c>
      <c r="G335" s="149">
        <v>42908</v>
      </c>
      <c r="H335" s="150">
        <v>27000</v>
      </c>
      <c r="I335" s="148" t="str">
        <f t="shared" si="20"/>
        <v>2017Q2</v>
      </c>
      <c r="J335" s="148">
        <f t="shared" si="21"/>
        <v>0</v>
      </c>
      <c r="K335" s="148">
        <f t="shared" si="22"/>
        <v>2</v>
      </c>
      <c r="L335" s="151">
        <f t="shared" si="23"/>
        <v>1</v>
      </c>
    </row>
    <row r="336" spans="2:12" x14ac:dyDescent="0.25">
      <c r="B336" s="147" t="s">
        <v>9</v>
      </c>
      <c r="C336" s="148" t="s">
        <v>7</v>
      </c>
      <c r="D336" s="148">
        <v>50</v>
      </c>
      <c r="E336" s="148" t="s">
        <v>8</v>
      </c>
      <c r="F336" s="149">
        <v>43019</v>
      </c>
      <c r="G336" s="149">
        <v>42898</v>
      </c>
      <c r="H336" s="150">
        <v>32000</v>
      </c>
      <c r="I336" s="148" t="str">
        <f t="shared" si="20"/>
        <v>2017Q2</v>
      </c>
      <c r="J336" s="148">
        <f t="shared" si="21"/>
        <v>0</v>
      </c>
      <c r="K336" s="148">
        <f t="shared" si="22"/>
        <v>2</v>
      </c>
      <c r="L336" s="151">
        <f t="shared" si="23"/>
        <v>1</v>
      </c>
    </row>
    <row r="337" spans="2:12" x14ac:dyDescent="0.25">
      <c r="B337" s="147" t="s">
        <v>6</v>
      </c>
      <c r="C337" s="148" t="s">
        <v>7</v>
      </c>
      <c r="D337" s="148">
        <v>21</v>
      </c>
      <c r="E337" s="148" t="s">
        <v>8</v>
      </c>
      <c r="F337" s="149">
        <v>43020</v>
      </c>
      <c r="G337" s="149">
        <v>42950</v>
      </c>
      <c r="H337" s="150">
        <v>100000</v>
      </c>
      <c r="I337" s="148" t="str">
        <f t="shared" si="20"/>
        <v>2017Q3</v>
      </c>
      <c r="J337" s="148">
        <f t="shared" si="21"/>
        <v>0</v>
      </c>
      <c r="K337" s="148">
        <f t="shared" si="22"/>
        <v>1</v>
      </c>
      <c r="L337" s="151">
        <f t="shared" si="23"/>
        <v>1</v>
      </c>
    </row>
    <row r="338" spans="2:12" x14ac:dyDescent="0.25">
      <c r="B338" s="147" t="s">
        <v>6</v>
      </c>
      <c r="C338" s="148" t="s">
        <v>7</v>
      </c>
      <c r="D338" s="148">
        <v>59</v>
      </c>
      <c r="E338" s="148" t="s">
        <v>8</v>
      </c>
      <c r="F338" s="149">
        <v>43024</v>
      </c>
      <c r="G338" s="149">
        <v>42675</v>
      </c>
      <c r="H338" s="150">
        <v>10000</v>
      </c>
      <c r="I338" s="148" t="str">
        <f t="shared" si="20"/>
        <v>2016Q4</v>
      </c>
      <c r="J338" s="148">
        <f t="shared" si="21"/>
        <v>1</v>
      </c>
      <c r="K338" s="148">
        <f t="shared" si="22"/>
        <v>4</v>
      </c>
      <c r="L338" s="151">
        <f t="shared" si="23"/>
        <v>1</v>
      </c>
    </row>
    <row r="339" spans="2:12" x14ac:dyDescent="0.25">
      <c r="B339" s="147" t="s">
        <v>6</v>
      </c>
      <c r="C339" s="148" t="s">
        <v>7</v>
      </c>
      <c r="D339" s="148">
        <v>45</v>
      </c>
      <c r="E339" s="148" t="s">
        <v>8</v>
      </c>
      <c r="F339" s="149">
        <v>43024</v>
      </c>
      <c r="G339" s="149">
        <v>42883</v>
      </c>
      <c r="H339" s="150">
        <v>47000</v>
      </c>
      <c r="I339" s="148" t="str">
        <f t="shared" si="20"/>
        <v>2017Q2</v>
      </c>
      <c r="J339" s="148">
        <f t="shared" si="21"/>
        <v>0</v>
      </c>
      <c r="K339" s="148">
        <f t="shared" si="22"/>
        <v>2</v>
      </c>
      <c r="L339" s="151">
        <f t="shared" si="23"/>
        <v>1</v>
      </c>
    </row>
    <row r="340" spans="2:12" x14ac:dyDescent="0.25">
      <c r="B340" s="147" t="s">
        <v>6</v>
      </c>
      <c r="C340" s="148" t="s">
        <v>7</v>
      </c>
      <c r="D340" s="148">
        <v>43</v>
      </c>
      <c r="E340" s="148" t="s">
        <v>8</v>
      </c>
      <c r="F340" s="149">
        <v>43025</v>
      </c>
      <c r="G340" s="149">
        <v>42764</v>
      </c>
      <c r="H340" s="150">
        <v>59000</v>
      </c>
      <c r="I340" s="148" t="str">
        <f t="shared" si="20"/>
        <v>2017Q1</v>
      </c>
      <c r="J340" s="148">
        <f t="shared" si="21"/>
        <v>0</v>
      </c>
      <c r="K340" s="148">
        <f t="shared" si="22"/>
        <v>3</v>
      </c>
      <c r="L340" s="151">
        <f t="shared" si="23"/>
        <v>1</v>
      </c>
    </row>
    <row r="341" spans="2:12" x14ac:dyDescent="0.25">
      <c r="B341" s="147" t="s">
        <v>9</v>
      </c>
      <c r="C341" s="148" t="s">
        <v>7</v>
      </c>
      <c r="D341" s="148">
        <v>62</v>
      </c>
      <c r="E341" s="148" t="s">
        <v>8</v>
      </c>
      <c r="F341" s="149">
        <v>43025</v>
      </c>
      <c r="G341" s="149">
        <v>42766</v>
      </c>
      <c r="H341" s="150">
        <v>10000</v>
      </c>
      <c r="I341" s="148" t="str">
        <f t="shared" si="20"/>
        <v>2017Q1</v>
      </c>
      <c r="J341" s="148">
        <f t="shared" si="21"/>
        <v>0</v>
      </c>
      <c r="K341" s="148">
        <f t="shared" si="22"/>
        <v>3</v>
      </c>
      <c r="L341" s="151">
        <f t="shared" si="23"/>
        <v>1</v>
      </c>
    </row>
    <row r="342" spans="2:12" x14ac:dyDescent="0.25">
      <c r="B342" s="147" t="s">
        <v>9</v>
      </c>
      <c r="C342" s="148" t="s">
        <v>7</v>
      </c>
      <c r="D342" s="148">
        <v>47</v>
      </c>
      <c r="E342" s="148" t="s">
        <v>8</v>
      </c>
      <c r="F342" s="149">
        <v>43025</v>
      </c>
      <c r="G342" s="149">
        <v>42771</v>
      </c>
      <c r="H342" s="150">
        <v>40000</v>
      </c>
      <c r="I342" s="148" t="str">
        <f t="shared" si="20"/>
        <v>2017Q1</v>
      </c>
      <c r="J342" s="148">
        <f t="shared" si="21"/>
        <v>0</v>
      </c>
      <c r="K342" s="148">
        <f t="shared" si="22"/>
        <v>3</v>
      </c>
      <c r="L342" s="151">
        <f t="shared" si="23"/>
        <v>1</v>
      </c>
    </row>
    <row r="343" spans="2:12" x14ac:dyDescent="0.25">
      <c r="B343" s="147" t="s">
        <v>6</v>
      </c>
      <c r="C343" s="148" t="s">
        <v>7</v>
      </c>
      <c r="D343" s="148">
        <v>23</v>
      </c>
      <c r="E343" s="148" t="s">
        <v>8</v>
      </c>
      <c r="F343" s="149">
        <v>43025</v>
      </c>
      <c r="G343" s="149">
        <v>42839</v>
      </c>
      <c r="H343" s="150">
        <v>100000</v>
      </c>
      <c r="I343" s="148" t="str">
        <f t="shared" si="20"/>
        <v>2017Q2</v>
      </c>
      <c r="J343" s="148">
        <f t="shared" si="21"/>
        <v>0</v>
      </c>
      <c r="K343" s="148">
        <f t="shared" si="22"/>
        <v>2</v>
      </c>
      <c r="L343" s="151">
        <f t="shared" si="23"/>
        <v>1</v>
      </c>
    </row>
    <row r="344" spans="2:12" x14ac:dyDescent="0.25">
      <c r="B344" s="147" t="s">
        <v>6</v>
      </c>
      <c r="C344" s="148" t="s">
        <v>7</v>
      </c>
      <c r="D344" s="148">
        <v>33</v>
      </c>
      <c r="E344" s="148" t="s">
        <v>8</v>
      </c>
      <c r="F344" s="149">
        <v>43025</v>
      </c>
      <c r="G344" s="149">
        <v>42964</v>
      </c>
      <c r="H344" s="150">
        <v>94000</v>
      </c>
      <c r="I344" s="148" t="str">
        <f t="shared" si="20"/>
        <v>2017Q3</v>
      </c>
      <c r="J344" s="148">
        <f t="shared" si="21"/>
        <v>0</v>
      </c>
      <c r="K344" s="148">
        <f t="shared" si="22"/>
        <v>1</v>
      </c>
      <c r="L344" s="151">
        <f t="shared" si="23"/>
        <v>1</v>
      </c>
    </row>
    <row r="345" spans="2:12" x14ac:dyDescent="0.25">
      <c r="B345" s="147" t="s">
        <v>9</v>
      </c>
      <c r="C345" s="148" t="s">
        <v>7</v>
      </c>
      <c r="D345" s="148">
        <v>36</v>
      </c>
      <c r="E345" s="148" t="s">
        <v>8</v>
      </c>
      <c r="F345" s="149">
        <v>43026</v>
      </c>
      <c r="G345" s="149">
        <v>42720</v>
      </c>
      <c r="H345" s="150">
        <v>87000</v>
      </c>
      <c r="I345" s="148" t="str">
        <f t="shared" si="20"/>
        <v>2016Q4</v>
      </c>
      <c r="J345" s="148">
        <f t="shared" si="21"/>
        <v>1</v>
      </c>
      <c r="K345" s="148">
        <f t="shared" si="22"/>
        <v>4</v>
      </c>
      <c r="L345" s="151">
        <f t="shared" si="23"/>
        <v>1</v>
      </c>
    </row>
    <row r="346" spans="2:12" x14ac:dyDescent="0.25">
      <c r="B346" s="147" t="s">
        <v>9</v>
      </c>
      <c r="C346" s="148" t="s">
        <v>7</v>
      </c>
      <c r="D346" s="148">
        <v>54</v>
      </c>
      <c r="E346" s="148" t="s">
        <v>8</v>
      </c>
      <c r="F346" s="149">
        <v>43026</v>
      </c>
      <c r="G346" s="149">
        <v>42923</v>
      </c>
      <c r="H346" s="150">
        <v>22000</v>
      </c>
      <c r="I346" s="148" t="str">
        <f t="shared" si="20"/>
        <v>2017Q3</v>
      </c>
      <c r="J346" s="148">
        <f t="shared" si="21"/>
        <v>0</v>
      </c>
      <c r="K346" s="148">
        <f t="shared" si="22"/>
        <v>1</v>
      </c>
      <c r="L346" s="151">
        <f t="shared" si="23"/>
        <v>1</v>
      </c>
    </row>
    <row r="347" spans="2:12" x14ac:dyDescent="0.25">
      <c r="B347" s="147" t="s">
        <v>6</v>
      </c>
      <c r="C347" s="148" t="s">
        <v>7</v>
      </c>
      <c r="D347" s="148">
        <v>18</v>
      </c>
      <c r="E347" s="148" t="s">
        <v>8</v>
      </c>
      <c r="F347" s="149">
        <v>43030</v>
      </c>
      <c r="G347" s="149">
        <v>42874</v>
      </c>
      <c r="H347" s="150">
        <v>100000</v>
      </c>
      <c r="I347" s="148" t="str">
        <f t="shared" si="20"/>
        <v>2017Q2</v>
      </c>
      <c r="J347" s="148">
        <f t="shared" si="21"/>
        <v>0</v>
      </c>
      <c r="K347" s="148">
        <f t="shared" si="22"/>
        <v>2</v>
      </c>
      <c r="L347" s="151">
        <f t="shared" si="23"/>
        <v>1</v>
      </c>
    </row>
    <row r="348" spans="2:12" x14ac:dyDescent="0.25">
      <c r="B348" s="147" t="s">
        <v>6</v>
      </c>
      <c r="C348" s="148" t="s">
        <v>7</v>
      </c>
      <c r="D348" s="148">
        <v>21</v>
      </c>
      <c r="E348" s="148" t="s">
        <v>8</v>
      </c>
      <c r="F348" s="149">
        <v>43031</v>
      </c>
      <c r="G348" s="149">
        <v>42950</v>
      </c>
      <c r="H348" s="150">
        <v>100000</v>
      </c>
      <c r="I348" s="148" t="str">
        <f t="shared" si="20"/>
        <v>2017Q3</v>
      </c>
      <c r="J348" s="148">
        <f t="shared" si="21"/>
        <v>0</v>
      </c>
      <c r="K348" s="148">
        <f t="shared" si="22"/>
        <v>1</v>
      </c>
      <c r="L348" s="151">
        <f t="shared" si="23"/>
        <v>1</v>
      </c>
    </row>
    <row r="349" spans="2:12" x14ac:dyDescent="0.25">
      <c r="B349" s="147" t="s">
        <v>9</v>
      </c>
      <c r="C349" s="148" t="s">
        <v>7</v>
      </c>
      <c r="D349" s="148">
        <v>52</v>
      </c>
      <c r="E349" s="148" t="s">
        <v>8</v>
      </c>
      <c r="F349" s="149">
        <v>43033</v>
      </c>
      <c r="G349" s="149">
        <v>42485</v>
      </c>
      <c r="H349" s="150">
        <v>27000</v>
      </c>
      <c r="I349" s="148" t="str">
        <f t="shared" si="20"/>
        <v>2016Q2</v>
      </c>
      <c r="J349" s="148">
        <f t="shared" si="21"/>
        <v>1</v>
      </c>
      <c r="K349" s="148">
        <f t="shared" si="22"/>
        <v>6</v>
      </c>
      <c r="L349" s="151">
        <f t="shared" si="23"/>
        <v>1</v>
      </c>
    </row>
    <row r="350" spans="2:12" x14ac:dyDescent="0.25">
      <c r="B350" s="147" t="s">
        <v>9</v>
      </c>
      <c r="C350" s="148" t="s">
        <v>7</v>
      </c>
      <c r="D350" s="148">
        <v>52</v>
      </c>
      <c r="E350" s="148" t="s">
        <v>8</v>
      </c>
      <c r="F350" s="149">
        <v>43033</v>
      </c>
      <c r="G350" s="149">
        <v>42930</v>
      </c>
      <c r="H350" s="150">
        <v>27000</v>
      </c>
      <c r="I350" s="148" t="str">
        <f t="shared" si="20"/>
        <v>2017Q3</v>
      </c>
      <c r="J350" s="148">
        <f t="shared" si="21"/>
        <v>0</v>
      </c>
      <c r="K350" s="148">
        <f t="shared" si="22"/>
        <v>1</v>
      </c>
      <c r="L350" s="151">
        <f t="shared" si="23"/>
        <v>1</v>
      </c>
    </row>
    <row r="351" spans="2:12" x14ac:dyDescent="0.25">
      <c r="B351" s="147" t="s">
        <v>6</v>
      </c>
      <c r="C351" s="148" t="s">
        <v>7</v>
      </c>
      <c r="D351" s="148">
        <v>54</v>
      </c>
      <c r="E351" s="148" t="s">
        <v>8</v>
      </c>
      <c r="F351" s="149">
        <v>43037</v>
      </c>
      <c r="G351" s="149">
        <v>42917</v>
      </c>
      <c r="H351" s="150">
        <v>22000</v>
      </c>
      <c r="I351" s="148" t="str">
        <f t="shared" si="20"/>
        <v>2017Q3</v>
      </c>
      <c r="J351" s="148">
        <f t="shared" si="21"/>
        <v>0</v>
      </c>
      <c r="K351" s="148">
        <f t="shared" si="22"/>
        <v>1</v>
      </c>
      <c r="L351" s="151">
        <f t="shared" si="23"/>
        <v>1</v>
      </c>
    </row>
    <row r="352" spans="2:12" x14ac:dyDescent="0.25">
      <c r="B352" s="147" t="s">
        <v>6</v>
      </c>
      <c r="C352" s="148" t="s">
        <v>7</v>
      </c>
      <c r="D352" s="148">
        <v>18</v>
      </c>
      <c r="E352" s="148" t="s">
        <v>8</v>
      </c>
      <c r="F352" s="149">
        <v>43037</v>
      </c>
      <c r="G352" s="149">
        <v>42988</v>
      </c>
      <c r="H352" s="150">
        <v>100000</v>
      </c>
      <c r="I352" s="148" t="str">
        <f t="shared" si="20"/>
        <v>2017Q3</v>
      </c>
      <c r="J352" s="148">
        <f t="shared" si="21"/>
        <v>0</v>
      </c>
      <c r="K352" s="148">
        <f t="shared" si="22"/>
        <v>1</v>
      </c>
      <c r="L352" s="151">
        <f t="shared" si="23"/>
        <v>1</v>
      </c>
    </row>
    <row r="353" spans="2:12" x14ac:dyDescent="0.25">
      <c r="B353" s="147" t="s">
        <v>6</v>
      </c>
      <c r="C353" s="148" t="s">
        <v>7</v>
      </c>
      <c r="D353" s="148">
        <v>52</v>
      </c>
      <c r="E353" s="148" t="s">
        <v>8</v>
      </c>
      <c r="F353" s="149">
        <v>43038</v>
      </c>
      <c r="G353" s="149">
        <v>42433</v>
      </c>
      <c r="H353" s="150">
        <v>27000</v>
      </c>
      <c r="I353" s="148" t="str">
        <f t="shared" si="20"/>
        <v>2016Q1</v>
      </c>
      <c r="J353" s="148">
        <f t="shared" si="21"/>
        <v>1</v>
      </c>
      <c r="K353" s="148">
        <f t="shared" si="22"/>
        <v>7</v>
      </c>
      <c r="L353" s="151">
        <f t="shared" si="23"/>
        <v>1</v>
      </c>
    </row>
    <row r="354" spans="2:12" x14ac:dyDescent="0.25">
      <c r="B354" s="147" t="s">
        <v>9</v>
      </c>
      <c r="C354" s="148" t="s">
        <v>7</v>
      </c>
      <c r="D354" s="148">
        <v>59</v>
      </c>
      <c r="E354" s="148" t="s">
        <v>8</v>
      </c>
      <c r="F354" s="149">
        <v>43039</v>
      </c>
      <c r="G354" s="149">
        <v>42457</v>
      </c>
      <c r="H354" s="150">
        <v>10000</v>
      </c>
      <c r="I354" s="148" t="str">
        <f t="shared" si="20"/>
        <v>2016Q1</v>
      </c>
      <c r="J354" s="148">
        <f t="shared" si="21"/>
        <v>1</v>
      </c>
      <c r="K354" s="148">
        <f t="shared" si="22"/>
        <v>7</v>
      </c>
      <c r="L354" s="151">
        <f t="shared" si="23"/>
        <v>1</v>
      </c>
    </row>
    <row r="355" spans="2:12" x14ac:dyDescent="0.25">
      <c r="B355" s="147" t="s">
        <v>9</v>
      </c>
      <c r="C355" s="148" t="s">
        <v>7</v>
      </c>
      <c r="D355" s="148">
        <v>22</v>
      </c>
      <c r="E355" s="148" t="s">
        <v>8</v>
      </c>
      <c r="F355" s="149">
        <v>43039</v>
      </c>
      <c r="G355" s="149">
        <v>42761</v>
      </c>
      <c r="H355" s="150">
        <v>100000</v>
      </c>
      <c r="I355" s="148" t="str">
        <f t="shared" si="20"/>
        <v>2017Q1</v>
      </c>
      <c r="J355" s="148">
        <f t="shared" si="21"/>
        <v>0</v>
      </c>
      <c r="K355" s="148">
        <f t="shared" si="22"/>
        <v>3</v>
      </c>
      <c r="L355" s="151">
        <f t="shared" si="23"/>
        <v>1</v>
      </c>
    </row>
    <row r="356" spans="2:12" x14ac:dyDescent="0.25">
      <c r="B356" s="147" t="s">
        <v>6</v>
      </c>
      <c r="C356" s="148" t="s">
        <v>7</v>
      </c>
      <c r="D356" s="148">
        <v>27</v>
      </c>
      <c r="E356" s="148" t="s">
        <v>8</v>
      </c>
      <c r="F356" s="149">
        <v>43041</v>
      </c>
      <c r="G356" s="149">
        <v>42879</v>
      </c>
      <c r="H356" s="150">
        <v>100000</v>
      </c>
      <c r="I356" s="148" t="str">
        <f t="shared" si="20"/>
        <v>2017Q2</v>
      </c>
      <c r="J356" s="148">
        <f t="shared" si="21"/>
        <v>0</v>
      </c>
      <c r="K356" s="148">
        <f t="shared" si="22"/>
        <v>2</v>
      </c>
      <c r="L356" s="151">
        <f t="shared" si="23"/>
        <v>1</v>
      </c>
    </row>
    <row r="357" spans="2:12" x14ac:dyDescent="0.25">
      <c r="B357" s="147" t="s">
        <v>6</v>
      </c>
      <c r="C357" s="148" t="s">
        <v>7</v>
      </c>
      <c r="D357" s="148">
        <v>31</v>
      </c>
      <c r="E357" s="148" t="s">
        <v>8</v>
      </c>
      <c r="F357" s="149">
        <v>43044</v>
      </c>
      <c r="G357" s="149">
        <v>42918</v>
      </c>
      <c r="H357" s="150">
        <v>98000</v>
      </c>
      <c r="I357" s="148" t="str">
        <f t="shared" si="20"/>
        <v>2017Q3</v>
      </c>
      <c r="J357" s="148">
        <f t="shared" si="21"/>
        <v>0</v>
      </c>
      <c r="K357" s="148">
        <f t="shared" si="22"/>
        <v>1</v>
      </c>
      <c r="L357" s="151">
        <f t="shared" si="23"/>
        <v>1</v>
      </c>
    </row>
    <row r="358" spans="2:12" x14ac:dyDescent="0.25">
      <c r="B358" s="147" t="s">
        <v>6</v>
      </c>
      <c r="C358" s="148" t="s">
        <v>7</v>
      </c>
      <c r="D358" s="148">
        <v>45</v>
      </c>
      <c r="E358" s="148" t="s">
        <v>8</v>
      </c>
      <c r="F358" s="149">
        <v>43048</v>
      </c>
      <c r="G358" s="149">
        <v>43003</v>
      </c>
      <c r="H358" s="150">
        <v>47000</v>
      </c>
      <c r="I358" s="148" t="str">
        <f t="shared" si="20"/>
        <v>2017Q3</v>
      </c>
      <c r="J358" s="148">
        <f t="shared" si="21"/>
        <v>0</v>
      </c>
      <c r="K358" s="148">
        <f t="shared" si="22"/>
        <v>1</v>
      </c>
      <c r="L358" s="151">
        <f t="shared" si="23"/>
        <v>1</v>
      </c>
    </row>
    <row r="359" spans="2:12" x14ac:dyDescent="0.25">
      <c r="B359" s="147" t="s">
        <v>6</v>
      </c>
      <c r="C359" s="148" t="s">
        <v>7</v>
      </c>
      <c r="D359" s="148">
        <v>61</v>
      </c>
      <c r="E359" s="148" t="s">
        <v>8</v>
      </c>
      <c r="F359" s="149">
        <v>43052</v>
      </c>
      <c r="G359" s="149">
        <v>42650</v>
      </c>
      <c r="H359" s="150">
        <v>10000</v>
      </c>
      <c r="I359" s="148" t="str">
        <f t="shared" si="20"/>
        <v>2016Q4</v>
      </c>
      <c r="J359" s="148">
        <f t="shared" si="21"/>
        <v>1</v>
      </c>
      <c r="K359" s="148">
        <f t="shared" si="22"/>
        <v>4</v>
      </c>
      <c r="L359" s="151">
        <f t="shared" si="23"/>
        <v>1</v>
      </c>
    </row>
    <row r="360" spans="2:12" x14ac:dyDescent="0.25">
      <c r="B360" s="147" t="s">
        <v>9</v>
      </c>
      <c r="C360" s="148" t="s">
        <v>7</v>
      </c>
      <c r="D360" s="148">
        <v>30</v>
      </c>
      <c r="E360" s="148" t="s">
        <v>8</v>
      </c>
      <c r="F360" s="149">
        <v>43052</v>
      </c>
      <c r="G360" s="149">
        <v>42707</v>
      </c>
      <c r="H360" s="150">
        <v>100000</v>
      </c>
      <c r="I360" s="148" t="str">
        <f t="shared" si="20"/>
        <v>2016Q4</v>
      </c>
      <c r="J360" s="148">
        <f t="shared" si="21"/>
        <v>1</v>
      </c>
      <c r="K360" s="148">
        <f t="shared" si="22"/>
        <v>4</v>
      </c>
      <c r="L360" s="151">
        <f t="shared" si="23"/>
        <v>1</v>
      </c>
    </row>
    <row r="361" spans="2:12" x14ac:dyDescent="0.25">
      <c r="B361" s="147" t="s">
        <v>6</v>
      </c>
      <c r="C361" s="148" t="s">
        <v>7</v>
      </c>
      <c r="D361" s="148">
        <v>20</v>
      </c>
      <c r="E361" s="148" t="s">
        <v>8</v>
      </c>
      <c r="F361" s="149">
        <v>43055</v>
      </c>
      <c r="G361" s="149">
        <v>42778</v>
      </c>
      <c r="H361" s="150">
        <v>100000</v>
      </c>
      <c r="I361" s="148" t="str">
        <f t="shared" si="20"/>
        <v>2017Q1</v>
      </c>
      <c r="J361" s="148">
        <f t="shared" si="21"/>
        <v>0</v>
      </c>
      <c r="K361" s="148">
        <f t="shared" si="22"/>
        <v>3</v>
      </c>
      <c r="L361" s="151">
        <f t="shared" si="23"/>
        <v>1</v>
      </c>
    </row>
    <row r="362" spans="2:12" x14ac:dyDescent="0.25">
      <c r="B362" s="147" t="s">
        <v>6</v>
      </c>
      <c r="C362" s="148" t="s">
        <v>7</v>
      </c>
      <c r="D362" s="148">
        <v>28</v>
      </c>
      <c r="E362" s="148" t="s">
        <v>8</v>
      </c>
      <c r="F362" s="149">
        <v>43055</v>
      </c>
      <c r="G362" s="149">
        <v>42857</v>
      </c>
      <c r="H362" s="150">
        <v>100000</v>
      </c>
      <c r="I362" s="148" t="str">
        <f t="shared" si="20"/>
        <v>2017Q2</v>
      </c>
      <c r="J362" s="148">
        <f t="shared" si="21"/>
        <v>0</v>
      </c>
      <c r="K362" s="148">
        <f t="shared" si="22"/>
        <v>2</v>
      </c>
      <c r="L362" s="151">
        <f t="shared" si="23"/>
        <v>1</v>
      </c>
    </row>
    <row r="363" spans="2:12" x14ac:dyDescent="0.25">
      <c r="B363" s="147" t="s">
        <v>9</v>
      </c>
      <c r="C363" s="148" t="s">
        <v>7</v>
      </c>
      <c r="D363" s="148">
        <v>46</v>
      </c>
      <c r="E363" s="148" t="s">
        <v>8</v>
      </c>
      <c r="F363" s="149">
        <v>43058</v>
      </c>
      <c r="G363" s="149">
        <v>42735</v>
      </c>
      <c r="H363" s="150">
        <v>43000</v>
      </c>
      <c r="I363" s="148" t="str">
        <f t="shared" si="20"/>
        <v>2016Q4</v>
      </c>
      <c r="J363" s="148">
        <f t="shared" si="21"/>
        <v>1</v>
      </c>
      <c r="K363" s="148">
        <f t="shared" si="22"/>
        <v>4</v>
      </c>
      <c r="L363" s="151">
        <f t="shared" si="23"/>
        <v>1</v>
      </c>
    </row>
    <row r="364" spans="2:12" x14ac:dyDescent="0.25">
      <c r="B364" s="147" t="s">
        <v>6</v>
      </c>
      <c r="C364" s="148" t="s">
        <v>7</v>
      </c>
      <c r="D364" s="148">
        <v>44</v>
      </c>
      <c r="E364" s="148" t="s">
        <v>8</v>
      </c>
      <c r="F364" s="149">
        <v>43058</v>
      </c>
      <c r="G364" s="149">
        <v>42843</v>
      </c>
      <c r="H364" s="150">
        <v>52000</v>
      </c>
      <c r="I364" s="148" t="str">
        <f t="shared" si="20"/>
        <v>2017Q2</v>
      </c>
      <c r="J364" s="148">
        <f t="shared" si="21"/>
        <v>0</v>
      </c>
      <c r="K364" s="148">
        <f t="shared" si="22"/>
        <v>2</v>
      </c>
      <c r="L364" s="151">
        <f t="shared" si="23"/>
        <v>1</v>
      </c>
    </row>
    <row r="365" spans="2:12" x14ac:dyDescent="0.25">
      <c r="B365" s="147" t="s">
        <v>9</v>
      </c>
      <c r="C365" s="148" t="s">
        <v>7</v>
      </c>
      <c r="D365" s="148">
        <v>58</v>
      </c>
      <c r="E365" s="148" t="s">
        <v>8</v>
      </c>
      <c r="F365" s="149">
        <v>43060</v>
      </c>
      <c r="G365" s="149">
        <v>42715</v>
      </c>
      <c r="H365" s="150">
        <v>12000</v>
      </c>
      <c r="I365" s="148" t="str">
        <f t="shared" si="20"/>
        <v>2016Q4</v>
      </c>
      <c r="J365" s="148">
        <f t="shared" si="21"/>
        <v>1</v>
      </c>
      <c r="K365" s="148">
        <f t="shared" si="22"/>
        <v>4</v>
      </c>
      <c r="L365" s="151">
        <f t="shared" si="23"/>
        <v>1</v>
      </c>
    </row>
    <row r="366" spans="2:12" x14ac:dyDescent="0.25">
      <c r="B366" s="147" t="s">
        <v>9</v>
      </c>
      <c r="C366" s="148" t="s">
        <v>7</v>
      </c>
      <c r="D366" s="148">
        <v>42</v>
      </c>
      <c r="E366" s="148" t="s">
        <v>8</v>
      </c>
      <c r="F366" s="149">
        <v>43060</v>
      </c>
      <c r="G366" s="149">
        <v>42806</v>
      </c>
      <c r="H366" s="150">
        <v>64000</v>
      </c>
      <c r="I366" s="148" t="str">
        <f t="shared" si="20"/>
        <v>2017Q1</v>
      </c>
      <c r="J366" s="148">
        <f t="shared" si="21"/>
        <v>0</v>
      </c>
      <c r="K366" s="148">
        <f t="shared" si="22"/>
        <v>3</v>
      </c>
      <c r="L366" s="151">
        <f t="shared" si="23"/>
        <v>1</v>
      </c>
    </row>
    <row r="367" spans="2:12" x14ac:dyDescent="0.25">
      <c r="B367" s="147" t="s">
        <v>6</v>
      </c>
      <c r="C367" s="148" t="s">
        <v>7</v>
      </c>
      <c r="D367" s="148">
        <v>37</v>
      </c>
      <c r="E367" s="148" t="s">
        <v>8</v>
      </c>
      <c r="F367" s="149">
        <v>43060</v>
      </c>
      <c r="G367" s="149">
        <v>42953</v>
      </c>
      <c r="H367" s="150">
        <v>86000</v>
      </c>
      <c r="I367" s="148" t="str">
        <f t="shared" si="20"/>
        <v>2017Q3</v>
      </c>
      <c r="J367" s="148">
        <f t="shared" si="21"/>
        <v>0</v>
      </c>
      <c r="K367" s="148">
        <f t="shared" si="22"/>
        <v>1</v>
      </c>
      <c r="L367" s="151">
        <f t="shared" si="23"/>
        <v>1</v>
      </c>
    </row>
    <row r="368" spans="2:12" x14ac:dyDescent="0.25">
      <c r="B368" s="147" t="s">
        <v>6</v>
      </c>
      <c r="C368" s="148" t="s">
        <v>7</v>
      </c>
      <c r="D368" s="148">
        <v>19</v>
      </c>
      <c r="E368" s="148" t="s">
        <v>8</v>
      </c>
      <c r="F368" s="149">
        <v>43060</v>
      </c>
      <c r="G368" s="149">
        <v>43013</v>
      </c>
      <c r="H368" s="150">
        <v>100000</v>
      </c>
      <c r="I368" s="148" t="str">
        <f t="shared" si="20"/>
        <v>2017Q4</v>
      </c>
      <c r="J368" s="148">
        <f t="shared" si="21"/>
        <v>0</v>
      </c>
      <c r="K368" s="148">
        <f t="shared" si="22"/>
        <v>0</v>
      </c>
      <c r="L368" s="151">
        <f t="shared" si="23"/>
        <v>1</v>
      </c>
    </row>
    <row r="369" spans="2:12" x14ac:dyDescent="0.25">
      <c r="B369" s="147" t="s">
        <v>9</v>
      </c>
      <c r="C369" s="148" t="s">
        <v>7</v>
      </c>
      <c r="D369" s="148">
        <v>39</v>
      </c>
      <c r="E369" s="148" t="s">
        <v>8</v>
      </c>
      <c r="F369" s="149">
        <v>43065</v>
      </c>
      <c r="G369" s="149">
        <v>42874</v>
      </c>
      <c r="H369" s="150">
        <v>81000</v>
      </c>
      <c r="I369" s="148" t="str">
        <f t="shared" si="20"/>
        <v>2017Q2</v>
      </c>
      <c r="J369" s="148">
        <f t="shared" si="21"/>
        <v>0</v>
      </c>
      <c r="K369" s="148">
        <f t="shared" si="22"/>
        <v>2</v>
      </c>
      <c r="L369" s="151">
        <f t="shared" si="23"/>
        <v>1</v>
      </c>
    </row>
    <row r="370" spans="2:12" x14ac:dyDescent="0.25">
      <c r="B370" s="147" t="s">
        <v>6</v>
      </c>
      <c r="C370" s="148" t="s">
        <v>7</v>
      </c>
      <c r="D370" s="148">
        <v>20</v>
      </c>
      <c r="E370" s="148" t="s">
        <v>8</v>
      </c>
      <c r="F370" s="149">
        <v>43066</v>
      </c>
      <c r="G370" s="149">
        <v>42958</v>
      </c>
      <c r="H370" s="150">
        <v>100000</v>
      </c>
      <c r="I370" s="148" t="str">
        <f t="shared" si="20"/>
        <v>2017Q3</v>
      </c>
      <c r="J370" s="148">
        <f t="shared" si="21"/>
        <v>0</v>
      </c>
      <c r="K370" s="148">
        <f t="shared" si="22"/>
        <v>1</v>
      </c>
      <c r="L370" s="151">
        <f t="shared" si="23"/>
        <v>1</v>
      </c>
    </row>
    <row r="371" spans="2:12" x14ac:dyDescent="0.25">
      <c r="B371" s="147" t="s">
        <v>6</v>
      </c>
      <c r="C371" s="148" t="s">
        <v>7</v>
      </c>
      <c r="D371" s="148">
        <v>24</v>
      </c>
      <c r="E371" s="148" t="s">
        <v>8</v>
      </c>
      <c r="F371" s="149">
        <v>43066</v>
      </c>
      <c r="G371" s="149">
        <v>43001</v>
      </c>
      <c r="H371" s="150">
        <v>100000</v>
      </c>
      <c r="I371" s="148" t="str">
        <f t="shared" si="20"/>
        <v>2017Q3</v>
      </c>
      <c r="J371" s="148">
        <f t="shared" si="21"/>
        <v>0</v>
      </c>
      <c r="K371" s="148">
        <f t="shared" si="22"/>
        <v>1</v>
      </c>
      <c r="L371" s="151">
        <f t="shared" si="23"/>
        <v>1</v>
      </c>
    </row>
    <row r="372" spans="2:12" x14ac:dyDescent="0.25">
      <c r="B372" s="147" t="s">
        <v>6</v>
      </c>
      <c r="C372" s="148" t="s">
        <v>7</v>
      </c>
      <c r="D372" s="148">
        <v>47</v>
      </c>
      <c r="E372" s="148" t="s">
        <v>8</v>
      </c>
      <c r="F372" s="149">
        <v>43066</v>
      </c>
      <c r="G372" s="149">
        <v>43005</v>
      </c>
      <c r="H372" s="150">
        <v>40000</v>
      </c>
      <c r="I372" s="148" t="str">
        <f t="shared" si="20"/>
        <v>2017Q3</v>
      </c>
      <c r="J372" s="148">
        <f t="shared" si="21"/>
        <v>0</v>
      </c>
      <c r="K372" s="148">
        <f t="shared" si="22"/>
        <v>1</v>
      </c>
      <c r="L372" s="151">
        <f t="shared" si="23"/>
        <v>1</v>
      </c>
    </row>
    <row r="373" spans="2:12" x14ac:dyDescent="0.25">
      <c r="B373" s="147" t="s">
        <v>9</v>
      </c>
      <c r="C373" s="148" t="s">
        <v>7</v>
      </c>
      <c r="D373" s="148">
        <v>44</v>
      </c>
      <c r="E373" s="148" t="s">
        <v>8</v>
      </c>
      <c r="F373" s="149">
        <v>43069</v>
      </c>
      <c r="G373" s="149">
        <v>42609</v>
      </c>
      <c r="H373" s="150">
        <v>52000</v>
      </c>
      <c r="I373" s="148" t="str">
        <f t="shared" si="20"/>
        <v>2016Q3</v>
      </c>
      <c r="J373" s="148">
        <f t="shared" si="21"/>
        <v>1</v>
      </c>
      <c r="K373" s="148">
        <f t="shared" si="22"/>
        <v>5</v>
      </c>
      <c r="L373" s="151">
        <f t="shared" si="23"/>
        <v>1</v>
      </c>
    </row>
    <row r="374" spans="2:12" x14ac:dyDescent="0.25">
      <c r="B374" s="147" t="s">
        <v>6</v>
      </c>
      <c r="C374" s="148" t="s">
        <v>7</v>
      </c>
      <c r="D374" s="148">
        <v>46</v>
      </c>
      <c r="E374" s="148" t="s">
        <v>8</v>
      </c>
      <c r="F374" s="149">
        <v>43069</v>
      </c>
      <c r="G374" s="149">
        <v>42631</v>
      </c>
      <c r="H374" s="150">
        <v>43000</v>
      </c>
      <c r="I374" s="148" t="str">
        <f t="shared" si="20"/>
        <v>2016Q3</v>
      </c>
      <c r="J374" s="148">
        <f t="shared" si="21"/>
        <v>1</v>
      </c>
      <c r="K374" s="148">
        <f t="shared" si="22"/>
        <v>5</v>
      </c>
      <c r="L374" s="151">
        <f t="shared" si="23"/>
        <v>1</v>
      </c>
    </row>
    <row r="375" spans="2:12" x14ac:dyDescent="0.25">
      <c r="B375" s="147" t="s">
        <v>9</v>
      </c>
      <c r="C375" s="148" t="s">
        <v>7</v>
      </c>
      <c r="D375" s="148">
        <v>58</v>
      </c>
      <c r="E375" s="148" t="s">
        <v>8</v>
      </c>
      <c r="F375" s="149">
        <v>43069</v>
      </c>
      <c r="G375" s="149">
        <v>42683</v>
      </c>
      <c r="H375" s="150">
        <v>12000</v>
      </c>
      <c r="I375" s="148" t="str">
        <f t="shared" si="20"/>
        <v>2016Q4</v>
      </c>
      <c r="J375" s="148">
        <f t="shared" si="21"/>
        <v>1</v>
      </c>
      <c r="K375" s="148">
        <f t="shared" si="22"/>
        <v>4</v>
      </c>
      <c r="L375" s="151">
        <f t="shared" si="23"/>
        <v>1</v>
      </c>
    </row>
    <row r="376" spans="2:12" x14ac:dyDescent="0.25">
      <c r="B376" s="147" t="s">
        <v>9</v>
      </c>
      <c r="C376" s="148" t="s">
        <v>7</v>
      </c>
      <c r="D376" s="148">
        <v>50</v>
      </c>
      <c r="E376" s="148" t="s">
        <v>8</v>
      </c>
      <c r="F376" s="149">
        <v>43072</v>
      </c>
      <c r="G376" s="149">
        <v>42727</v>
      </c>
      <c r="H376" s="150">
        <v>32000</v>
      </c>
      <c r="I376" s="148" t="str">
        <f t="shared" si="20"/>
        <v>2016Q4</v>
      </c>
      <c r="J376" s="148">
        <f t="shared" si="21"/>
        <v>1</v>
      </c>
      <c r="K376" s="148">
        <f t="shared" si="22"/>
        <v>4</v>
      </c>
      <c r="L376" s="151">
        <f t="shared" si="23"/>
        <v>1</v>
      </c>
    </row>
    <row r="377" spans="2:12" x14ac:dyDescent="0.25">
      <c r="B377" s="147" t="s">
        <v>6</v>
      </c>
      <c r="C377" s="148" t="s">
        <v>7</v>
      </c>
      <c r="D377" s="148">
        <v>31</v>
      </c>
      <c r="E377" s="148" t="s">
        <v>8</v>
      </c>
      <c r="F377" s="149">
        <v>43072</v>
      </c>
      <c r="G377" s="149">
        <v>42919</v>
      </c>
      <c r="H377" s="150">
        <v>98000</v>
      </c>
      <c r="I377" s="148" t="str">
        <f t="shared" si="20"/>
        <v>2017Q3</v>
      </c>
      <c r="J377" s="148">
        <f t="shared" si="21"/>
        <v>0</v>
      </c>
      <c r="K377" s="148">
        <f t="shared" si="22"/>
        <v>1</v>
      </c>
      <c r="L377" s="151">
        <f t="shared" si="23"/>
        <v>1</v>
      </c>
    </row>
    <row r="378" spans="2:12" x14ac:dyDescent="0.25">
      <c r="B378" s="147" t="s">
        <v>6</v>
      </c>
      <c r="C378" s="148" t="s">
        <v>7</v>
      </c>
      <c r="D378" s="148">
        <v>43</v>
      </c>
      <c r="E378" s="148" t="s">
        <v>8</v>
      </c>
      <c r="F378" s="149">
        <v>43072</v>
      </c>
      <c r="G378" s="149">
        <v>42969</v>
      </c>
      <c r="H378" s="150">
        <v>59000</v>
      </c>
      <c r="I378" s="148" t="str">
        <f t="shared" si="20"/>
        <v>2017Q3</v>
      </c>
      <c r="J378" s="148">
        <f t="shared" si="21"/>
        <v>0</v>
      </c>
      <c r="K378" s="148">
        <f t="shared" si="22"/>
        <v>1</v>
      </c>
      <c r="L378" s="151">
        <f t="shared" si="23"/>
        <v>1</v>
      </c>
    </row>
    <row r="379" spans="2:12" x14ac:dyDescent="0.25">
      <c r="B379" s="147" t="s">
        <v>9</v>
      </c>
      <c r="C379" s="148" t="s">
        <v>7</v>
      </c>
      <c r="D379" s="148">
        <v>51</v>
      </c>
      <c r="E379" s="148" t="s">
        <v>8</v>
      </c>
      <c r="F379" s="149">
        <v>43073</v>
      </c>
      <c r="G379" s="149">
        <v>42460</v>
      </c>
      <c r="H379" s="150">
        <v>30000</v>
      </c>
      <c r="I379" s="148" t="str">
        <f t="shared" si="20"/>
        <v>2016Q1</v>
      </c>
      <c r="J379" s="148">
        <f t="shared" si="21"/>
        <v>1</v>
      </c>
      <c r="K379" s="148">
        <f t="shared" si="22"/>
        <v>7</v>
      </c>
      <c r="L379" s="151">
        <f t="shared" si="23"/>
        <v>1</v>
      </c>
    </row>
    <row r="380" spans="2:12" x14ac:dyDescent="0.25">
      <c r="B380" s="147" t="s">
        <v>6</v>
      </c>
      <c r="C380" s="148" t="s">
        <v>7</v>
      </c>
      <c r="D380" s="148">
        <v>56</v>
      </c>
      <c r="E380" s="148" t="s">
        <v>8</v>
      </c>
      <c r="F380" s="149">
        <v>43074</v>
      </c>
      <c r="G380" s="149">
        <v>42972</v>
      </c>
      <c r="H380" s="150">
        <v>17000</v>
      </c>
      <c r="I380" s="148" t="str">
        <f t="shared" si="20"/>
        <v>2017Q3</v>
      </c>
      <c r="J380" s="148">
        <f t="shared" si="21"/>
        <v>0</v>
      </c>
      <c r="K380" s="148">
        <f t="shared" si="22"/>
        <v>1</v>
      </c>
      <c r="L380" s="151">
        <f t="shared" si="23"/>
        <v>1</v>
      </c>
    </row>
    <row r="381" spans="2:12" x14ac:dyDescent="0.25">
      <c r="B381" s="147" t="s">
        <v>6</v>
      </c>
      <c r="C381" s="148" t="s">
        <v>7</v>
      </c>
      <c r="D381" s="148">
        <v>32</v>
      </c>
      <c r="E381" s="148" t="s">
        <v>8</v>
      </c>
      <c r="F381" s="149">
        <v>43075</v>
      </c>
      <c r="G381" s="149">
        <v>42690</v>
      </c>
      <c r="H381" s="150">
        <v>96000</v>
      </c>
      <c r="I381" s="148" t="str">
        <f t="shared" si="20"/>
        <v>2016Q4</v>
      </c>
      <c r="J381" s="148">
        <f t="shared" si="21"/>
        <v>1</v>
      </c>
      <c r="K381" s="148">
        <f t="shared" si="22"/>
        <v>4</v>
      </c>
      <c r="L381" s="151">
        <f t="shared" si="23"/>
        <v>1</v>
      </c>
    </row>
    <row r="382" spans="2:12" x14ac:dyDescent="0.25">
      <c r="B382" s="147" t="s">
        <v>6</v>
      </c>
      <c r="C382" s="148" t="s">
        <v>7</v>
      </c>
      <c r="D382" s="148">
        <v>21</v>
      </c>
      <c r="E382" s="148" t="s">
        <v>8</v>
      </c>
      <c r="F382" s="149">
        <v>43075</v>
      </c>
      <c r="G382" s="149">
        <v>42994</v>
      </c>
      <c r="H382" s="150">
        <v>100000</v>
      </c>
      <c r="I382" s="148" t="str">
        <f t="shared" si="20"/>
        <v>2017Q3</v>
      </c>
      <c r="J382" s="148">
        <f t="shared" si="21"/>
        <v>0</v>
      </c>
      <c r="K382" s="148">
        <f t="shared" si="22"/>
        <v>1</v>
      </c>
      <c r="L382" s="151">
        <f t="shared" si="23"/>
        <v>1</v>
      </c>
    </row>
    <row r="383" spans="2:12" x14ac:dyDescent="0.25">
      <c r="B383" s="147" t="s">
        <v>6</v>
      </c>
      <c r="C383" s="148" t="s">
        <v>7</v>
      </c>
      <c r="D383" s="148">
        <v>18</v>
      </c>
      <c r="E383" s="148" t="s">
        <v>8</v>
      </c>
      <c r="F383" s="149">
        <v>43075</v>
      </c>
      <c r="G383" s="149">
        <v>43012</v>
      </c>
      <c r="H383" s="150">
        <v>100000</v>
      </c>
      <c r="I383" s="148" t="str">
        <f t="shared" si="20"/>
        <v>2017Q4</v>
      </c>
      <c r="J383" s="148">
        <f t="shared" si="21"/>
        <v>0</v>
      </c>
      <c r="K383" s="148">
        <f t="shared" si="22"/>
        <v>0</v>
      </c>
      <c r="L383" s="151">
        <f t="shared" si="23"/>
        <v>1</v>
      </c>
    </row>
    <row r="384" spans="2:12" x14ac:dyDescent="0.25">
      <c r="B384" s="147" t="s">
        <v>6</v>
      </c>
      <c r="C384" s="148" t="s">
        <v>7</v>
      </c>
      <c r="D384" s="148">
        <v>43</v>
      </c>
      <c r="E384" s="148" t="s">
        <v>8</v>
      </c>
      <c r="F384" s="149">
        <v>43076</v>
      </c>
      <c r="G384" s="149">
        <v>42711</v>
      </c>
      <c r="H384" s="150">
        <v>59000</v>
      </c>
      <c r="I384" s="148" t="str">
        <f t="shared" si="20"/>
        <v>2016Q4</v>
      </c>
      <c r="J384" s="148">
        <f t="shared" si="21"/>
        <v>1</v>
      </c>
      <c r="K384" s="148">
        <f t="shared" si="22"/>
        <v>4</v>
      </c>
      <c r="L384" s="151">
        <f t="shared" si="23"/>
        <v>1</v>
      </c>
    </row>
    <row r="385" spans="2:12" x14ac:dyDescent="0.25">
      <c r="B385" s="147" t="s">
        <v>9</v>
      </c>
      <c r="C385" s="148" t="s">
        <v>7</v>
      </c>
      <c r="D385" s="148">
        <v>42</v>
      </c>
      <c r="E385" s="148" t="s">
        <v>8</v>
      </c>
      <c r="F385" s="149">
        <v>43080</v>
      </c>
      <c r="G385" s="149">
        <v>42815</v>
      </c>
      <c r="H385" s="150">
        <v>64000</v>
      </c>
      <c r="I385" s="148" t="str">
        <f t="shared" si="20"/>
        <v>2017Q1</v>
      </c>
      <c r="J385" s="148">
        <f t="shared" si="21"/>
        <v>0</v>
      </c>
      <c r="K385" s="148">
        <f t="shared" si="22"/>
        <v>3</v>
      </c>
      <c r="L385" s="151">
        <f t="shared" si="23"/>
        <v>1</v>
      </c>
    </row>
    <row r="386" spans="2:12" x14ac:dyDescent="0.25">
      <c r="B386" s="147" t="s">
        <v>6</v>
      </c>
      <c r="C386" s="148" t="s">
        <v>7</v>
      </c>
      <c r="D386" s="148">
        <v>19</v>
      </c>
      <c r="E386" s="148" t="s">
        <v>8</v>
      </c>
      <c r="F386" s="149">
        <v>43080</v>
      </c>
      <c r="G386" s="149">
        <v>42934</v>
      </c>
      <c r="H386" s="150">
        <v>100000</v>
      </c>
      <c r="I386" s="148" t="str">
        <f t="shared" si="20"/>
        <v>2017Q3</v>
      </c>
      <c r="J386" s="148">
        <f t="shared" si="21"/>
        <v>0</v>
      </c>
      <c r="K386" s="148">
        <f t="shared" si="22"/>
        <v>1</v>
      </c>
      <c r="L386" s="151">
        <f t="shared" si="23"/>
        <v>1</v>
      </c>
    </row>
    <row r="387" spans="2:12" x14ac:dyDescent="0.25">
      <c r="B387" s="147" t="s">
        <v>6</v>
      </c>
      <c r="C387" s="148" t="s">
        <v>7</v>
      </c>
      <c r="D387" s="148">
        <v>56</v>
      </c>
      <c r="E387" s="148" t="s">
        <v>8</v>
      </c>
      <c r="F387" s="149">
        <v>43080</v>
      </c>
      <c r="G387" s="149">
        <v>43011</v>
      </c>
      <c r="H387" s="150">
        <v>17000</v>
      </c>
      <c r="I387" s="148" t="str">
        <f t="shared" si="20"/>
        <v>2017Q4</v>
      </c>
      <c r="J387" s="148">
        <f t="shared" si="21"/>
        <v>0</v>
      </c>
      <c r="K387" s="148">
        <f t="shared" si="22"/>
        <v>0</v>
      </c>
      <c r="L387" s="151">
        <f t="shared" si="23"/>
        <v>1</v>
      </c>
    </row>
    <row r="388" spans="2:12" x14ac:dyDescent="0.25">
      <c r="B388" s="147" t="s">
        <v>6</v>
      </c>
      <c r="C388" s="148" t="s">
        <v>7</v>
      </c>
      <c r="D388" s="148">
        <v>32</v>
      </c>
      <c r="E388" s="148" t="s">
        <v>8</v>
      </c>
      <c r="F388" s="149">
        <v>43081</v>
      </c>
      <c r="G388" s="149">
        <v>42960</v>
      </c>
      <c r="H388" s="150">
        <v>96000</v>
      </c>
      <c r="I388" s="148" t="str">
        <f t="shared" si="20"/>
        <v>2017Q3</v>
      </c>
      <c r="J388" s="148">
        <f t="shared" si="21"/>
        <v>0</v>
      </c>
      <c r="K388" s="148">
        <f t="shared" si="22"/>
        <v>1</v>
      </c>
      <c r="L388" s="151">
        <f t="shared" si="23"/>
        <v>1</v>
      </c>
    </row>
    <row r="389" spans="2:12" x14ac:dyDescent="0.25">
      <c r="B389" s="147" t="s">
        <v>6</v>
      </c>
      <c r="C389" s="148" t="s">
        <v>7</v>
      </c>
      <c r="D389" s="148">
        <v>58</v>
      </c>
      <c r="E389" s="148" t="s">
        <v>8</v>
      </c>
      <c r="F389" s="149">
        <v>43082</v>
      </c>
      <c r="G389" s="149">
        <v>42748</v>
      </c>
      <c r="H389" s="150">
        <v>12000</v>
      </c>
      <c r="I389" s="148" t="str">
        <f t="shared" si="20"/>
        <v>2017Q1</v>
      </c>
      <c r="J389" s="148">
        <f t="shared" si="21"/>
        <v>0</v>
      </c>
      <c r="K389" s="148">
        <f t="shared" si="22"/>
        <v>3</v>
      </c>
      <c r="L389" s="151">
        <f t="shared" si="23"/>
        <v>1</v>
      </c>
    </row>
    <row r="390" spans="2:12" x14ac:dyDescent="0.25">
      <c r="B390" s="147" t="s">
        <v>9</v>
      </c>
      <c r="C390" s="148" t="s">
        <v>7</v>
      </c>
      <c r="D390" s="148">
        <v>54</v>
      </c>
      <c r="E390" s="148" t="s">
        <v>8</v>
      </c>
      <c r="F390" s="149">
        <v>43082</v>
      </c>
      <c r="G390" s="149">
        <v>42877</v>
      </c>
      <c r="H390" s="150">
        <v>22000</v>
      </c>
      <c r="I390" s="148" t="str">
        <f t="shared" si="20"/>
        <v>2017Q2</v>
      </c>
      <c r="J390" s="148">
        <f t="shared" si="21"/>
        <v>0</v>
      </c>
      <c r="K390" s="148">
        <f t="shared" si="22"/>
        <v>2</v>
      </c>
      <c r="L390" s="151">
        <f t="shared" si="23"/>
        <v>1</v>
      </c>
    </row>
    <row r="391" spans="2:12" x14ac:dyDescent="0.25">
      <c r="B391" s="147" t="s">
        <v>6</v>
      </c>
      <c r="C391" s="148" t="s">
        <v>7</v>
      </c>
      <c r="D391" s="148">
        <v>26</v>
      </c>
      <c r="E391" s="148" t="s">
        <v>8</v>
      </c>
      <c r="F391" s="149">
        <v>43082</v>
      </c>
      <c r="G391" s="149">
        <v>43011</v>
      </c>
      <c r="H391" s="150">
        <v>100000</v>
      </c>
      <c r="I391" s="148" t="str">
        <f t="shared" si="20"/>
        <v>2017Q4</v>
      </c>
      <c r="J391" s="148">
        <f t="shared" si="21"/>
        <v>0</v>
      </c>
      <c r="K391" s="148">
        <f t="shared" si="22"/>
        <v>0</v>
      </c>
      <c r="L391" s="151">
        <f t="shared" si="23"/>
        <v>1</v>
      </c>
    </row>
    <row r="392" spans="2:12" x14ac:dyDescent="0.25">
      <c r="B392" s="147" t="s">
        <v>6</v>
      </c>
      <c r="C392" s="148" t="s">
        <v>7</v>
      </c>
      <c r="D392" s="148">
        <v>20</v>
      </c>
      <c r="E392" s="148" t="s">
        <v>8</v>
      </c>
      <c r="F392" s="149">
        <v>43082</v>
      </c>
      <c r="G392" s="149">
        <v>43028</v>
      </c>
      <c r="H392" s="150">
        <v>100000</v>
      </c>
      <c r="I392" s="148" t="str">
        <f t="shared" si="20"/>
        <v>2017Q4</v>
      </c>
      <c r="J392" s="148">
        <f t="shared" si="21"/>
        <v>0</v>
      </c>
      <c r="K392" s="148">
        <f t="shared" si="22"/>
        <v>0</v>
      </c>
      <c r="L392" s="151">
        <f t="shared" si="23"/>
        <v>1</v>
      </c>
    </row>
    <row r="393" spans="2:12" x14ac:dyDescent="0.25">
      <c r="B393" s="147" t="s">
        <v>6</v>
      </c>
      <c r="C393" s="148" t="s">
        <v>7</v>
      </c>
      <c r="D393" s="148">
        <v>48</v>
      </c>
      <c r="E393" s="148" t="s">
        <v>8</v>
      </c>
      <c r="F393" s="149">
        <v>43083</v>
      </c>
      <c r="G393" s="149">
        <v>42824</v>
      </c>
      <c r="H393" s="150">
        <v>38000</v>
      </c>
      <c r="I393" s="148" t="str">
        <f t="shared" si="20"/>
        <v>2017Q1</v>
      </c>
      <c r="J393" s="148">
        <f t="shared" si="21"/>
        <v>0</v>
      </c>
      <c r="K393" s="148">
        <f t="shared" si="22"/>
        <v>3</v>
      </c>
      <c r="L393" s="151">
        <f t="shared" si="23"/>
        <v>1</v>
      </c>
    </row>
    <row r="394" spans="2:12" x14ac:dyDescent="0.25">
      <c r="B394" s="147" t="s">
        <v>9</v>
      </c>
      <c r="C394" s="148" t="s">
        <v>7</v>
      </c>
      <c r="D394" s="148">
        <v>47</v>
      </c>
      <c r="E394" s="148" t="s">
        <v>8</v>
      </c>
      <c r="F394" s="149">
        <v>43089</v>
      </c>
      <c r="G394" s="149">
        <v>42857</v>
      </c>
      <c r="H394" s="150">
        <v>40000</v>
      </c>
      <c r="I394" s="148" t="str">
        <f t="shared" si="20"/>
        <v>2017Q2</v>
      </c>
      <c r="J394" s="148">
        <f t="shared" si="21"/>
        <v>0</v>
      </c>
      <c r="K394" s="148">
        <f t="shared" si="22"/>
        <v>2</v>
      </c>
      <c r="L394" s="151">
        <f t="shared" si="23"/>
        <v>1</v>
      </c>
    </row>
    <row r="395" spans="2:12" x14ac:dyDescent="0.25">
      <c r="B395" s="147" t="s">
        <v>6</v>
      </c>
      <c r="C395" s="148" t="s">
        <v>7</v>
      </c>
      <c r="D395" s="148">
        <v>61</v>
      </c>
      <c r="E395" s="148" t="s">
        <v>8</v>
      </c>
      <c r="F395" s="149">
        <v>43089</v>
      </c>
      <c r="G395" s="149">
        <v>43028</v>
      </c>
      <c r="H395" s="150">
        <v>10000</v>
      </c>
      <c r="I395" s="148" t="str">
        <f t="shared" ref="I395:I458" si="24">YEAR(G395)&amp;"Q"&amp;ROUNDUP(MONTH(G395)/3,0)</f>
        <v>2017Q4</v>
      </c>
      <c r="J395" s="148">
        <f t="shared" ref="J395:J458" si="25">YEAR(F395)-YEAR(G395)</f>
        <v>0</v>
      </c>
      <c r="K395" s="148">
        <f t="shared" ref="K395:K458" si="26">(YEAR(F395)*4+ROUNDDOWN((MONTH(F395)-1)/3,0))
-(YEAR(G395)*4+ROUNDDOWN((MONTH(G395)-1)/3,0))</f>
        <v>0</v>
      </c>
      <c r="L395" s="151">
        <f t="shared" ref="L395:L458" si="27">IF(C395="Declined",0,IF(C395="Admitted",1,IF(B395="TPD",0.8,1)))</f>
        <v>1</v>
      </c>
    </row>
    <row r="396" spans="2:12" x14ac:dyDescent="0.25">
      <c r="B396" s="147" t="s">
        <v>6</v>
      </c>
      <c r="C396" s="148" t="s">
        <v>7</v>
      </c>
      <c r="D396" s="148">
        <v>33</v>
      </c>
      <c r="E396" s="148" t="s">
        <v>8</v>
      </c>
      <c r="F396" s="149">
        <v>43093</v>
      </c>
      <c r="G396" s="149">
        <v>42901</v>
      </c>
      <c r="H396" s="150">
        <v>94000</v>
      </c>
      <c r="I396" s="148" t="str">
        <f t="shared" si="24"/>
        <v>2017Q2</v>
      </c>
      <c r="J396" s="148">
        <f t="shared" si="25"/>
        <v>0</v>
      </c>
      <c r="K396" s="148">
        <f t="shared" si="26"/>
        <v>2</v>
      </c>
      <c r="L396" s="151">
        <f t="shared" si="27"/>
        <v>1</v>
      </c>
    </row>
    <row r="397" spans="2:12" x14ac:dyDescent="0.25">
      <c r="B397" s="147" t="s">
        <v>6</v>
      </c>
      <c r="C397" s="148" t="s">
        <v>7</v>
      </c>
      <c r="D397" s="148">
        <v>34</v>
      </c>
      <c r="E397" s="148" t="s">
        <v>8</v>
      </c>
      <c r="F397" s="149">
        <v>43093</v>
      </c>
      <c r="G397" s="149">
        <v>43036</v>
      </c>
      <c r="H397" s="150">
        <v>91000</v>
      </c>
      <c r="I397" s="148" t="str">
        <f t="shared" si="24"/>
        <v>2017Q4</v>
      </c>
      <c r="J397" s="148">
        <f t="shared" si="25"/>
        <v>0</v>
      </c>
      <c r="K397" s="148">
        <f t="shared" si="26"/>
        <v>0</v>
      </c>
      <c r="L397" s="151">
        <f t="shared" si="27"/>
        <v>1</v>
      </c>
    </row>
    <row r="398" spans="2:12" x14ac:dyDescent="0.25">
      <c r="B398" s="147" t="s">
        <v>9</v>
      </c>
      <c r="C398" s="148" t="s">
        <v>7</v>
      </c>
      <c r="D398" s="148">
        <v>56</v>
      </c>
      <c r="E398" s="148" t="s">
        <v>8</v>
      </c>
      <c r="F398" s="149">
        <v>43094</v>
      </c>
      <c r="G398" s="149">
        <v>42445</v>
      </c>
      <c r="H398" s="150">
        <v>17000</v>
      </c>
      <c r="I398" s="148" t="str">
        <f t="shared" si="24"/>
        <v>2016Q1</v>
      </c>
      <c r="J398" s="148">
        <f t="shared" si="25"/>
        <v>1</v>
      </c>
      <c r="K398" s="148">
        <f t="shared" si="26"/>
        <v>7</v>
      </c>
      <c r="L398" s="151">
        <f t="shared" si="27"/>
        <v>1</v>
      </c>
    </row>
    <row r="399" spans="2:12" x14ac:dyDescent="0.25">
      <c r="B399" s="147" t="s">
        <v>9</v>
      </c>
      <c r="C399" s="148" t="s">
        <v>7</v>
      </c>
      <c r="D399" s="148">
        <v>60</v>
      </c>
      <c r="E399" s="148" t="s">
        <v>8</v>
      </c>
      <c r="F399" s="149">
        <v>43094</v>
      </c>
      <c r="G399" s="149">
        <v>42568</v>
      </c>
      <c r="H399" s="150">
        <v>10000</v>
      </c>
      <c r="I399" s="148" t="str">
        <f t="shared" si="24"/>
        <v>2016Q3</v>
      </c>
      <c r="J399" s="148">
        <f t="shared" si="25"/>
        <v>1</v>
      </c>
      <c r="K399" s="148">
        <f t="shared" si="26"/>
        <v>5</v>
      </c>
      <c r="L399" s="151">
        <f t="shared" si="27"/>
        <v>1</v>
      </c>
    </row>
    <row r="400" spans="2:12" x14ac:dyDescent="0.25">
      <c r="B400" s="147" t="s">
        <v>6</v>
      </c>
      <c r="C400" s="148" t="s">
        <v>7</v>
      </c>
      <c r="D400" s="148">
        <v>50</v>
      </c>
      <c r="E400" s="148" t="s">
        <v>8</v>
      </c>
      <c r="F400" s="149">
        <v>43094</v>
      </c>
      <c r="G400" s="149">
        <v>42627</v>
      </c>
      <c r="H400" s="150">
        <v>32000</v>
      </c>
      <c r="I400" s="148" t="str">
        <f t="shared" si="24"/>
        <v>2016Q3</v>
      </c>
      <c r="J400" s="148">
        <f t="shared" si="25"/>
        <v>1</v>
      </c>
      <c r="K400" s="148">
        <f t="shared" si="26"/>
        <v>5</v>
      </c>
      <c r="L400" s="151">
        <f t="shared" si="27"/>
        <v>1</v>
      </c>
    </row>
    <row r="401" spans="2:12" x14ac:dyDescent="0.25">
      <c r="B401" s="147" t="s">
        <v>9</v>
      </c>
      <c r="C401" s="148" t="s">
        <v>7</v>
      </c>
      <c r="D401" s="148">
        <v>59</v>
      </c>
      <c r="E401" s="148" t="s">
        <v>8</v>
      </c>
      <c r="F401" s="149">
        <v>43094</v>
      </c>
      <c r="G401" s="149">
        <v>43051</v>
      </c>
      <c r="H401" s="150">
        <v>10000</v>
      </c>
      <c r="I401" s="148" t="str">
        <f t="shared" si="24"/>
        <v>2017Q4</v>
      </c>
      <c r="J401" s="148">
        <f t="shared" si="25"/>
        <v>0</v>
      </c>
      <c r="K401" s="148">
        <f t="shared" si="26"/>
        <v>0</v>
      </c>
      <c r="L401" s="151">
        <f t="shared" si="27"/>
        <v>1</v>
      </c>
    </row>
    <row r="402" spans="2:12" x14ac:dyDescent="0.25">
      <c r="B402" s="147" t="s">
        <v>6</v>
      </c>
      <c r="C402" s="148" t="s">
        <v>7</v>
      </c>
      <c r="D402" s="148">
        <v>52</v>
      </c>
      <c r="E402" s="148" t="s">
        <v>8</v>
      </c>
      <c r="F402" s="149">
        <v>43095</v>
      </c>
      <c r="G402" s="149">
        <v>42916</v>
      </c>
      <c r="H402" s="150">
        <v>27000</v>
      </c>
      <c r="I402" s="148" t="str">
        <f t="shared" si="24"/>
        <v>2017Q2</v>
      </c>
      <c r="J402" s="148">
        <f t="shared" si="25"/>
        <v>0</v>
      </c>
      <c r="K402" s="148">
        <f t="shared" si="26"/>
        <v>2</v>
      </c>
      <c r="L402" s="151">
        <f t="shared" si="27"/>
        <v>1</v>
      </c>
    </row>
    <row r="403" spans="2:12" x14ac:dyDescent="0.25">
      <c r="B403" s="147" t="s">
        <v>9</v>
      </c>
      <c r="C403" s="148" t="s">
        <v>7</v>
      </c>
      <c r="D403" s="148">
        <v>48</v>
      </c>
      <c r="E403" s="148" t="s">
        <v>8</v>
      </c>
      <c r="F403" s="149">
        <v>43097</v>
      </c>
      <c r="G403" s="149">
        <v>42873</v>
      </c>
      <c r="H403" s="150">
        <v>38000</v>
      </c>
      <c r="I403" s="148" t="str">
        <f t="shared" si="24"/>
        <v>2017Q2</v>
      </c>
      <c r="J403" s="148">
        <f t="shared" si="25"/>
        <v>0</v>
      </c>
      <c r="K403" s="148">
        <f t="shared" si="26"/>
        <v>2</v>
      </c>
      <c r="L403" s="151">
        <f t="shared" si="27"/>
        <v>1</v>
      </c>
    </row>
    <row r="404" spans="2:12" x14ac:dyDescent="0.25">
      <c r="B404" s="147" t="s">
        <v>9</v>
      </c>
      <c r="C404" s="148" t="s">
        <v>7</v>
      </c>
      <c r="D404" s="148">
        <v>39</v>
      </c>
      <c r="E404" s="148" t="s">
        <v>8</v>
      </c>
      <c r="F404" s="149">
        <v>43100</v>
      </c>
      <c r="G404" s="149">
        <v>42393</v>
      </c>
      <c r="H404" s="150">
        <v>81000</v>
      </c>
      <c r="I404" s="148" t="str">
        <f t="shared" si="24"/>
        <v>2016Q1</v>
      </c>
      <c r="J404" s="148">
        <f t="shared" si="25"/>
        <v>1</v>
      </c>
      <c r="K404" s="148">
        <f t="shared" si="26"/>
        <v>7</v>
      </c>
      <c r="L404" s="151">
        <f t="shared" si="27"/>
        <v>1</v>
      </c>
    </row>
    <row r="405" spans="2:12" x14ac:dyDescent="0.25">
      <c r="B405" s="147" t="s">
        <v>6</v>
      </c>
      <c r="C405" s="148" t="s">
        <v>7</v>
      </c>
      <c r="D405" s="148">
        <v>29</v>
      </c>
      <c r="E405" s="148" t="s">
        <v>8</v>
      </c>
      <c r="F405" s="149">
        <v>43102</v>
      </c>
      <c r="G405" s="149">
        <v>42966</v>
      </c>
      <c r="H405" s="150">
        <v>100000</v>
      </c>
      <c r="I405" s="148" t="str">
        <f t="shared" si="24"/>
        <v>2017Q3</v>
      </c>
      <c r="J405" s="148">
        <f t="shared" si="25"/>
        <v>1</v>
      </c>
      <c r="K405" s="148">
        <f t="shared" si="26"/>
        <v>2</v>
      </c>
      <c r="L405" s="151">
        <f t="shared" si="27"/>
        <v>1</v>
      </c>
    </row>
    <row r="406" spans="2:12" x14ac:dyDescent="0.25">
      <c r="B406" s="147" t="s">
        <v>9</v>
      </c>
      <c r="C406" s="148" t="s">
        <v>7</v>
      </c>
      <c r="D406" s="148">
        <v>30</v>
      </c>
      <c r="E406" s="148" t="s">
        <v>8</v>
      </c>
      <c r="F406" s="149">
        <v>43102</v>
      </c>
      <c r="G406" s="149">
        <v>43017</v>
      </c>
      <c r="H406" s="150">
        <v>100000</v>
      </c>
      <c r="I406" s="148" t="str">
        <f t="shared" si="24"/>
        <v>2017Q4</v>
      </c>
      <c r="J406" s="148">
        <f t="shared" si="25"/>
        <v>1</v>
      </c>
      <c r="K406" s="148">
        <f t="shared" si="26"/>
        <v>1</v>
      </c>
      <c r="L406" s="151">
        <f t="shared" si="27"/>
        <v>1</v>
      </c>
    </row>
    <row r="407" spans="2:12" x14ac:dyDescent="0.25">
      <c r="B407" s="147" t="s">
        <v>9</v>
      </c>
      <c r="C407" s="148" t="s">
        <v>10</v>
      </c>
      <c r="D407" s="148">
        <v>37</v>
      </c>
      <c r="E407" s="148" t="s">
        <v>8</v>
      </c>
      <c r="F407" s="149">
        <v>43103</v>
      </c>
      <c r="G407" s="149">
        <v>42682</v>
      </c>
      <c r="H407" s="150">
        <v>86000</v>
      </c>
      <c r="I407" s="148" t="str">
        <f t="shared" si="24"/>
        <v>2016Q4</v>
      </c>
      <c r="J407" s="148">
        <f t="shared" si="25"/>
        <v>2</v>
      </c>
      <c r="K407" s="148">
        <f t="shared" si="26"/>
        <v>5</v>
      </c>
      <c r="L407" s="151">
        <f t="shared" si="27"/>
        <v>0</v>
      </c>
    </row>
    <row r="408" spans="2:12" x14ac:dyDescent="0.25">
      <c r="B408" s="147" t="s">
        <v>6</v>
      </c>
      <c r="C408" s="148" t="s">
        <v>10</v>
      </c>
      <c r="D408" s="148">
        <v>53</v>
      </c>
      <c r="E408" s="148" t="s">
        <v>8</v>
      </c>
      <c r="F408" s="149">
        <v>43103</v>
      </c>
      <c r="G408" s="149">
        <v>42759</v>
      </c>
      <c r="H408" s="150">
        <v>25000</v>
      </c>
      <c r="I408" s="148" t="str">
        <f t="shared" si="24"/>
        <v>2017Q1</v>
      </c>
      <c r="J408" s="148">
        <f t="shared" si="25"/>
        <v>1</v>
      </c>
      <c r="K408" s="148">
        <f t="shared" si="26"/>
        <v>4</v>
      </c>
      <c r="L408" s="151">
        <f t="shared" si="27"/>
        <v>0</v>
      </c>
    </row>
    <row r="409" spans="2:12" x14ac:dyDescent="0.25">
      <c r="B409" s="147" t="s">
        <v>9</v>
      </c>
      <c r="C409" s="148" t="s">
        <v>7</v>
      </c>
      <c r="D409" s="148">
        <v>59</v>
      </c>
      <c r="E409" s="148" t="s">
        <v>8</v>
      </c>
      <c r="F409" s="149">
        <v>43103</v>
      </c>
      <c r="G409" s="149">
        <v>42889</v>
      </c>
      <c r="H409" s="150">
        <v>10000</v>
      </c>
      <c r="I409" s="148" t="str">
        <f t="shared" si="24"/>
        <v>2017Q2</v>
      </c>
      <c r="J409" s="148">
        <f t="shared" si="25"/>
        <v>1</v>
      </c>
      <c r="K409" s="148">
        <f t="shared" si="26"/>
        <v>3</v>
      </c>
      <c r="L409" s="151">
        <f t="shared" si="27"/>
        <v>1</v>
      </c>
    </row>
    <row r="410" spans="2:12" x14ac:dyDescent="0.25">
      <c r="B410" s="147" t="s">
        <v>6</v>
      </c>
      <c r="C410" s="148" t="s">
        <v>7</v>
      </c>
      <c r="D410" s="148">
        <v>63</v>
      </c>
      <c r="E410" s="148" t="s">
        <v>8</v>
      </c>
      <c r="F410" s="149">
        <v>43103</v>
      </c>
      <c r="G410" s="149">
        <v>43021</v>
      </c>
      <c r="H410" s="150">
        <v>10000</v>
      </c>
      <c r="I410" s="148" t="str">
        <f t="shared" si="24"/>
        <v>2017Q4</v>
      </c>
      <c r="J410" s="148">
        <f t="shared" si="25"/>
        <v>1</v>
      </c>
      <c r="K410" s="148">
        <f t="shared" si="26"/>
        <v>1</v>
      </c>
      <c r="L410" s="151">
        <f t="shared" si="27"/>
        <v>1</v>
      </c>
    </row>
    <row r="411" spans="2:12" x14ac:dyDescent="0.25">
      <c r="B411" s="147" t="s">
        <v>9</v>
      </c>
      <c r="C411" s="148" t="s">
        <v>7</v>
      </c>
      <c r="D411" s="148">
        <v>34</v>
      </c>
      <c r="E411" s="148" t="s">
        <v>8</v>
      </c>
      <c r="F411" s="149">
        <v>43104</v>
      </c>
      <c r="G411" s="149">
        <v>42451</v>
      </c>
      <c r="H411" s="150">
        <v>91000</v>
      </c>
      <c r="I411" s="148" t="str">
        <f t="shared" si="24"/>
        <v>2016Q1</v>
      </c>
      <c r="J411" s="148">
        <f t="shared" si="25"/>
        <v>2</v>
      </c>
      <c r="K411" s="148">
        <f t="shared" si="26"/>
        <v>8</v>
      </c>
      <c r="L411" s="151">
        <f t="shared" si="27"/>
        <v>1</v>
      </c>
    </row>
    <row r="412" spans="2:12" x14ac:dyDescent="0.25">
      <c r="B412" s="147" t="s">
        <v>6</v>
      </c>
      <c r="C412" s="148" t="s">
        <v>7</v>
      </c>
      <c r="D412" s="148">
        <v>34</v>
      </c>
      <c r="E412" s="148" t="s">
        <v>8</v>
      </c>
      <c r="F412" s="149">
        <v>43104</v>
      </c>
      <c r="G412" s="149">
        <v>42826</v>
      </c>
      <c r="H412" s="150">
        <v>91000</v>
      </c>
      <c r="I412" s="148" t="str">
        <f t="shared" si="24"/>
        <v>2017Q2</v>
      </c>
      <c r="J412" s="148">
        <f t="shared" si="25"/>
        <v>1</v>
      </c>
      <c r="K412" s="148">
        <f t="shared" si="26"/>
        <v>3</v>
      </c>
      <c r="L412" s="151">
        <f t="shared" si="27"/>
        <v>1</v>
      </c>
    </row>
    <row r="413" spans="2:12" x14ac:dyDescent="0.25">
      <c r="B413" s="147" t="s">
        <v>9</v>
      </c>
      <c r="C413" s="148" t="s">
        <v>7</v>
      </c>
      <c r="D413" s="148">
        <v>59</v>
      </c>
      <c r="E413" s="148" t="s">
        <v>8</v>
      </c>
      <c r="F413" s="149">
        <v>43104</v>
      </c>
      <c r="G413" s="149">
        <v>42835</v>
      </c>
      <c r="H413" s="150">
        <v>10000</v>
      </c>
      <c r="I413" s="148" t="str">
        <f t="shared" si="24"/>
        <v>2017Q2</v>
      </c>
      <c r="J413" s="148">
        <f t="shared" si="25"/>
        <v>1</v>
      </c>
      <c r="K413" s="148">
        <f t="shared" si="26"/>
        <v>3</v>
      </c>
      <c r="L413" s="151">
        <f t="shared" si="27"/>
        <v>1</v>
      </c>
    </row>
    <row r="414" spans="2:12" x14ac:dyDescent="0.25">
      <c r="B414" s="147" t="s">
        <v>6</v>
      </c>
      <c r="C414" s="148" t="s">
        <v>7</v>
      </c>
      <c r="D414" s="148">
        <v>18</v>
      </c>
      <c r="E414" s="148" t="s">
        <v>8</v>
      </c>
      <c r="F414" s="149">
        <v>43104</v>
      </c>
      <c r="G414" s="149">
        <v>42917</v>
      </c>
      <c r="H414" s="150">
        <v>100000</v>
      </c>
      <c r="I414" s="148" t="str">
        <f t="shared" si="24"/>
        <v>2017Q3</v>
      </c>
      <c r="J414" s="148">
        <f t="shared" si="25"/>
        <v>1</v>
      </c>
      <c r="K414" s="148">
        <f t="shared" si="26"/>
        <v>2</v>
      </c>
      <c r="L414" s="151">
        <f t="shared" si="27"/>
        <v>1</v>
      </c>
    </row>
    <row r="415" spans="2:12" x14ac:dyDescent="0.25">
      <c r="B415" s="147" t="s">
        <v>6</v>
      </c>
      <c r="C415" s="148" t="s">
        <v>7</v>
      </c>
      <c r="D415" s="148">
        <v>21</v>
      </c>
      <c r="E415" s="148" t="s">
        <v>8</v>
      </c>
      <c r="F415" s="149">
        <v>43104</v>
      </c>
      <c r="G415" s="149">
        <v>43045</v>
      </c>
      <c r="H415" s="150">
        <v>100000</v>
      </c>
      <c r="I415" s="148" t="str">
        <f t="shared" si="24"/>
        <v>2017Q4</v>
      </c>
      <c r="J415" s="148">
        <f t="shared" si="25"/>
        <v>1</v>
      </c>
      <c r="K415" s="148">
        <f t="shared" si="26"/>
        <v>1</v>
      </c>
      <c r="L415" s="151">
        <f t="shared" si="27"/>
        <v>1</v>
      </c>
    </row>
    <row r="416" spans="2:12" x14ac:dyDescent="0.25">
      <c r="B416" s="147" t="s">
        <v>9</v>
      </c>
      <c r="C416" s="148" t="s">
        <v>7</v>
      </c>
      <c r="D416" s="148">
        <v>38</v>
      </c>
      <c r="E416" s="148" t="s">
        <v>8</v>
      </c>
      <c r="F416" s="149">
        <v>43107</v>
      </c>
      <c r="G416" s="149">
        <v>42857</v>
      </c>
      <c r="H416" s="150">
        <v>84000</v>
      </c>
      <c r="I416" s="148" t="str">
        <f t="shared" si="24"/>
        <v>2017Q2</v>
      </c>
      <c r="J416" s="148">
        <f t="shared" si="25"/>
        <v>1</v>
      </c>
      <c r="K416" s="148">
        <f t="shared" si="26"/>
        <v>3</v>
      </c>
      <c r="L416" s="151">
        <f t="shared" si="27"/>
        <v>1</v>
      </c>
    </row>
    <row r="417" spans="2:12" x14ac:dyDescent="0.25">
      <c r="B417" s="147" t="s">
        <v>9</v>
      </c>
      <c r="C417" s="148" t="s">
        <v>7</v>
      </c>
      <c r="D417" s="148">
        <v>28</v>
      </c>
      <c r="E417" s="148" t="s">
        <v>8</v>
      </c>
      <c r="F417" s="149">
        <v>43108</v>
      </c>
      <c r="G417" s="149">
        <v>42849</v>
      </c>
      <c r="H417" s="150">
        <v>100000</v>
      </c>
      <c r="I417" s="148" t="str">
        <f t="shared" si="24"/>
        <v>2017Q2</v>
      </c>
      <c r="J417" s="148">
        <f t="shared" si="25"/>
        <v>1</v>
      </c>
      <c r="K417" s="148">
        <f t="shared" si="26"/>
        <v>3</v>
      </c>
      <c r="L417" s="151">
        <f t="shared" si="27"/>
        <v>1</v>
      </c>
    </row>
    <row r="418" spans="2:12" x14ac:dyDescent="0.25">
      <c r="B418" s="147" t="s">
        <v>6</v>
      </c>
      <c r="C418" s="148" t="s">
        <v>7</v>
      </c>
      <c r="D418" s="148">
        <v>57</v>
      </c>
      <c r="E418" s="148" t="s">
        <v>8</v>
      </c>
      <c r="F418" s="149">
        <v>43108</v>
      </c>
      <c r="G418" s="149">
        <v>42979</v>
      </c>
      <c r="H418" s="150">
        <v>15000</v>
      </c>
      <c r="I418" s="148" t="str">
        <f t="shared" si="24"/>
        <v>2017Q3</v>
      </c>
      <c r="J418" s="148">
        <f t="shared" si="25"/>
        <v>1</v>
      </c>
      <c r="K418" s="148">
        <f t="shared" si="26"/>
        <v>2</v>
      </c>
      <c r="L418" s="151">
        <f t="shared" si="27"/>
        <v>1</v>
      </c>
    </row>
    <row r="419" spans="2:12" x14ac:dyDescent="0.25">
      <c r="B419" s="147" t="s">
        <v>6</v>
      </c>
      <c r="C419" s="148" t="s">
        <v>7</v>
      </c>
      <c r="D419" s="148">
        <v>42</v>
      </c>
      <c r="E419" s="148" t="s">
        <v>8</v>
      </c>
      <c r="F419" s="149">
        <v>43108</v>
      </c>
      <c r="G419" s="149">
        <v>43044</v>
      </c>
      <c r="H419" s="150">
        <v>64000</v>
      </c>
      <c r="I419" s="148" t="str">
        <f t="shared" si="24"/>
        <v>2017Q4</v>
      </c>
      <c r="J419" s="148">
        <f t="shared" si="25"/>
        <v>1</v>
      </c>
      <c r="K419" s="148">
        <f t="shared" si="26"/>
        <v>1</v>
      </c>
      <c r="L419" s="151">
        <f t="shared" si="27"/>
        <v>1</v>
      </c>
    </row>
    <row r="420" spans="2:12" x14ac:dyDescent="0.25">
      <c r="B420" s="147" t="s">
        <v>9</v>
      </c>
      <c r="C420" s="148" t="s">
        <v>7</v>
      </c>
      <c r="D420" s="148">
        <v>51</v>
      </c>
      <c r="E420" s="148" t="s">
        <v>8</v>
      </c>
      <c r="F420" s="149">
        <v>43109</v>
      </c>
      <c r="G420" s="149">
        <v>42379</v>
      </c>
      <c r="H420" s="150">
        <v>30000</v>
      </c>
      <c r="I420" s="148" t="str">
        <f t="shared" si="24"/>
        <v>2016Q1</v>
      </c>
      <c r="J420" s="148">
        <f t="shared" si="25"/>
        <v>2</v>
      </c>
      <c r="K420" s="148">
        <f t="shared" si="26"/>
        <v>8</v>
      </c>
      <c r="L420" s="151">
        <f t="shared" si="27"/>
        <v>1</v>
      </c>
    </row>
    <row r="421" spans="2:12" x14ac:dyDescent="0.25">
      <c r="B421" s="147" t="s">
        <v>9</v>
      </c>
      <c r="C421" s="148" t="s">
        <v>7</v>
      </c>
      <c r="D421" s="148">
        <v>52</v>
      </c>
      <c r="E421" s="148" t="s">
        <v>8</v>
      </c>
      <c r="F421" s="149">
        <v>43109</v>
      </c>
      <c r="G421" s="149">
        <v>42939</v>
      </c>
      <c r="H421" s="150">
        <v>27000</v>
      </c>
      <c r="I421" s="148" t="str">
        <f t="shared" si="24"/>
        <v>2017Q3</v>
      </c>
      <c r="J421" s="148">
        <f t="shared" si="25"/>
        <v>1</v>
      </c>
      <c r="K421" s="148">
        <f t="shared" si="26"/>
        <v>2</v>
      </c>
      <c r="L421" s="151">
        <f t="shared" si="27"/>
        <v>1</v>
      </c>
    </row>
    <row r="422" spans="2:12" x14ac:dyDescent="0.25">
      <c r="B422" s="147" t="s">
        <v>6</v>
      </c>
      <c r="C422" s="148" t="s">
        <v>7</v>
      </c>
      <c r="D422" s="148">
        <v>24</v>
      </c>
      <c r="E422" s="148" t="s">
        <v>8</v>
      </c>
      <c r="F422" s="149">
        <v>43109</v>
      </c>
      <c r="G422" s="149">
        <v>42978</v>
      </c>
      <c r="H422" s="150">
        <v>100000</v>
      </c>
      <c r="I422" s="148" t="str">
        <f t="shared" si="24"/>
        <v>2017Q3</v>
      </c>
      <c r="J422" s="148">
        <f t="shared" si="25"/>
        <v>1</v>
      </c>
      <c r="K422" s="148">
        <f t="shared" si="26"/>
        <v>2</v>
      </c>
      <c r="L422" s="151">
        <f t="shared" si="27"/>
        <v>1</v>
      </c>
    </row>
    <row r="423" spans="2:12" x14ac:dyDescent="0.25">
      <c r="B423" s="147" t="s">
        <v>6</v>
      </c>
      <c r="C423" s="148" t="s">
        <v>7</v>
      </c>
      <c r="D423" s="148">
        <v>20</v>
      </c>
      <c r="E423" s="148" t="s">
        <v>8</v>
      </c>
      <c r="F423" s="149">
        <v>43109</v>
      </c>
      <c r="G423" s="149">
        <v>43041</v>
      </c>
      <c r="H423" s="150">
        <v>100000</v>
      </c>
      <c r="I423" s="148" t="str">
        <f t="shared" si="24"/>
        <v>2017Q4</v>
      </c>
      <c r="J423" s="148">
        <f t="shared" si="25"/>
        <v>1</v>
      </c>
      <c r="K423" s="148">
        <f t="shared" si="26"/>
        <v>1</v>
      </c>
      <c r="L423" s="151">
        <f t="shared" si="27"/>
        <v>1</v>
      </c>
    </row>
    <row r="424" spans="2:12" x14ac:dyDescent="0.25">
      <c r="B424" s="147" t="s">
        <v>9</v>
      </c>
      <c r="C424" s="148" t="s">
        <v>7</v>
      </c>
      <c r="D424" s="148">
        <v>45</v>
      </c>
      <c r="E424" s="148" t="s">
        <v>8</v>
      </c>
      <c r="F424" s="149">
        <v>43110</v>
      </c>
      <c r="G424" s="149">
        <v>42461</v>
      </c>
      <c r="H424" s="150">
        <v>47000</v>
      </c>
      <c r="I424" s="148" t="str">
        <f t="shared" si="24"/>
        <v>2016Q2</v>
      </c>
      <c r="J424" s="148">
        <f t="shared" si="25"/>
        <v>2</v>
      </c>
      <c r="K424" s="148">
        <f t="shared" si="26"/>
        <v>7</v>
      </c>
      <c r="L424" s="151">
        <f t="shared" si="27"/>
        <v>1</v>
      </c>
    </row>
    <row r="425" spans="2:12" x14ac:dyDescent="0.25">
      <c r="B425" s="147" t="s">
        <v>9</v>
      </c>
      <c r="C425" s="148" t="s">
        <v>7</v>
      </c>
      <c r="D425" s="148">
        <v>53</v>
      </c>
      <c r="E425" s="148" t="s">
        <v>8</v>
      </c>
      <c r="F425" s="149">
        <v>43110</v>
      </c>
      <c r="G425" s="149">
        <v>42740</v>
      </c>
      <c r="H425" s="150">
        <v>25000</v>
      </c>
      <c r="I425" s="148" t="str">
        <f t="shared" si="24"/>
        <v>2017Q1</v>
      </c>
      <c r="J425" s="148">
        <f t="shared" si="25"/>
        <v>1</v>
      </c>
      <c r="K425" s="148">
        <f t="shared" si="26"/>
        <v>4</v>
      </c>
      <c r="L425" s="151">
        <f t="shared" si="27"/>
        <v>1</v>
      </c>
    </row>
    <row r="426" spans="2:12" x14ac:dyDescent="0.25">
      <c r="B426" s="147" t="s">
        <v>6</v>
      </c>
      <c r="C426" s="148" t="s">
        <v>7</v>
      </c>
      <c r="D426" s="148">
        <v>19</v>
      </c>
      <c r="E426" s="148" t="s">
        <v>8</v>
      </c>
      <c r="F426" s="149">
        <v>43110</v>
      </c>
      <c r="G426" s="149">
        <v>42876</v>
      </c>
      <c r="H426" s="150">
        <v>100000</v>
      </c>
      <c r="I426" s="148" t="str">
        <f t="shared" si="24"/>
        <v>2017Q2</v>
      </c>
      <c r="J426" s="148">
        <f t="shared" si="25"/>
        <v>1</v>
      </c>
      <c r="K426" s="148">
        <f t="shared" si="26"/>
        <v>3</v>
      </c>
      <c r="L426" s="151">
        <f t="shared" si="27"/>
        <v>1</v>
      </c>
    </row>
    <row r="427" spans="2:12" x14ac:dyDescent="0.25">
      <c r="B427" s="147" t="s">
        <v>9</v>
      </c>
      <c r="C427" s="148" t="s">
        <v>7</v>
      </c>
      <c r="D427" s="148">
        <v>30</v>
      </c>
      <c r="E427" s="148" t="s">
        <v>8</v>
      </c>
      <c r="F427" s="149">
        <v>43111</v>
      </c>
      <c r="G427" s="149">
        <v>42493</v>
      </c>
      <c r="H427" s="150">
        <v>100000</v>
      </c>
      <c r="I427" s="148" t="str">
        <f t="shared" si="24"/>
        <v>2016Q2</v>
      </c>
      <c r="J427" s="148">
        <f t="shared" si="25"/>
        <v>2</v>
      </c>
      <c r="K427" s="148">
        <f t="shared" si="26"/>
        <v>7</v>
      </c>
      <c r="L427" s="151">
        <f t="shared" si="27"/>
        <v>1</v>
      </c>
    </row>
    <row r="428" spans="2:12" x14ac:dyDescent="0.25">
      <c r="B428" s="147" t="s">
        <v>9</v>
      </c>
      <c r="C428" s="148" t="s">
        <v>7</v>
      </c>
      <c r="D428" s="148">
        <v>44</v>
      </c>
      <c r="E428" s="148" t="s">
        <v>8</v>
      </c>
      <c r="F428" s="149">
        <v>43111</v>
      </c>
      <c r="G428" s="149">
        <v>42888</v>
      </c>
      <c r="H428" s="150">
        <v>52000</v>
      </c>
      <c r="I428" s="148" t="str">
        <f t="shared" si="24"/>
        <v>2017Q2</v>
      </c>
      <c r="J428" s="148">
        <f t="shared" si="25"/>
        <v>1</v>
      </c>
      <c r="K428" s="148">
        <f t="shared" si="26"/>
        <v>3</v>
      </c>
      <c r="L428" s="151">
        <f t="shared" si="27"/>
        <v>1</v>
      </c>
    </row>
    <row r="429" spans="2:12" x14ac:dyDescent="0.25">
      <c r="B429" s="147" t="s">
        <v>6</v>
      </c>
      <c r="C429" s="148" t="s">
        <v>7</v>
      </c>
      <c r="D429" s="148">
        <v>21</v>
      </c>
      <c r="E429" s="148" t="s">
        <v>8</v>
      </c>
      <c r="F429" s="149">
        <v>43111</v>
      </c>
      <c r="G429" s="149">
        <v>42973</v>
      </c>
      <c r="H429" s="150">
        <v>100000</v>
      </c>
      <c r="I429" s="148" t="str">
        <f t="shared" si="24"/>
        <v>2017Q3</v>
      </c>
      <c r="J429" s="148">
        <f t="shared" si="25"/>
        <v>1</v>
      </c>
      <c r="K429" s="148">
        <f t="shared" si="26"/>
        <v>2</v>
      </c>
      <c r="L429" s="151">
        <f t="shared" si="27"/>
        <v>1</v>
      </c>
    </row>
    <row r="430" spans="2:12" x14ac:dyDescent="0.25">
      <c r="B430" s="147" t="s">
        <v>6</v>
      </c>
      <c r="C430" s="148" t="s">
        <v>7</v>
      </c>
      <c r="D430" s="148">
        <v>34</v>
      </c>
      <c r="E430" s="148" t="s">
        <v>8</v>
      </c>
      <c r="F430" s="149">
        <v>43111</v>
      </c>
      <c r="G430" s="149">
        <v>43065</v>
      </c>
      <c r="H430" s="150">
        <v>91000</v>
      </c>
      <c r="I430" s="148" t="str">
        <f t="shared" si="24"/>
        <v>2017Q4</v>
      </c>
      <c r="J430" s="148">
        <f t="shared" si="25"/>
        <v>1</v>
      </c>
      <c r="K430" s="148">
        <f t="shared" si="26"/>
        <v>1</v>
      </c>
      <c r="L430" s="151">
        <f t="shared" si="27"/>
        <v>1</v>
      </c>
    </row>
    <row r="431" spans="2:12" x14ac:dyDescent="0.25">
      <c r="B431" s="147" t="s">
        <v>6</v>
      </c>
      <c r="C431" s="148" t="s">
        <v>7</v>
      </c>
      <c r="D431" s="148">
        <v>60</v>
      </c>
      <c r="E431" s="148" t="s">
        <v>8</v>
      </c>
      <c r="F431" s="149">
        <v>43114</v>
      </c>
      <c r="G431" s="149">
        <v>42549</v>
      </c>
      <c r="H431" s="150">
        <v>10000</v>
      </c>
      <c r="I431" s="148" t="str">
        <f t="shared" si="24"/>
        <v>2016Q2</v>
      </c>
      <c r="J431" s="148">
        <f t="shared" si="25"/>
        <v>2</v>
      </c>
      <c r="K431" s="148">
        <f t="shared" si="26"/>
        <v>7</v>
      </c>
      <c r="L431" s="151">
        <f t="shared" si="27"/>
        <v>1</v>
      </c>
    </row>
    <row r="432" spans="2:12" x14ac:dyDescent="0.25">
      <c r="B432" s="147" t="s">
        <v>6</v>
      </c>
      <c r="C432" s="148" t="s">
        <v>7</v>
      </c>
      <c r="D432" s="148">
        <v>29</v>
      </c>
      <c r="E432" s="148" t="s">
        <v>8</v>
      </c>
      <c r="F432" s="149">
        <v>43114</v>
      </c>
      <c r="G432" s="149">
        <v>43007</v>
      </c>
      <c r="H432" s="150">
        <v>100000</v>
      </c>
      <c r="I432" s="148" t="str">
        <f t="shared" si="24"/>
        <v>2017Q3</v>
      </c>
      <c r="J432" s="148">
        <f t="shared" si="25"/>
        <v>1</v>
      </c>
      <c r="K432" s="148">
        <f t="shared" si="26"/>
        <v>2</v>
      </c>
      <c r="L432" s="151">
        <f t="shared" si="27"/>
        <v>1</v>
      </c>
    </row>
    <row r="433" spans="2:12" x14ac:dyDescent="0.25">
      <c r="B433" s="147" t="s">
        <v>9</v>
      </c>
      <c r="C433" s="148" t="s">
        <v>7</v>
      </c>
      <c r="D433" s="148">
        <v>38</v>
      </c>
      <c r="E433" s="148" t="s">
        <v>8</v>
      </c>
      <c r="F433" s="149">
        <v>43115</v>
      </c>
      <c r="G433" s="149">
        <v>42485</v>
      </c>
      <c r="H433" s="150">
        <v>84000</v>
      </c>
      <c r="I433" s="148" t="str">
        <f t="shared" si="24"/>
        <v>2016Q2</v>
      </c>
      <c r="J433" s="148">
        <f t="shared" si="25"/>
        <v>2</v>
      </c>
      <c r="K433" s="148">
        <f t="shared" si="26"/>
        <v>7</v>
      </c>
      <c r="L433" s="151">
        <f t="shared" si="27"/>
        <v>1</v>
      </c>
    </row>
    <row r="434" spans="2:12" x14ac:dyDescent="0.25">
      <c r="B434" s="147" t="s">
        <v>6</v>
      </c>
      <c r="C434" s="148" t="s">
        <v>7</v>
      </c>
      <c r="D434" s="148">
        <v>58</v>
      </c>
      <c r="E434" s="148" t="s">
        <v>8</v>
      </c>
      <c r="F434" s="149">
        <v>43116</v>
      </c>
      <c r="G434" s="149">
        <v>43004</v>
      </c>
      <c r="H434" s="150">
        <v>12000</v>
      </c>
      <c r="I434" s="148" t="str">
        <f t="shared" si="24"/>
        <v>2017Q3</v>
      </c>
      <c r="J434" s="148">
        <f t="shared" si="25"/>
        <v>1</v>
      </c>
      <c r="K434" s="148">
        <f t="shared" si="26"/>
        <v>2</v>
      </c>
      <c r="L434" s="151">
        <f t="shared" si="27"/>
        <v>1</v>
      </c>
    </row>
    <row r="435" spans="2:12" x14ac:dyDescent="0.25">
      <c r="B435" s="147" t="s">
        <v>6</v>
      </c>
      <c r="C435" s="148" t="s">
        <v>7</v>
      </c>
      <c r="D435" s="148">
        <v>32</v>
      </c>
      <c r="E435" s="148" t="s">
        <v>8</v>
      </c>
      <c r="F435" s="149">
        <v>43117</v>
      </c>
      <c r="G435" s="149">
        <v>42785</v>
      </c>
      <c r="H435" s="150">
        <v>96000</v>
      </c>
      <c r="I435" s="148" t="str">
        <f t="shared" si="24"/>
        <v>2017Q1</v>
      </c>
      <c r="J435" s="148">
        <f t="shared" si="25"/>
        <v>1</v>
      </c>
      <c r="K435" s="148">
        <f t="shared" si="26"/>
        <v>4</v>
      </c>
      <c r="L435" s="151">
        <f t="shared" si="27"/>
        <v>1</v>
      </c>
    </row>
    <row r="436" spans="2:12" x14ac:dyDescent="0.25">
      <c r="B436" s="147" t="s">
        <v>6</v>
      </c>
      <c r="C436" s="148" t="s">
        <v>7</v>
      </c>
      <c r="D436" s="148">
        <v>28</v>
      </c>
      <c r="E436" s="148" t="s">
        <v>8</v>
      </c>
      <c r="F436" s="149">
        <v>43117</v>
      </c>
      <c r="G436" s="149">
        <v>42863</v>
      </c>
      <c r="H436" s="150">
        <v>100000</v>
      </c>
      <c r="I436" s="148" t="str">
        <f t="shared" si="24"/>
        <v>2017Q2</v>
      </c>
      <c r="J436" s="148">
        <f t="shared" si="25"/>
        <v>1</v>
      </c>
      <c r="K436" s="148">
        <f t="shared" si="26"/>
        <v>3</v>
      </c>
      <c r="L436" s="151">
        <f t="shared" si="27"/>
        <v>1</v>
      </c>
    </row>
    <row r="437" spans="2:12" x14ac:dyDescent="0.25">
      <c r="B437" s="147" t="s">
        <v>6</v>
      </c>
      <c r="C437" s="148" t="s">
        <v>7</v>
      </c>
      <c r="D437" s="148">
        <v>21</v>
      </c>
      <c r="E437" s="148" t="s">
        <v>8</v>
      </c>
      <c r="F437" s="149">
        <v>43117</v>
      </c>
      <c r="G437" s="149">
        <v>42921</v>
      </c>
      <c r="H437" s="150">
        <v>100000</v>
      </c>
      <c r="I437" s="148" t="str">
        <f t="shared" si="24"/>
        <v>2017Q3</v>
      </c>
      <c r="J437" s="148">
        <f t="shared" si="25"/>
        <v>1</v>
      </c>
      <c r="K437" s="148">
        <f t="shared" si="26"/>
        <v>2</v>
      </c>
      <c r="L437" s="151">
        <f t="shared" si="27"/>
        <v>1</v>
      </c>
    </row>
    <row r="438" spans="2:12" x14ac:dyDescent="0.25">
      <c r="B438" s="147" t="s">
        <v>9</v>
      </c>
      <c r="C438" s="148" t="s">
        <v>7</v>
      </c>
      <c r="D438" s="148">
        <v>61</v>
      </c>
      <c r="E438" s="148" t="s">
        <v>8</v>
      </c>
      <c r="F438" s="149">
        <v>43121</v>
      </c>
      <c r="G438" s="149">
        <v>42962</v>
      </c>
      <c r="H438" s="150">
        <v>10000</v>
      </c>
      <c r="I438" s="148" t="str">
        <f t="shared" si="24"/>
        <v>2017Q3</v>
      </c>
      <c r="J438" s="148">
        <f t="shared" si="25"/>
        <v>1</v>
      </c>
      <c r="K438" s="148">
        <f t="shared" si="26"/>
        <v>2</v>
      </c>
      <c r="L438" s="151">
        <f t="shared" si="27"/>
        <v>1</v>
      </c>
    </row>
    <row r="439" spans="2:12" x14ac:dyDescent="0.25">
      <c r="B439" s="147" t="s">
        <v>6</v>
      </c>
      <c r="C439" s="148" t="s">
        <v>7</v>
      </c>
      <c r="D439" s="148">
        <v>59</v>
      </c>
      <c r="E439" s="148" t="s">
        <v>8</v>
      </c>
      <c r="F439" s="149">
        <v>43121</v>
      </c>
      <c r="G439" s="149">
        <v>43046</v>
      </c>
      <c r="H439" s="150">
        <v>10000</v>
      </c>
      <c r="I439" s="148" t="str">
        <f t="shared" si="24"/>
        <v>2017Q4</v>
      </c>
      <c r="J439" s="148">
        <f t="shared" si="25"/>
        <v>1</v>
      </c>
      <c r="K439" s="148">
        <f t="shared" si="26"/>
        <v>1</v>
      </c>
      <c r="L439" s="151">
        <f t="shared" si="27"/>
        <v>1</v>
      </c>
    </row>
    <row r="440" spans="2:12" x14ac:dyDescent="0.25">
      <c r="B440" s="147" t="s">
        <v>6</v>
      </c>
      <c r="C440" s="148" t="s">
        <v>7</v>
      </c>
      <c r="D440" s="148">
        <v>44</v>
      </c>
      <c r="E440" s="148" t="s">
        <v>8</v>
      </c>
      <c r="F440" s="149">
        <v>43123</v>
      </c>
      <c r="G440" s="149">
        <v>42909</v>
      </c>
      <c r="H440" s="150">
        <v>52000</v>
      </c>
      <c r="I440" s="148" t="str">
        <f t="shared" si="24"/>
        <v>2017Q2</v>
      </c>
      <c r="J440" s="148">
        <f t="shared" si="25"/>
        <v>1</v>
      </c>
      <c r="K440" s="148">
        <f t="shared" si="26"/>
        <v>3</v>
      </c>
      <c r="L440" s="151">
        <f t="shared" si="27"/>
        <v>1</v>
      </c>
    </row>
    <row r="441" spans="2:12" x14ac:dyDescent="0.25">
      <c r="B441" s="147" t="s">
        <v>6</v>
      </c>
      <c r="C441" s="148" t="s">
        <v>7</v>
      </c>
      <c r="D441" s="148">
        <v>18</v>
      </c>
      <c r="E441" s="148" t="s">
        <v>8</v>
      </c>
      <c r="F441" s="149">
        <v>43123</v>
      </c>
      <c r="G441" s="149">
        <v>42979</v>
      </c>
      <c r="H441" s="150">
        <v>100000</v>
      </c>
      <c r="I441" s="148" t="str">
        <f t="shared" si="24"/>
        <v>2017Q3</v>
      </c>
      <c r="J441" s="148">
        <f t="shared" si="25"/>
        <v>1</v>
      </c>
      <c r="K441" s="148">
        <f t="shared" si="26"/>
        <v>2</v>
      </c>
      <c r="L441" s="151">
        <f t="shared" si="27"/>
        <v>1</v>
      </c>
    </row>
    <row r="442" spans="2:12" x14ac:dyDescent="0.25">
      <c r="B442" s="147" t="s">
        <v>6</v>
      </c>
      <c r="C442" s="148" t="s">
        <v>7</v>
      </c>
      <c r="D442" s="148">
        <v>34</v>
      </c>
      <c r="E442" s="148" t="s">
        <v>8</v>
      </c>
      <c r="F442" s="149">
        <v>43123</v>
      </c>
      <c r="G442" s="149">
        <v>42981</v>
      </c>
      <c r="H442" s="150">
        <v>91000</v>
      </c>
      <c r="I442" s="148" t="str">
        <f t="shared" si="24"/>
        <v>2017Q3</v>
      </c>
      <c r="J442" s="148">
        <f t="shared" si="25"/>
        <v>1</v>
      </c>
      <c r="K442" s="148">
        <f t="shared" si="26"/>
        <v>2</v>
      </c>
      <c r="L442" s="151">
        <f t="shared" si="27"/>
        <v>1</v>
      </c>
    </row>
    <row r="443" spans="2:12" x14ac:dyDescent="0.25">
      <c r="B443" s="147" t="s">
        <v>6</v>
      </c>
      <c r="C443" s="148" t="s">
        <v>7</v>
      </c>
      <c r="D443" s="148">
        <v>40</v>
      </c>
      <c r="E443" s="148" t="s">
        <v>8</v>
      </c>
      <c r="F443" s="149">
        <v>43123</v>
      </c>
      <c r="G443" s="149">
        <v>43053</v>
      </c>
      <c r="H443" s="150">
        <v>74000</v>
      </c>
      <c r="I443" s="148" t="str">
        <f t="shared" si="24"/>
        <v>2017Q4</v>
      </c>
      <c r="J443" s="148">
        <f t="shared" si="25"/>
        <v>1</v>
      </c>
      <c r="K443" s="148">
        <f t="shared" si="26"/>
        <v>1</v>
      </c>
      <c r="L443" s="151">
        <f t="shared" si="27"/>
        <v>1</v>
      </c>
    </row>
    <row r="444" spans="2:12" x14ac:dyDescent="0.25">
      <c r="B444" s="147" t="s">
        <v>6</v>
      </c>
      <c r="C444" s="148" t="s">
        <v>7</v>
      </c>
      <c r="D444" s="148">
        <v>44</v>
      </c>
      <c r="E444" s="148" t="s">
        <v>8</v>
      </c>
      <c r="F444" s="149">
        <v>43124</v>
      </c>
      <c r="G444" s="149">
        <v>42458</v>
      </c>
      <c r="H444" s="150">
        <v>52000</v>
      </c>
      <c r="I444" s="148" t="str">
        <f t="shared" si="24"/>
        <v>2016Q1</v>
      </c>
      <c r="J444" s="148">
        <f t="shared" si="25"/>
        <v>2</v>
      </c>
      <c r="K444" s="148">
        <f t="shared" si="26"/>
        <v>8</v>
      </c>
      <c r="L444" s="151">
        <f t="shared" si="27"/>
        <v>1</v>
      </c>
    </row>
    <row r="445" spans="2:12" x14ac:dyDescent="0.25">
      <c r="B445" s="147" t="s">
        <v>9</v>
      </c>
      <c r="C445" s="148" t="s">
        <v>7</v>
      </c>
      <c r="D445" s="148">
        <v>41</v>
      </c>
      <c r="E445" s="148" t="s">
        <v>8</v>
      </c>
      <c r="F445" s="149">
        <v>43124</v>
      </c>
      <c r="G445" s="149">
        <v>42552</v>
      </c>
      <c r="H445" s="150">
        <v>68000</v>
      </c>
      <c r="I445" s="148" t="str">
        <f t="shared" si="24"/>
        <v>2016Q3</v>
      </c>
      <c r="J445" s="148">
        <f t="shared" si="25"/>
        <v>2</v>
      </c>
      <c r="K445" s="148">
        <f t="shared" si="26"/>
        <v>6</v>
      </c>
      <c r="L445" s="151">
        <f t="shared" si="27"/>
        <v>1</v>
      </c>
    </row>
    <row r="446" spans="2:12" x14ac:dyDescent="0.25">
      <c r="B446" s="147" t="s">
        <v>9</v>
      </c>
      <c r="C446" s="148" t="s">
        <v>7</v>
      </c>
      <c r="D446" s="148">
        <v>60</v>
      </c>
      <c r="E446" s="148" t="s">
        <v>8</v>
      </c>
      <c r="F446" s="149">
        <v>43124</v>
      </c>
      <c r="G446" s="149">
        <v>42736</v>
      </c>
      <c r="H446" s="150">
        <v>10000</v>
      </c>
      <c r="I446" s="148" t="str">
        <f t="shared" si="24"/>
        <v>2017Q1</v>
      </c>
      <c r="J446" s="148">
        <f t="shared" si="25"/>
        <v>1</v>
      </c>
      <c r="K446" s="148">
        <f t="shared" si="26"/>
        <v>4</v>
      </c>
      <c r="L446" s="151">
        <f t="shared" si="27"/>
        <v>1</v>
      </c>
    </row>
    <row r="447" spans="2:12" x14ac:dyDescent="0.25">
      <c r="B447" s="147" t="s">
        <v>9</v>
      </c>
      <c r="C447" s="148" t="s">
        <v>7</v>
      </c>
      <c r="D447" s="148">
        <v>47</v>
      </c>
      <c r="E447" s="148" t="s">
        <v>8</v>
      </c>
      <c r="F447" s="149">
        <v>43124</v>
      </c>
      <c r="G447" s="149">
        <v>42863</v>
      </c>
      <c r="H447" s="150">
        <v>40000</v>
      </c>
      <c r="I447" s="148" t="str">
        <f t="shared" si="24"/>
        <v>2017Q2</v>
      </c>
      <c r="J447" s="148">
        <f t="shared" si="25"/>
        <v>1</v>
      </c>
      <c r="K447" s="148">
        <f t="shared" si="26"/>
        <v>3</v>
      </c>
      <c r="L447" s="151">
        <f t="shared" si="27"/>
        <v>1</v>
      </c>
    </row>
    <row r="448" spans="2:12" x14ac:dyDescent="0.25">
      <c r="B448" s="147" t="s">
        <v>6</v>
      </c>
      <c r="C448" s="148" t="s">
        <v>7</v>
      </c>
      <c r="D448" s="148">
        <v>51</v>
      </c>
      <c r="E448" s="148" t="s">
        <v>8</v>
      </c>
      <c r="F448" s="149">
        <v>43124</v>
      </c>
      <c r="G448" s="149">
        <v>43029</v>
      </c>
      <c r="H448" s="150">
        <v>30000</v>
      </c>
      <c r="I448" s="148" t="str">
        <f t="shared" si="24"/>
        <v>2017Q4</v>
      </c>
      <c r="J448" s="148">
        <f t="shared" si="25"/>
        <v>1</v>
      </c>
      <c r="K448" s="148">
        <f t="shared" si="26"/>
        <v>1</v>
      </c>
      <c r="L448" s="151">
        <f t="shared" si="27"/>
        <v>1</v>
      </c>
    </row>
    <row r="449" spans="2:12" x14ac:dyDescent="0.25">
      <c r="B449" s="147" t="s">
        <v>9</v>
      </c>
      <c r="C449" s="148" t="s">
        <v>7</v>
      </c>
      <c r="D449" s="148">
        <v>58</v>
      </c>
      <c r="E449" s="148" t="s">
        <v>8</v>
      </c>
      <c r="F449" s="149">
        <v>43125</v>
      </c>
      <c r="G449" s="149">
        <v>42632</v>
      </c>
      <c r="H449" s="150">
        <v>12000</v>
      </c>
      <c r="I449" s="148" t="str">
        <f t="shared" si="24"/>
        <v>2016Q3</v>
      </c>
      <c r="J449" s="148">
        <f t="shared" si="25"/>
        <v>2</v>
      </c>
      <c r="K449" s="148">
        <f t="shared" si="26"/>
        <v>6</v>
      </c>
      <c r="L449" s="151">
        <f t="shared" si="27"/>
        <v>1</v>
      </c>
    </row>
    <row r="450" spans="2:12" x14ac:dyDescent="0.25">
      <c r="B450" s="147" t="s">
        <v>6</v>
      </c>
      <c r="C450" s="148" t="s">
        <v>7</v>
      </c>
      <c r="D450" s="148">
        <v>21</v>
      </c>
      <c r="E450" s="148" t="s">
        <v>8</v>
      </c>
      <c r="F450" s="149">
        <v>43125</v>
      </c>
      <c r="G450" s="149">
        <v>42842</v>
      </c>
      <c r="H450" s="150">
        <v>100000</v>
      </c>
      <c r="I450" s="148" t="str">
        <f t="shared" si="24"/>
        <v>2017Q2</v>
      </c>
      <c r="J450" s="148">
        <f t="shared" si="25"/>
        <v>1</v>
      </c>
      <c r="K450" s="148">
        <f t="shared" si="26"/>
        <v>3</v>
      </c>
      <c r="L450" s="151">
        <f t="shared" si="27"/>
        <v>1</v>
      </c>
    </row>
    <row r="451" spans="2:12" x14ac:dyDescent="0.25">
      <c r="B451" s="147" t="s">
        <v>6</v>
      </c>
      <c r="C451" s="148" t="s">
        <v>7</v>
      </c>
      <c r="D451" s="148">
        <v>57</v>
      </c>
      <c r="E451" s="148" t="s">
        <v>8</v>
      </c>
      <c r="F451" s="149">
        <v>43125</v>
      </c>
      <c r="G451" s="149">
        <v>42907</v>
      </c>
      <c r="H451" s="150">
        <v>15000</v>
      </c>
      <c r="I451" s="148" t="str">
        <f t="shared" si="24"/>
        <v>2017Q2</v>
      </c>
      <c r="J451" s="148">
        <f t="shared" si="25"/>
        <v>1</v>
      </c>
      <c r="K451" s="148">
        <f t="shared" si="26"/>
        <v>3</v>
      </c>
      <c r="L451" s="151">
        <f t="shared" si="27"/>
        <v>1</v>
      </c>
    </row>
    <row r="452" spans="2:12" x14ac:dyDescent="0.25">
      <c r="B452" s="147" t="s">
        <v>6</v>
      </c>
      <c r="C452" s="148" t="s">
        <v>7</v>
      </c>
      <c r="D452" s="148">
        <v>31</v>
      </c>
      <c r="E452" s="148" t="s">
        <v>8</v>
      </c>
      <c r="F452" s="149">
        <v>43125</v>
      </c>
      <c r="G452" s="149">
        <v>42980</v>
      </c>
      <c r="H452" s="150">
        <v>98000</v>
      </c>
      <c r="I452" s="148" t="str">
        <f t="shared" si="24"/>
        <v>2017Q3</v>
      </c>
      <c r="J452" s="148">
        <f t="shared" si="25"/>
        <v>1</v>
      </c>
      <c r="K452" s="148">
        <f t="shared" si="26"/>
        <v>2</v>
      </c>
      <c r="L452" s="151">
        <f t="shared" si="27"/>
        <v>1</v>
      </c>
    </row>
    <row r="453" spans="2:12" x14ac:dyDescent="0.25">
      <c r="B453" s="147" t="s">
        <v>6</v>
      </c>
      <c r="C453" s="148" t="s">
        <v>7</v>
      </c>
      <c r="D453" s="148">
        <v>19</v>
      </c>
      <c r="E453" s="148" t="s">
        <v>8</v>
      </c>
      <c r="F453" s="149">
        <v>43125</v>
      </c>
      <c r="G453" s="149">
        <v>43004</v>
      </c>
      <c r="H453" s="150">
        <v>100000</v>
      </c>
      <c r="I453" s="148" t="str">
        <f t="shared" si="24"/>
        <v>2017Q3</v>
      </c>
      <c r="J453" s="148">
        <f t="shared" si="25"/>
        <v>1</v>
      </c>
      <c r="K453" s="148">
        <f t="shared" si="26"/>
        <v>2</v>
      </c>
      <c r="L453" s="151">
        <f t="shared" si="27"/>
        <v>1</v>
      </c>
    </row>
    <row r="454" spans="2:12" x14ac:dyDescent="0.25">
      <c r="B454" s="147" t="s">
        <v>6</v>
      </c>
      <c r="C454" s="148" t="s">
        <v>7</v>
      </c>
      <c r="D454" s="148">
        <v>44</v>
      </c>
      <c r="E454" s="148" t="s">
        <v>8</v>
      </c>
      <c r="F454" s="149">
        <v>43130</v>
      </c>
      <c r="G454" s="149">
        <v>42789</v>
      </c>
      <c r="H454" s="150">
        <v>52000</v>
      </c>
      <c r="I454" s="148" t="str">
        <f t="shared" si="24"/>
        <v>2017Q1</v>
      </c>
      <c r="J454" s="148">
        <f t="shared" si="25"/>
        <v>1</v>
      </c>
      <c r="K454" s="148">
        <f t="shared" si="26"/>
        <v>4</v>
      </c>
      <c r="L454" s="151">
        <f t="shared" si="27"/>
        <v>1</v>
      </c>
    </row>
    <row r="455" spans="2:12" x14ac:dyDescent="0.25">
      <c r="B455" s="147" t="s">
        <v>9</v>
      </c>
      <c r="C455" s="148" t="s">
        <v>7</v>
      </c>
      <c r="D455" s="148">
        <v>55</v>
      </c>
      <c r="E455" s="148" t="s">
        <v>8</v>
      </c>
      <c r="F455" s="149">
        <v>43130</v>
      </c>
      <c r="G455" s="149">
        <v>43095</v>
      </c>
      <c r="H455" s="150">
        <v>20000</v>
      </c>
      <c r="I455" s="148" t="str">
        <f t="shared" si="24"/>
        <v>2017Q4</v>
      </c>
      <c r="J455" s="148">
        <f t="shared" si="25"/>
        <v>1</v>
      </c>
      <c r="K455" s="148">
        <f t="shared" si="26"/>
        <v>1</v>
      </c>
      <c r="L455" s="151">
        <f t="shared" si="27"/>
        <v>1</v>
      </c>
    </row>
    <row r="456" spans="2:12" x14ac:dyDescent="0.25">
      <c r="B456" s="147" t="s">
        <v>9</v>
      </c>
      <c r="C456" s="148" t="s">
        <v>7</v>
      </c>
      <c r="D456" s="148">
        <v>53</v>
      </c>
      <c r="E456" s="148" t="s">
        <v>8</v>
      </c>
      <c r="F456" s="149">
        <v>43131</v>
      </c>
      <c r="G456" s="149">
        <v>42887</v>
      </c>
      <c r="H456" s="150">
        <v>25000</v>
      </c>
      <c r="I456" s="148" t="str">
        <f t="shared" si="24"/>
        <v>2017Q2</v>
      </c>
      <c r="J456" s="148">
        <f t="shared" si="25"/>
        <v>1</v>
      </c>
      <c r="K456" s="148">
        <f t="shared" si="26"/>
        <v>3</v>
      </c>
      <c r="L456" s="151">
        <f t="shared" si="27"/>
        <v>1</v>
      </c>
    </row>
    <row r="457" spans="2:12" x14ac:dyDescent="0.25">
      <c r="B457" s="147" t="s">
        <v>9</v>
      </c>
      <c r="C457" s="148" t="s">
        <v>7</v>
      </c>
      <c r="D457" s="148">
        <v>49</v>
      </c>
      <c r="E457" s="148" t="s">
        <v>8</v>
      </c>
      <c r="F457" s="149">
        <v>43132</v>
      </c>
      <c r="G457" s="149">
        <v>42421</v>
      </c>
      <c r="H457" s="150">
        <v>35000</v>
      </c>
      <c r="I457" s="148" t="str">
        <f t="shared" si="24"/>
        <v>2016Q1</v>
      </c>
      <c r="J457" s="148">
        <f t="shared" si="25"/>
        <v>2</v>
      </c>
      <c r="K457" s="148">
        <f t="shared" si="26"/>
        <v>8</v>
      </c>
      <c r="L457" s="151">
        <f t="shared" si="27"/>
        <v>1</v>
      </c>
    </row>
    <row r="458" spans="2:12" x14ac:dyDescent="0.25">
      <c r="B458" s="147" t="s">
        <v>6</v>
      </c>
      <c r="C458" s="148" t="s">
        <v>7</v>
      </c>
      <c r="D458" s="148">
        <v>39</v>
      </c>
      <c r="E458" s="148" t="s">
        <v>8</v>
      </c>
      <c r="F458" s="149">
        <v>43132</v>
      </c>
      <c r="G458" s="149">
        <v>42958</v>
      </c>
      <c r="H458" s="150">
        <v>81000</v>
      </c>
      <c r="I458" s="148" t="str">
        <f t="shared" si="24"/>
        <v>2017Q3</v>
      </c>
      <c r="J458" s="148">
        <f t="shared" si="25"/>
        <v>1</v>
      </c>
      <c r="K458" s="148">
        <f t="shared" si="26"/>
        <v>2</v>
      </c>
      <c r="L458" s="151">
        <f t="shared" si="27"/>
        <v>1</v>
      </c>
    </row>
    <row r="459" spans="2:12" x14ac:dyDescent="0.25">
      <c r="B459" s="147" t="s">
        <v>6</v>
      </c>
      <c r="C459" s="148" t="s">
        <v>7</v>
      </c>
      <c r="D459" s="148">
        <v>40</v>
      </c>
      <c r="E459" s="148" t="s">
        <v>8</v>
      </c>
      <c r="F459" s="149">
        <v>43132</v>
      </c>
      <c r="G459" s="149">
        <v>42997</v>
      </c>
      <c r="H459" s="150">
        <v>74000</v>
      </c>
      <c r="I459" s="148" t="str">
        <f t="shared" ref="I459:I522" si="28">YEAR(G459)&amp;"Q"&amp;ROUNDUP(MONTH(G459)/3,0)</f>
        <v>2017Q3</v>
      </c>
      <c r="J459" s="148">
        <f t="shared" ref="J459:J522" si="29">YEAR(F459)-YEAR(G459)</f>
        <v>1</v>
      </c>
      <c r="K459" s="148">
        <f t="shared" ref="K459:K522" si="30">(YEAR(F459)*4+ROUNDDOWN((MONTH(F459)-1)/3,0))
-(YEAR(G459)*4+ROUNDDOWN((MONTH(G459)-1)/3,0))</f>
        <v>2</v>
      </c>
      <c r="L459" s="151">
        <f t="shared" ref="L459:L522" si="31">IF(C459="Declined",0,IF(C459="Admitted",1,IF(B459="TPD",0.8,1)))</f>
        <v>1</v>
      </c>
    </row>
    <row r="460" spans="2:12" x14ac:dyDescent="0.25">
      <c r="B460" s="147" t="s">
        <v>6</v>
      </c>
      <c r="C460" s="148" t="s">
        <v>7</v>
      </c>
      <c r="D460" s="148">
        <v>33</v>
      </c>
      <c r="E460" s="148" t="s">
        <v>8</v>
      </c>
      <c r="F460" s="149">
        <v>43132</v>
      </c>
      <c r="G460" s="149">
        <v>43004</v>
      </c>
      <c r="H460" s="150">
        <v>94000</v>
      </c>
      <c r="I460" s="148" t="str">
        <f t="shared" si="28"/>
        <v>2017Q3</v>
      </c>
      <c r="J460" s="148">
        <f t="shared" si="29"/>
        <v>1</v>
      </c>
      <c r="K460" s="148">
        <f t="shared" si="30"/>
        <v>2</v>
      </c>
      <c r="L460" s="151">
        <f t="shared" si="31"/>
        <v>1</v>
      </c>
    </row>
    <row r="461" spans="2:12" x14ac:dyDescent="0.25">
      <c r="B461" s="147" t="s">
        <v>6</v>
      </c>
      <c r="C461" s="148" t="s">
        <v>7</v>
      </c>
      <c r="D461" s="148">
        <v>25</v>
      </c>
      <c r="E461" s="148" t="s">
        <v>8</v>
      </c>
      <c r="F461" s="149">
        <v>43132</v>
      </c>
      <c r="G461" s="149">
        <v>43092</v>
      </c>
      <c r="H461" s="150">
        <v>100000</v>
      </c>
      <c r="I461" s="148" t="str">
        <f t="shared" si="28"/>
        <v>2017Q4</v>
      </c>
      <c r="J461" s="148">
        <f t="shared" si="29"/>
        <v>1</v>
      </c>
      <c r="K461" s="148">
        <f t="shared" si="30"/>
        <v>1</v>
      </c>
      <c r="L461" s="151">
        <f t="shared" si="31"/>
        <v>1</v>
      </c>
    </row>
    <row r="462" spans="2:12" x14ac:dyDescent="0.25">
      <c r="B462" s="147" t="s">
        <v>6</v>
      </c>
      <c r="C462" s="148" t="s">
        <v>7</v>
      </c>
      <c r="D462" s="148">
        <v>41</v>
      </c>
      <c r="E462" s="148" t="s">
        <v>8</v>
      </c>
      <c r="F462" s="149">
        <v>43132</v>
      </c>
      <c r="G462" s="149">
        <v>43092</v>
      </c>
      <c r="H462" s="150">
        <v>68000</v>
      </c>
      <c r="I462" s="148" t="str">
        <f t="shared" si="28"/>
        <v>2017Q4</v>
      </c>
      <c r="J462" s="148">
        <f t="shared" si="29"/>
        <v>1</v>
      </c>
      <c r="K462" s="148">
        <f t="shared" si="30"/>
        <v>1</v>
      </c>
      <c r="L462" s="151">
        <f t="shared" si="31"/>
        <v>1</v>
      </c>
    </row>
    <row r="463" spans="2:12" x14ac:dyDescent="0.25">
      <c r="B463" s="147" t="s">
        <v>9</v>
      </c>
      <c r="C463" s="148" t="s">
        <v>7</v>
      </c>
      <c r="D463" s="148">
        <v>46</v>
      </c>
      <c r="E463" s="148" t="s">
        <v>8</v>
      </c>
      <c r="F463" s="149">
        <v>43136</v>
      </c>
      <c r="G463" s="149">
        <v>42463</v>
      </c>
      <c r="H463" s="150">
        <v>43000</v>
      </c>
      <c r="I463" s="148" t="str">
        <f t="shared" si="28"/>
        <v>2016Q2</v>
      </c>
      <c r="J463" s="148">
        <f t="shared" si="29"/>
        <v>2</v>
      </c>
      <c r="K463" s="148">
        <f t="shared" si="30"/>
        <v>7</v>
      </c>
      <c r="L463" s="151">
        <f t="shared" si="31"/>
        <v>1</v>
      </c>
    </row>
    <row r="464" spans="2:12" x14ac:dyDescent="0.25">
      <c r="B464" s="147" t="s">
        <v>9</v>
      </c>
      <c r="C464" s="148" t="s">
        <v>10</v>
      </c>
      <c r="D464" s="148">
        <v>42</v>
      </c>
      <c r="E464" s="148" t="s">
        <v>8</v>
      </c>
      <c r="F464" s="149">
        <v>43136</v>
      </c>
      <c r="G464" s="149">
        <v>42654</v>
      </c>
      <c r="H464" s="150">
        <v>64000</v>
      </c>
      <c r="I464" s="148" t="str">
        <f t="shared" si="28"/>
        <v>2016Q4</v>
      </c>
      <c r="J464" s="148">
        <f t="shared" si="29"/>
        <v>2</v>
      </c>
      <c r="K464" s="148">
        <f t="shared" si="30"/>
        <v>5</v>
      </c>
      <c r="L464" s="151">
        <f t="shared" si="31"/>
        <v>0</v>
      </c>
    </row>
    <row r="465" spans="2:12" x14ac:dyDescent="0.25">
      <c r="B465" s="147" t="s">
        <v>9</v>
      </c>
      <c r="C465" s="148" t="s">
        <v>10</v>
      </c>
      <c r="D465" s="148">
        <v>41</v>
      </c>
      <c r="E465" s="148" t="s">
        <v>8</v>
      </c>
      <c r="F465" s="149">
        <v>43136</v>
      </c>
      <c r="G465" s="149">
        <v>42661</v>
      </c>
      <c r="H465" s="150">
        <v>68000</v>
      </c>
      <c r="I465" s="148" t="str">
        <f t="shared" si="28"/>
        <v>2016Q4</v>
      </c>
      <c r="J465" s="148">
        <f t="shared" si="29"/>
        <v>2</v>
      </c>
      <c r="K465" s="148">
        <f t="shared" si="30"/>
        <v>5</v>
      </c>
      <c r="L465" s="151">
        <f t="shared" si="31"/>
        <v>0</v>
      </c>
    </row>
    <row r="466" spans="2:12" x14ac:dyDescent="0.25">
      <c r="B466" s="147" t="s">
        <v>6</v>
      </c>
      <c r="C466" s="148" t="s">
        <v>7</v>
      </c>
      <c r="D466" s="148">
        <v>42</v>
      </c>
      <c r="E466" s="148" t="s">
        <v>8</v>
      </c>
      <c r="F466" s="149">
        <v>43136</v>
      </c>
      <c r="G466" s="149">
        <v>42832</v>
      </c>
      <c r="H466" s="150">
        <v>64000</v>
      </c>
      <c r="I466" s="148" t="str">
        <f t="shared" si="28"/>
        <v>2017Q2</v>
      </c>
      <c r="J466" s="148">
        <f t="shared" si="29"/>
        <v>1</v>
      </c>
      <c r="K466" s="148">
        <f t="shared" si="30"/>
        <v>3</v>
      </c>
      <c r="L466" s="151">
        <f t="shared" si="31"/>
        <v>1</v>
      </c>
    </row>
    <row r="467" spans="2:12" x14ac:dyDescent="0.25">
      <c r="B467" s="147" t="s">
        <v>6</v>
      </c>
      <c r="C467" s="148" t="s">
        <v>7</v>
      </c>
      <c r="D467" s="148">
        <v>20</v>
      </c>
      <c r="E467" s="148" t="s">
        <v>8</v>
      </c>
      <c r="F467" s="149">
        <v>43136</v>
      </c>
      <c r="G467" s="149">
        <v>42867</v>
      </c>
      <c r="H467" s="150">
        <v>100000</v>
      </c>
      <c r="I467" s="148" t="str">
        <f t="shared" si="28"/>
        <v>2017Q2</v>
      </c>
      <c r="J467" s="148">
        <f t="shared" si="29"/>
        <v>1</v>
      </c>
      <c r="K467" s="148">
        <f t="shared" si="30"/>
        <v>3</v>
      </c>
      <c r="L467" s="151">
        <f t="shared" si="31"/>
        <v>1</v>
      </c>
    </row>
    <row r="468" spans="2:12" x14ac:dyDescent="0.25">
      <c r="B468" s="147" t="s">
        <v>9</v>
      </c>
      <c r="C468" s="148" t="s">
        <v>7</v>
      </c>
      <c r="D468" s="148">
        <v>55</v>
      </c>
      <c r="E468" s="148" t="s">
        <v>8</v>
      </c>
      <c r="F468" s="149">
        <v>43136</v>
      </c>
      <c r="G468" s="149">
        <v>42921</v>
      </c>
      <c r="H468" s="150">
        <v>20000</v>
      </c>
      <c r="I468" s="148" t="str">
        <f t="shared" si="28"/>
        <v>2017Q3</v>
      </c>
      <c r="J468" s="148">
        <f t="shared" si="29"/>
        <v>1</v>
      </c>
      <c r="K468" s="148">
        <f t="shared" si="30"/>
        <v>2</v>
      </c>
      <c r="L468" s="151">
        <f t="shared" si="31"/>
        <v>1</v>
      </c>
    </row>
    <row r="469" spans="2:12" x14ac:dyDescent="0.25">
      <c r="B469" s="147" t="s">
        <v>9</v>
      </c>
      <c r="C469" s="148" t="s">
        <v>7</v>
      </c>
      <c r="D469" s="148">
        <v>52</v>
      </c>
      <c r="E469" s="148" t="s">
        <v>8</v>
      </c>
      <c r="F469" s="149">
        <v>43136</v>
      </c>
      <c r="G469" s="149">
        <v>43075</v>
      </c>
      <c r="H469" s="150">
        <v>27000</v>
      </c>
      <c r="I469" s="148" t="str">
        <f t="shared" si="28"/>
        <v>2017Q4</v>
      </c>
      <c r="J469" s="148">
        <f t="shared" si="29"/>
        <v>1</v>
      </c>
      <c r="K469" s="148">
        <f t="shared" si="30"/>
        <v>1</v>
      </c>
      <c r="L469" s="151">
        <f t="shared" si="31"/>
        <v>1</v>
      </c>
    </row>
    <row r="470" spans="2:12" x14ac:dyDescent="0.25">
      <c r="B470" s="147" t="s">
        <v>6</v>
      </c>
      <c r="C470" s="148" t="s">
        <v>7</v>
      </c>
      <c r="D470" s="148">
        <v>61</v>
      </c>
      <c r="E470" s="148" t="s">
        <v>8</v>
      </c>
      <c r="F470" s="149">
        <v>43136</v>
      </c>
      <c r="G470" s="149">
        <v>43098</v>
      </c>
      <c r="H470" s="150">
        <v>10000</v>
      </c>
      <c r="I470" s="148" t="str">
        <f t="shared" si="28"/>
        <v>2017Q4</v>
      </c>
      <c r="J470" s="148">
        <f t="shared" si="29"/>
        <v>1</v>
      </c>
      <c r="K470" s="148">
        <f t="shared" si="30"/>
        <v>1</v>
      </c>
      <c r="L470" s="151">
        <f t="shared" si="31"/>
        <v>1</v>
      </c>
    </row>
    <row r="471" spans="2:12" x14ac:dyDescent="0.25">
      <c r="B471" s="147" t="s">
        <v>6</v>
      </c>
      <c r="C471" s="148" t="s">
        <v>7</v>
      </c>
      <c r="D471" s="148">
        <v>57</v>
      </c>
      <c r="E471" s="148" t="s">
        <v>8</v>
      </c>
      <c r="F471" s="149">
        <v>43136</v>
      </c>
      <c r="G471" s="149">
        <v>43101</v>
      </c>
      <c r="H471" s="150">
        <v>15000</v>
      </c>
      <c r="I471" s="148" t="str">
        <f t="shared" si="28"/>
        <v>2018Q1</v>
      </c>
      <c r="J471" s="148">
        <f t="shared" si="29"/>
        <v>0</v>
      </c>
      <c r="K471" s="148">
        <f t="shared" si="30"/>
        <v>0</v>
      </c>
      <c r="L471" s="151">
        <f t="shared" si="31"/>
        <v>1</v>
      </c>
    </row>
    <row r="472" spans="2:12" x14ac:dyDescent="0.25">
      <c r="B472" s="147" t="s">
        <v>6</v>
      </c>
      <c r="C472" s="148" t="s">
        <v>7</v>
      </c>
      <c r="D472" s="148">
        <v>30</v>
      </c>
      <c r="E472" s="148" t="s">
        <v>8</v>
      </c>
      <c r="F472" s="149">
        <v>43136</v>
      </c>
      <c r="G472" s="149">
        <v>43104</v>
      </c>
      <c r="H472" s="150">
        <v>100000</v>
      </c>
      <c r="I472" s="148" t="str">
        <f t="shared" si="28"/>
        <v>2018Q1</v>
      </c>
      <c r="J472" s="148">
        <f t="shared" si="29"/>
        <v>0</v>
      </c>
      <c r="K472" s="148">
        <f t="shared" si="30"/>
        <v>0</v>
      </c>
      <c r="L472" s="151">
        <f t="shared" si="31"/>
        <v>1</v>
      </c>
    </row>
    <row r="473" spans="2:12" x14ac:dyDescent="0.25">
      <c r="B473" s="147" t="s">
        <v>9</v>
      </c>
      <c r="C473" s="148" t="s">
        <v>7</v>
      </c>
      <c r="D473" s="148">
        <v>59</v>
      </c>
      <c r="E473" s="148" t="s">
        <v>8</v>
      </c>
      <c r="F473" s="149">
        <v>43137</v>
      </c>
      <c r="G473" s="149">
        <v>42839</v>
      </c>
      <c r="H473" s="150">
        <v>10000</v>
      </c>
      <c r="I473" s="148" t="str">
        <f t="shared" si="28"/>
        <v>2017Q2</v>
      </c>
      <c r="J473" s="148">
        <f t="shared" si="29"/>
        <v>1</v>
      </c>
      <c r="K473" s="148">
        <f t="shared" si="30"/>
        <v>3</v>
      </c>
      <c r="L473" s="151">
        <f t="shared" si="31"/>
        <v>1</v>
      </c>
    </row>
    <row r="474" spans="2:12" x14ac:dyDescent="0.25">
      <c r="B474" s="147" t="s">
        <v>6</v>
      </c>
      <c r="C474" s="148" t="s">
        <v>7</v>
      </c>
      <c r="D474" s="148">
        <v>61</v>
      </c>
      <c r="E474" s="148" t="s">
        <v>8</v>
      </c>
      <c r="F474" s="149">
        <v>43137</v>
      </c>
      <c r="G474" s="149">
        <v>43040</v>
      </c>
      <c r="H474" s="150">
        <v>10000</v>
      </c>
      <c r="I474" s="148" t="str">
        <f t="shared" si="28"/>
        <v>2017Q4</v>
      </c>
      <c r="J474" s="148">
        <f t="shared" si="29"/>
        <v>1</v>
      </c>
      <c r="K474" s="148">
        <f t="shared" si="30"/>
        <v>1</v>
      </c>
      <c r="L474" s="151">
        <f t="shared" si="31"/>
        <v>1</v>
      </c>
    </row>
    <row r="475" spans="2:12" x14ac:dyDescent="0.25">
      <c r="B475" s="147" t="s">
        <v>6</v>
      </c>
      <c r="C475" s="148" t="s">
        <v>7</v>
      </c>
      <c r="D475" s="148">
        <v>57</v>
      </c>
      <c r="E475" s="148" t="s">
        <v>8</v>
      </c>
      <c r="F475" s="149">
        <v>43137</v>
      </c>
      <c r="G475" s="149">
        <v>43049</v>
      </c>
      <c r="H475" s="150">
        <v>15000</v>
      </c>
      <c r="I475" s="148" t="str">
        <f t="shared" si="28"/>
        <v>2017Q4</v>
      </c>
      <c r="J475" s="148">
        <f t="shared" si="29"/>
        <v>1</v>
      </c>
      <c r="K475" s="148">
        <f t="shared" si="30"/>
        <v>1</v>
      </c>
      <c r="L475" s="151">
        <f t="shared" si="31"/>
        <v>1</v>
      </c>
    </row>
    <row r="476" spans="2:12" x14ac:dyDescent="0.25">
      <c r="B476" s="147" t="s">
        <v>6</v>
      </c>
      <c r="C476" s="148" t="s">
        <v>7</v>
      </c>
      <c r="D476" s="148">
        <v>41</v>
      </c>
      <c r="E476" s="148" t="s">
        <v>8</v>
      </c>
      <c r="F476" s="149">
        <v>43137</v>
      </c>
      <c r="G476" s="149">
        <v>43087</v>
      </c>
      <c r="H476" s="150">
        <v>68000</v>
      </c>
      <c r="I476" s="148" t="str">
        <f t="shared" si="28"/>
        <v>2017Q4</v>
      </c>
      <c r="J476" s="148">
        <f t="shared" si="29"/>
        <v>1</v>
      </c>
      <c r="K476" s="148">
        <f t="shared" si="30"/>
        <v>1</v>
      </c>
      <c r="L476" s="151">
        <f t="shared" si="31"/>
        <v>1</v>
      </c>
    </row>
    <row r="477" spans="2:12" x14ac:dyDescent="0.25">
      <c r="B477" s="147" t="s">
        <v>6</v>
      </c>
      <c r="C477" s="148" t="s">
        <v>7</v>
      </c>
      <c r="D477" s="148">
        <v>53</v>
      </c>
      <c r="E477" s="148" t="s">
        <v>8</v>
      </c>
      <c r="F477" s="149">
        <v>43138</v>
      </c>
      <c r="G477" s="149">
        <v>42938</v>
      </c>
      <c r="H477" s="150">
        <v>25000</v>
      </c>
      <c r="I477" s="148" t="str">
        <f t="shared" si="28"/>
        <v>2017Q3</v>
      </c>
      <c r="J477" s="148">
        <f t="shared" si="29"/>
        <v>1</v>
      </c>
      <c r="K477" s="148">
        <f t="shared" si="30"/>
        <v>2</v>
      </c>
      <c r="L477" s="151">
        <f t="shared" si="31"/>
        <v>1</v>
      </c>
    </row>
    <row r="478" spans="2:12" x14ac:dyDescent="0.25">
      <c r="B478" s="147" t="s">
        <v>9</v>
      </c>
      <c r="C478" s="148" t="s">
        <v>7</v>
      </c>
      <c r="D478" s="148">
        <v>46</v>
      </c>
      <c r="E478" s="148" t="s">
        <v>8</v>
      </c>
      <c r="F478" s="149">
        <v>43139</v>
      </c>
      <c r="G478" s="149">
        <v>42614</v>
      </c>
      <c r="H478" s="150">
        <v>43000</v>
      </c>
      <c r="I478" s="148" t="str">
        <f t="shared" si="28"/>
        <v>2016Q3</v>
      </c>
      <c r="J478" s="148">
        <f t="shared" si="29"/>
        <v>2</v>
      </c>
      <c r="K478" s="148">
        <f t="shared" si="30"/>
        <v>6</v>
      </c>
      <c r="L478" s="151">
        <f t="shared" si="31"/>
        <v>1</v>
      </c>
    </row>
    <row r="479" spans="2:12" x14ac:dyDescent="0.25">
      <c r="B479" s="147" t="s">
        <v>9</v>
      </c>
      <c r="C479" s="148" t="s">
        <v>7</v>
      </c>
      <c r="D479" s="148">
        <v>32</v>
      </c>
      <c r="E479" s="148" t="s">
        <v>8</v>
      </c>
      <c r="F479" s="149">
        <v>43139</v>
      </c>
      <c r="G479" s="149">
        <v>42910</v>
      </c>
      <c r="H479" s="150">
        <v>96000</v>
      </c>
      <c r="I479" s="148" t="str">
        <f t="shared" si="28"/>
        <v>2017Q2</v>
      </c>
      <c r="J479" s="148">
        <f t="shared" si="29"/>
        <v>1</v>
      </c>
      <c r="K479" s="148">
        <f t="shared" si="30"/>
        <v>3</v>
      </c>
      <c r="L479" s="151">
        <f t="shared" si="31"/>
        <v>1</v>
      </c>
    </row>
    <row r="480" spans="2:12" x14ac:dyDescent="0.25">
      <c r="B480" s="147" t="s">
        <v>6</v>
      </c>
      <c r="C480" s="148" t="s">
        <v>7</v>
      </c>
      <c r="D480" s="148">
        <v>52</v>
      </c>
      <c r="E480" s="148" t="s">
        <v>8</v>
      </c>
      <c r="F480" s="149">
        <v>43139</v>
      </c>
      <c r="G480" s="149">
        <v>42954</v>
      </c>
      <c r="H480" s="150">
        <v>27000</v>
      </c>
      <c r="I480" s="148" t="str">
        <f t="shared" si="28"/>
        <v>2017Q3</v>
      </c>
      <c r="J480" s="148">
        <f t="shared" si="29"/>
        <v>1</v>
      </c>
      <c r="K480" s="148">
        <f t="shared" si="30"/>
        <v>2</v>
      </c>
      <c r="L480" s="151">
        <f t="shared" si="31"/>
        <v>1</v>
      </c>
    </row>
    <row r="481" spans="2:12" x14ac:dyDescent="0.25">
      <c r="B481" s="147" t="s">
        <v>6</v>
      </c>
      <c r="C481" s="148" t="s">
        <v>7</v>
      </c>
      <c r="D481" s="148">
        <v>24</v>
      </c>
      <c r="E481" s="148" t="s">
        <v>8</v>
      </c>
      <c r="F481" s="149">
        <v>43142</v>
      </c>
      <c r="G481" s="149">
        <v>42970</v>
      </c>
      <c r="H481" s="150">
        <v>100000</v>
      </c>
      <c r="I481" s="148" t="str">
        <f t="shared" si="28"/>
        <v>2017Q3</v>
      </c>
      <c r="J481" s="148">
        <f t="shared" si="29"/>
        <v>1</v>
      </c>
      <c r="K481" s="148">
        <f t="shared" si="30"/>
        <v>2</v>
      </c>
      <c r="L481" s="151">
        <f t="shared" si="31"/>
        <v>1</v>
      </c>
    </row>
    <row r="482" spans="2:12" x14ac:dyDescent="0.25">
      <c r="B482" s="147" t="s">
        <v>6</v>
      </c>
      <c r="C482" s="148" t="s">
        <v>7</v>
      </c>
      <c r="D482" s="148">
        <v>42</v>
      </c>
      <c r="E482" s="148" t="s">
        <v>8</v>
      </c>
      <c r="F482" s="149">
        <v>43142</v>
      </c>
      <c r="G482" s="149">
        <v>43001</v>
      </c>
      <c r="H482" s="150">
        <v>64000</v>
      </c>
      <c r="I482" s="148" t="str">
        <f t="shared" si="28"/>
        <v>2017Q3</v>
      </c>
      <c r="J482" s="148">
        <f t="shared" si="29"/>
        <v>1</v>
      </c>
      <c r="K482" s="148">
        <f t="shared" si="30"/>
        <v>2</v>
      </c>
      <c r="L482" s="151">
        <f t="shared" si="31"/>
        <v>1</v>
      </c>
    </row>
    <row r="483" spans="2:12" x14ac:dyDescent="0.25">
      <c r="B483" s="147" t="s">
        <v>6</v>
      </c>
      <c r="C483" s="148" t="s">
        <v>7</v>
      </c>
      <c r="D483" s="148">
        <v>33</v>
      </c>
      <c r="E483" s="148" t="s">
        <v>8</v>
      </c>
      <c r="F483" s="149">
        <v>43142</v>
      </c>
      <c r="G483" s="149">
        <v>43040</v>
      </c>
      <c r="H483" s="150">
        <v>94000</v>
      </c>
      <c r="I483" s="148" t="str">
        <f t="shared" si="28"/>
        <v>2017Q4</v>
      </c>
      <c r="J483" s="148">
        <f t="shared" si="29"/>
        <v>1</v>
      </c>
      <c r="K483" s="148">
        <f t="shared" si="30"/>
        <v>1</v>
      </c>
      <c r="L483" s="151">
        <f t="shared" si="31"/>
        <v>1</v>
      </c>
    </row>
    <row r="484" spans="2:12" x14ac:dyDescent="0.25">
      <c r="B484" s="147" t="s">
        <v>6</v>
      </c>
      <c r="C484" s="148" t="s">
        <v>7</v>
      </c>
      <c r="D484" s="148">
        <v>18</v>
      </c>
      <c r="E484" s="148" t="s">
        <v>8</v>
      </c>
      <c r="F484" s="149">
        <v>43142</v>
      </c>
      <c r="G484" s="149">
        <v>43057</v>
      </c>
      <c r="H484" s="150">
        <v>100000</v>
      </c>
      <c r="I484" s="148" t="str">
        <f t="shared" si="28"/>
        <v>2017Q4</v>
      </c>
      <c r="J484" s="148">
        <f t="shared" si="29"/>
        <v>1</v>
      </c>
      <c r="K484" s="148">
        <f t="shared" si="30"/>
        <v>1</v>
      </c>
      <c r="L484" s="151">
        <f t="shared" si="31"/>
        <v>1</v>
      </c>
    </row>
    <row r="485" spans="2:12" x14ac:dyDescent="0.25">
      <c r="B485" s="147" t="s">
        <v>6</v>
      </c>
      <c r="C485" s="148" t="s">
        <v>7</v>
      </c>
      <c r="D485" s="148">
        <v>19</v>
      </c>
      <c r="E485" s="148" t="s">
        <v>8</v>
      </c>
      <c r="F485" s="149">
        <v>43143</v>
      </c>
      <c r="G485" s="149">
        <v>42878</v>
      </c>
      <c r="H485" s="150">
        <v>100000</v>
      </c>
      <c r="I485" s="148" t="str">
        <f t="shared" si="28"/>
        <v>2017Q2</v>
      </c>
      <c r="J485" s="148">
        <f t="shared" si="29"/>
        <v>1</v>
      </c>
      <c r="K485" s="148">
        <f t="shared" si="30"/>
        <v>3</v>
      </c>
      <c r="L485" s="151">
        <f t="shared" si="31"/>
        <v>1</v>
      </c>
    </row>
    <row r="486" spans="2:12" x14ac:dyDescent="0.25">
      <c r="B486" s="147" t="s">
        <v>9</v>
      </c>
      <c r="C486" s="148" t="s">
        <v>7</v>
      </c>
      <c r="D486" s="148">
        <v>33</v>
      </c>
      <c r="E486" s="148" t="s">
        <v>8</v>
      </c>
      <c r="F486" s="149">
        <v>43144</v>
      </c>
      <c r="G486" s="149">
        <v>42761</v>
      </c>
      <c r="H486" s="150">
        <v>94000</v>
      </c>
      <c r="I486" s="148" t="str">
        <f t="shared" si="28"/>
        <v>2017Q1</v>
      </c>
      <c r="J486" s="148">
        <f t="shared" si="29"/>
        <v>1</v>
      </c>
      <c r="K486" s="148">
        <f t="shared" si="30"/>
        <v>4</v>
      </c>
      <c r="L486" s="151">
        <f t="shared" si="31"/>
        <v>1</v>
      </c>
    </row>
    <row r="487" spans="2:12" x14ac:dyDescent="0.25">
      <c r="B487" s="147" t="s">
        <v>6</v>
      </c>
      <c r="C487" s="148" t="s">
        <v>7</v>
      </c>
      <c r="D487" s="148">
        <v>54</v>
      </c>
      <c r="E487" s="148" t="s">
        <v>8</v>
      </c>
      <c r="F487" s="149">
        <v>43144</v>
      </c>
      <c r="G487" s="149">
        <v>43052</v>
      </c>
      <c r="H487" s="150">
        <v>22000</v>
      </c>
      <c r="I487" s="148" t="str">
        <f t="shared" si="28"/>
        <v>2017Q4</v>
      </c>
      <c r="J487" s="148">
        <f t="shared" si="29"/>
        <v>1</v>
      </c>
      <c r="K487" s="148">
        <f t="shared" si="30"/>
        <v>1</v>
      </c>
      <c r="L487" s="151">
        <f t="shared" si="31"/>
        <v>1</v>
      </c>
    </row>
    <row r="488" spans="2:12" x14ac:dyDescent="0.25">
      <c r="B488" s="147" t="s">
        <v>9</v>
      </c>
      <c r="C488" s="148" t="s">
        <v>7</v>
      </c>
      <c r="D488" s="148">
        <v>43</v>
      </c>
      <c r="E488" s="148" t="s">
        <v>8</v>
      </c>
      <c r="F488" s="149">
        <v>43145</v>
      </c>
      <c r="G488" s="149">
        <v>42721</v>
      </c>
      <c r="H488" s="150">
        <v>59000</v>
      </c>
      <c r="I488" s="148" t="str">
        <f t="shared" si="28"/>
        <v>2016Q4</v>
      </c>
      <c r="J488" s="148">
        <f t="shared" si="29"/>
        <v>2</v>
      </c>
      <c r="K488" s="148">
        <f t="shared" si="30"/>
        <v>5</v>
      </c>
      <c r="L488" s="151">
        <f t="shared" si="31"/>
        <v>1</v>
      </c>
    </row>
    <row r="489" spans="2:12" x14ac:dyDescent="0.25">
      <c r="B489" s="147" t="s">
        <v>6</v>
      </c>
      <c r="C489" s="148" t="s">
        <v>7</v>
      </c>
      <c r="D489" s="148">
        <v>40</v>
      </c>
      <c r="E489" s="148" t="s">
        <v>8</v>
      </c>
      <c r="F489" s="149">
        <v>43145</v>
      </c>
      <c r="G489" s="149">
        <v>42955</v>
      </c>
      <c r="H489" s="150">
        <v>74000</v>
      </c>
      <c r="I489" s="148" t="str">
        <f t="shared" si="28"/>
        <v>2017Q3</v>
      </c>
      <c r="J489" s="148">
        <f t="shared" si="29"/>
        <v>1</v>
      </c>
      <c r="K489" s="148">
        <f t="shared" si="30"/>
        <v>2</v>
      </c>
      <c r="L489" s="151">
        <f t="shared" si="31"/>
        <v>1</v>
      </c>
    </row>
    <row r="490" spans="2:12" x14ac:dyDescent="0.25">
      <c r="B490" s="147" t="s">
        <v>6</v>
      </c>
      <c r="C490" s="148" t="s">
        <v>7</v>
      </c>
      <c r="D490" s="148">
        <v>54</v>
      </c>
      <c r="E490" s="148" t="s">
        <v>8</v>
      </c>
      <c r="F490" s="149">
        <v>43145</v>
      </c>
      <c r="G490" s="149">
        <v>42985</v>
      </c>
      <c r="H490" s="150">
        <v>22000</v>
      </c>
      <c r="I490" s="148" t="str">
        <f t="shared" si="28"/>
        <v>2017Q3</v>
      </c>
      <c r="J490" s="148">
        <f t="shared" si="29"/>
        <v>1</v>
      </c>
      <c r="K490" s="148">
        <f t="shared" si="30"/>
        <v>2</v>
      </c>
      <c r="L490" s="151">
        <f t="shared" si="31"/>
        <v>1</v>
      </c>
    </row>
    <row r="491" spans="2:12" x14ac:dyDescent="0.25">
      <c r="B491" s="147" t="s">
        <v>9</v>
      </c>
      <c r="C491" s="148" t="s">
        <v>7</v>
      </c>
      <c r="D491" s="148">
        <v>45</v>
      </c>
      <c r="E491" s="148" t="s">
        <v>8</v>
      </c>
      <c r="F491" s="149">
        <v>43145</v>
      </c>
      <c r="G491" s="149">
        <v>43004</v>
      </c>
      <c r="H491" s="150">
        <v>47000</v>
      </c>
      <c r="I491" s="148" t="str">
        <f t="shared" si="28"/>
        <v>2017Q3</v>
      </c>
      <c r="J491" s="148">
        <f t="shared" si="29"/>
        <v>1</v>
      </c>
      <c r="K491" s="148">
        <f t="shared" si="30"/>
        <v>2</v>
      </c>
      <c r="L491" s="151">
        <f t="shared" si="31"/>
        <v>1</v>
      </c>
    </row>
    <row r="492" spans="2:12" x14ac:dyDescent="0.25">
      <c r="B492" s="147" t="s">
        <v>6</v>
      </c>
      <c r="C492" s="148" t="s">
        <v>7</v>
      </c>
      <c r="D492" s="148">
        <v>39</v>
      </c>
      <c r="E492" s="148" t="s">
        <v>8</v>
      </c>
      <c r="F492" s="149">
        <v>43145</v>
      </c>
      <c r="G492" s="149">
        <v>43065</v>
      </c>
      <c r="H492" s="150">
        <v>81000</v>
      </c>
      <c r="I492" s="148" t="str">
        <f t="shared" si="28"/>
        <v>2017Q4</v>
      </c>
      <c r="J492" s="148">
        <f t="shared" si="29"/>
        <v>1</v>
      </c>
      <c r="K492" s="148">
        <f t="shared" si="30"/>
        <v>1</v>
      </c>
      <c r="L492" s="151">
        <f t="shared" si="31"/>
        <v>1</v>
      </c>
    </row>
    <row r="493" spans="2:12" x14ac:dyDescent="0.25">
      <c r="B493" s="147" t="s">
        <v>6</v>
      </c>
      <c r="C493" s="148" t="s">
        <v>7</v>
      </c>
      <c r="D493" s="148">
        <v>58</v>
      </c>
      <c r="E493" s="148" t="s">
        <v>8</v>
      </c>
      <c r="F493" s="149">
        <v>43145</v>
      </c>
      <c r="G493" s="149">
        <v>43081</v>
      </c>
      <c r="H493" s="150">
        <v>12000</v>
      </c>
      <c r="I493" s="148" t="str">
        <f t="shared" si="28"/>
        <v>2017Q4</v>
      </c>
      <c r="J493" s="148">
        <f t="shared" si="29"/>
        <v>1</v>
      </c>
      <c r="K493" s="148">
        <f t="shared" si="30"/>
        <v>1</v>
      </c>
      <c r="L493" s="151">
        <f t="shared" si="31"/>
        <v>1</v>
      </c>
    </row>
    <row r="494" spans="2:12" x14ac:dyDescent="0.25">
      <c r="B494" s="147" t="s">
        <v>6</v>
      </c>
      <c r="C494" s="148" t="s">
        <v>7</v>
      </c>
      <c r="D494" s="148">
        <v>24</v>
      </c>
      <c r="E494" s="148" t="s">
        <v>8</v>
      </c>
      <c r="F494" s="149">
        <v>43146</v>
      </c>
      <c r="G494" s="149">
        <v>42963</v>
      </c>
      <c r="H494" s="150">
        <v>100000</v>
      </c>
      <c r="I494" s="148" t="str">
        <f t="shared" si="28"/>
        <v>2017Q3</v>
      </c>
      <c r="J494" s="148">
        <f t="shared" si="29"/>
        <v>1</v>
      </c>
      <c r="K494" s="148">
        <f t="shared" si="30"/>
        <v>2</v>
      </c>
      <c r="L494" s="151">
        <f t="shared" si="31"/>
        <v>1</v>
      </c>
    </row>
    <row r="495" spans="2:12" x14ac:dyDescent="0.25">
      <c r="B495" s="147" t="s">
        <v>6</v>
      </c>
      <c r="C495" s="148" t="s">
        <v>7</v>
      </c>
      <c r="D495" s="148">
        <v>63</v>
      </c>
      <c r="E495" s="148" t="s">
        <v>8</v>
      </c>
      <c r="F495" s="149">
        <v>43146</v>
      </c>
      <c r="G495" s="149">
        <v>43035</v>
      </c>
      <c r="H495" s="150">
        <v>10000</v>
      </c>
      <c r="I495" s="148" t="str">
        <f t="shared" si="28"/>
        <v>2017Q4</v>
      </c>
      <c r="J495" s="148">
        <f t="shared" si="29"/>
        <v>1</v>
      </c>
      <c r="K495" s="148">
        <f t="shared" si="30"/>
        <v>1</v>
      </c>
      <c r="L495" s="151">
        <f t="shared" si="31"/>
        <v>1</v>
      </c>
    </row>
    <row r="496" spans="2:12" x14ac:dyDescent="0.25">
      <c r="B496" s="147" t="s">
        <v>6</v>
      </c>
      <c r="C496" s="148" t="s">
        <v>7</v>
      </c>
      <c r="D496" s="148">
        <v>46</v>
      </c>
      <c r="E496" s="148" t="s">
        <v>8</v>
      </c>
      <c r="F496" s="149">
        <v>43146</v>
      </c>
      <c r="G496" s="149">
        <v>43039</v>
      </c>
      <c r="H496" s="150">
        <v>43000</v>
      </c>
      <c r="I496" s="148" t="str">
        <f t="shared" si="28"/>
        <v>2017Q4</v>
      </c>
      <c r="J496" s="148">
        <f t="shared" si="29"/>
        <v>1</v>
      </c>
      <c r="K496" s="148">
        <f t="shared" si="30"/>
        <v>1</v>
      </c>
      <c r="L496" s="151">
        <f t="shared" si="31"/>
        <v>1</v>
      </c>
    </row>
    <row r="497" spans="2:12" x14ac:dyDescent="0.25">
      <c r="B497" s="147" t="s">
        <v>9</v>
      </c>
      <c r="C497" s="148" t="s">
        <v>7</v>
      </c>
      <c r="D497" s="148">
        <v>53</v>
      </c>
      <c r="E497" s="148" t="s">
        <v>8</v>
      </c>
      <c r="F497" s="149">
        <v>43149</v>
      </c>
      <c r="G497" s="149">
        <v>42685</v>
      </c>
      <c r="H497" s="150">
        <v>25000</v>
      </c>
      <c r="I497" s="148" t="str">
        <f t="shared" si="28"/>
        <v>2016Q4</v>
      </c>
      <c r="J497" s="148">
        <f t="shared" si="29"/>
        <v>2</v>
      </c>
      <c r="K497" s="148">
        <f t="shared" si="30"/>
        <v>5</v>
      </c>
      <c r="L497" s="151">
        <f t="shared" si="31"/>
        <v>1</v>
      </c>
    </row>
    <row r="498" spans="2:12" x14ac:dyDescent="0.25">
      <c r="B498" s="147" t="s">
        <v>9</v>
      </c>
      <c r="C498" s="148" t="s">
        <v>7</v>
      </c>
      <c r="D498" s="148">
        <v>56</v>
      </c>
      <c r="E498" s="148" t="s">
        <v>8</v>
      </c>
      <c r="F498" s="149">
        <v>43149</v>
      </c>
      <c r="G498" s="149">
        <v>42703</v>
      </c>
      <c r="H498" s="150">
        <v>17000</v>
      </c>
      <c r="I498" s="148" t="str">
        <f t="shared" si="28"/>
        <v>2016Q4</v>
      </c>
      <c r="J498" s="148">
        <f t="shared" si="29"/>
        <v>2</v>
      </c>
      <c r="K498" s="148">
        <f t="shared" si="30"/>
        <v>5</v>
      </c>
      <c r="L498" s="151">
        <f t="shared" si="31"/>
        <v>1</v>
      </c>
    </row>
    <row r="499" spans="2:12" x14ac:dyDescent="0.25">
      <c r="B499" s="147" t="s">
        <v>6</v>
      </c>
      <c r="C499" s="148" t="s">
        <v>7</v>
      </c>
      <c r="D499" s="148">
        <v>41</v>
      </c>
      <c r="E499" s="148" t="s">
        <v>8</v>
      </c>
      <c r="F499" s="149">
        <v>43150</v>
      </c>
      <c r="G499" s="149">
        <v>42905</v>
      </c>
      <c r="H499" s="150">
        <v>68000</v>
      </c>
      <c r="I499" s="148" t="str">
        <f t="shared" si="28"/>
        <v>2017Q2</v>
      </c>
      <c r="J499" s="148">
        <f t="shared" si="29"/>
        <v>1</v>
      </c>
      <c r="K499" s="148">
        <f t="shared" si="30"/>
        <v>3</v>
      </c>
      <c r="L499" s="151">
        <f t="shared" si="31"/>
        <v>1</v>
      </c>
    </row>
    <row r="500" spans="2:12" x14ac:dyDescent="0.25">
      <c r="B500" s="147" t="s">
        <v>6</v>
      </c>
      <c r="C500" s="148" t="s">
        <v>7</v>
      </c>
      <c r="D500" s="148">
        <v>54</v>
      </c>
      <c r="E500" s="148" t="s">
        <v>8</v>
      </c>
      <c r="F500" s="149">
        <v>43150</v>
      </c>
      <c r="G500" s="149">
        <v>43012</v>
      </c>
      <c r="H500" s="150">
        <v>22000</v>
      </c>
      <c r="I500" s="148" t="str">
        <f t="shared" si="28"/>
        <v>2017Q4</v>
      </c>
      <c r="J500" s="148">
        <f t="shared" si="29"/>
        <v>1</v>
      </c>
      <c r="K500" s="148">
        <f t="shared" si="30"/>
        <v>1</v>
      </c>
      <c r="L500" s="151">
        <f t="shared" si="31"/>
        <v>1</v>
      </c>
    </row>
    <row r="501" spans="2:12" x14ac:dyDescent="0.25">
      <c r="B501" s="147" t="s">
        <v>6</v>
      </c>
      <c r="C501" s="148" t="s">
        <v>7</v>
      </c>
      <c r="D501" s="148">
        <v>26</v>
      </c>
      <c r="E501" s="148" t="s">
        <v>8</v>
      </c>
      <c r="F501" s="149">
        <v>43151</v>
      </c>
      <c r="G501" s="149">
        <v>42898</v>
      </c>
      <c r="H501" s="150">
        <v>100000</v>
      </c>
      <c r="I501" s="148" t="str">
        <f t="shared" si="28"/>
        <v>2017Q2</v>
      </c>
      <c r="J501" s="148">
        <f t="shared" si="29"/>
        <v>1</v>
      </c>
      <c r="K501" s="148">
        <f t="shared" si="30"/>
        <v>3</v>
      </c>
      <c r="L501" s="151">
        <f t="shared" si="31"/>
        <v>1</v>
      </c>
    </row>
    <row r="502" spans="2:12" x14ac:dyDescent="0.25">
      <c r="B502" s="147" t="s">
        <v>6</v>
      </c>
      <c r="C502" s="148" t="s">
        <v>7</v>
      </c>
      <c r="D502" s="148">
        <v>21</v>
      </c>
      <c r="E502" s="148" t="s">
        <v>8</v>
      </c>
      <c r="F502" s="149">
        <v>43153</v>
      </c>
      <c r="G502" s="149">
        <v>42949</v>
      </c>
      <c r="H502" s="150">
        <v>100000</v>
      </c>
      <c r="I502" s="148" t="str">
        <f t="shared" si="28"/>
        <v>2017Q3</v>
      </c>
      <c r="J502" s="148">
        <f t="shared" si="29"/>
        <v>1</v>
      </c>
      <c r="K502" s="148">
        <f t="shared" si="30"/>
        <v>2</v>
      </c>
      <c r="L502" s="151">
        <f t="shared" si="31"/>
        <v>1</v>
      </c>
    </row>
    <row r="503" spans="2:12" x14ac:dyDescent="0.25">
      <c r="B503" s="147" t="s">
        <v>6</v>
      </c>
      <c r="C503" s="148" t="s">
        <v>7</v>
      </c>
      <c r="D503" s="148">
        <v>48</v>
      </c>
      <c r="E503" s="148" t="s">
        <v>8</v>
      </c>
      <c r="F503" s="149">
        <v>43153</v>
      </c>
      <c r="G503" s="149">
        <v>43006</v>
      </c>
      <c r="H503" s="150">
        <v>38000</v>
      </c>
      <c r="I503" s="148" t="str">
        <f t="shared" si="28"/>
        <v>2017Q3</v>
      </c>
      <c r="J503" s="148">
        <f t="shared" si="29"/>
        <v>1</v>
      </c>
      <c r="K503" s="148">
        <f t="shared" si="30"/>
        <v>2</v>
      </c>
      <c r="L503" s="151">
        <f t="shared" si="31"/>
        <v>1</v>
      </c>
    </row>
    <row r="504" spans="2:12" x14ac:dyDescent="0.25">
      <c r="B504" s="147" t="s">
        <v>6</v>
      </c>
      <c r="C504" s="148" t="s">
        <v>7</v>
      </c>
      <c r="D504" s="148">
        <v>21</v>
      </c>
      <c r="E504" s="148" t="s">
        <v>8</v>
      </c>
      <c r="F504" s="149">
        <v>43153</v>
      </c>
      <c r="G504" s="149">
        <v>43036</v>
      </c>
      <c r="H504" s="150">
        <v>100000</v>
      </c>
      <c r="I504" s="148" t="str">
        <f t="shared" si="28"/>
        <v>2017Q4</v>
      </c>
      <c r="J504" s="148">
        <f t="shared" si="29"/>
        <v>1</v>
      </c>
      <c r="K504" s="148">
        <f t="shared" si="30"/>
        <v>1</v>
      </c>
      <c r="L504" s="151">
        <f t="shared" si="31"/>
        <v>1</v>
      </c>
    </row>
    <row r="505" spans="2:12" x14ac:dyDescent="0.25">
      <c r="B505" s="147" t="s">
        <v>6</v>
      </c>
      <c r="C505" s="148" t="s">
        <v>7</v>
      </c>
      <c r="D505" s="148">
        <v>44</v>
      </c>
      <c r="E505" s="148" t="s">
        <v>8</v>
      </c>
      <c r="F505" s="149">
        <v>43153</v>
      </c>
      <c r="G505" s="149">
        <v>43051</v>
      </c>
      <c r="H505" s="150">
        <v>52000</v>
      </c>
      <c r="I505" s="148" t="str">
        <f t="shared" si="28"/>
        <v>2017Q4</v>
      </c>
      <c r="J505" s="148">
        <f t="shared" si="29"/>
        <v>1</v>
      </c>
      <c r="K505" s="148">
        <f t="shared" si="30"/>
        <v>1</v>
      </c>
      <c r="L505" s="151">
        <f t="shared" si="31"/>
        <v>1</v>
      </c>
    </row>
    <row r="506" spans="2:12" x14ac:dyDescent="0.25">
      <c r="B506" s="147" t="s">
        <v>6</v>
      </c>
      <c r="C506" s="148" t="s">
        <v>7</v>
      </c>
      <c r="D506" s="148">
        <v>54</v>
      </c>
      <c r="E506" s="148" t="s">
        <v>8</v>
      </c>
      <c r="F506" s="149">
        <v>43153</v>
      </c>
      <c r="G506" s="149">
        <v>43071</v>
      </c>
      <c r="H506" s="150">
        <v>22000</v>
      </c>
      <c r="I506" s="148" t="str">
        <f t="shared" si="28"/>
        <v>2017Q4</v>
      </c>
      <c r="J506" s="148">
        <f t="shared" si="29"/>
        <v>1</v>
      </c>
      <c r="K506" s="148">
        <f t="shared" si="30"/>
        <v>1</v>
      </c>
      <c r="L506" s="151">
        <f t="shared" si="31"/>
        <v>1</v>
      </c>
    </row>
    <row r="507" spans="2:12" x14ac:dyDescent="0.25">
      <c r="B507" s="147" t="s">
        <v>6</v>
      </c>
      <c r="C507" s="148" t="s">
        <v>7</v>
      </c>
      <c r="D507" s="148">
        <v>59</v>
      </c>
      <c r="E507" s="148" t="s">
        <v>8</v>
      </c>
      <c r="F507" s="149">
        <v>43157</v>
      </c>
      <c r="G507" s="149">
        <v>43095</v>
      </c>
      <c r="H507" s="150">
        <v>10000</v>
      </c>
      <c r="I507" s="148" t="str">
        <f t="shared" si="28"/>
        <v>2017Q4</v>
      </c>
      <c r="J507" s="148">
        <f t="shared" si="29"/>
        <v>1</v>
      </c>
      <c r="K507" s="148">
        <f t="shared" si="30"/>
        <v>1</v>
      </c>
      <c r="L507" s="151">
        <f t="shared" si="31"/>
        <v>1</v>
      </c>
    </row>
    <row r="508" spans="2:12" x14ac:dyDescent="0.25">
      <c r="B508" s="147" t="s">
        <v>6</v>
      </c>
      <c r="C508" s="148" t="s">
        <v>7</v>
      </c>
      <c r="D508" s="148">
        <v>61</v>
      </c>
      <c r="E508" s="148" t="s">
        <v>8</v>
      </c>
      <c r="F508" s="149">
        <v>43157</v>
      </c>
      <c r="G508" s="149">
        <v>43109</v>
      </c>
      <c r="H508" s="150">
        <v>10000</v>
      </c>
      <c r="I508" s="148" t="str">
        <f t="shared" si="28"/>
        <v>2018Q1</v>
      </c>
      <c r="J508" s="148">
        <f t="shared" si="29"/>
        <v>0</v>
      </c>
      <c r="K508" s="148">
        <f t="shared" si="30"/>
        <v>0</v>
      </c>
      <c r="L508" s="151">
        <f t="shared" si="31"/>
        <v>1</v>
      </c>
    </row>
    <row r="509" spans="2:12" x14ac:dyDescent="0.25">
      <c r="B509" s="147" t="s">
        <v>9</v>
      </c>
      <c r="C509" s="148" t="s">
        <v>7</v>
      </c>
      <c r="D509" s="148">
        <v>38</v>
      </c>
      <c r="E509" s="148" t="s">
        <v>8</v>
      </c>
      <c r="F509" s="149">
        <v>43158</v>
      </c>
      <c r="G509" s="149">
        <v>42922</v>
      </c>
      <c r="H509" s="150">
        <v>84000</v>
      </c>
      <c r="I509" s="148" t="str">
        <f t="shared" si="28"/>
        <v>2017Q3</v>
      </c>
      <c r="J509" s="148">
        <f t="shared" si="29"/>
        <v>1</v>
      </c>
      <c r="K509" s="148">
        <f t="shared" si="30"/>
        <v>2</v>
      </c>
      <c r="L509" s="151">
        <f t="shared" si="31"/>
        <v>1</v>
      </c>
    </row>
    <row r="510" spans="2:12" x14ac:dyDescent="0.25">
      <c r="B510" s="147" t="s">
        <v>9</v>
      </c>
      <c r="C510" s="148" t="s">
        <v>7</v>
      </c>
      <c r="D510" s="148">
        <v>52</v>
      </c>
      <c r="E510" s="148" t="s">
        <v>8</v>
      </c>
      <c r="F510" s="149">
        <v>43159</v>
      </c>
      <c r="G510" s="149">
        <v>42841</v>
      </c>
      <c r="H510" s="150">
        <v>27000</v>
      </c>
      <c r="I510" s="148" t="str">
        <f t="shared" si="28"/>
        <v>2017Q2</v>
      </c>
      <c r="J510" s="148">
        <f t="shared" si="29"/>
        <v>1</v>
      </c>
      <c r="K510" s="148">
        <f t="shared" si="30"/>
        <v>3</v>
      </c>
      <c r="L510" s="151">
        <f t="shared" si="31"/>
        <v>1</v>
      </c>
    </row>
    <row r="511" spans="2:12" x14ac:dyDescent="0.25">
      <c r="B511" s="147" t="s">
        <v>6</v>
      </c>
      <c r="C511" s="148" t="s">
        <v>7</v>
      </c>
      <c r="D511" s="148">
        <v>23</v>
      </c>
      <c r="E511" s="148" t="s">
        <v>8</v>
      </c>
      <c r="F511" s="149">
        <v>43160</v>
      </c>
      <c r="G511" s="149">
        <v>43050</v>
      </c>
      <c r="H511" s="150">
        <v>100000</v>
      </c>
      <c r="I511" s="148" t="str">
        <f t="shared" si="28"/>
        <v>2017Q4</v>
      </c>
      <c r="J511" s="148">
        <f t="shared" si="29"/>
        <v>1</v>
      </c>
      <c r="K511" s="148">
        <f t="shared" si="30"/>
        <v>1</v>
      </c>
      <c r="L511" s="151">
        <f t="shared" si="31"/>
        <v>1</v>
      </c>
    </row>
    <row r="512" spans="2:12" x14ac:dyDescent="0.25">
      <c r="B512" s="147" t="s">
        <v>6</v>
      </c>
      <c r="C512" s="148" t="s">
        <v>7</v>
      </c>
      <c r="D512" s="148">
        <v>61</v>
      </c>
      <c r="E512" s="148" t="s">
        <v>8</v>
      </c>
      <c r="F512" s="149">
        <v>43162</v>
      </c>
      <c r="G512" s="149">
        <v>43035</v>
      </c>
      <c r="H512" s="150">
        <v>10000</v>
      </c>
      <c r="I512" s="148" t="str">
        <f t="shared" si="28"/>
        <v>2017Q4</v>
      </c>
      <c r="J512" s="148">
        <f t="shared" si="29"/>
        <v>1</v>
      </c>
      <c r="K512" s="148">
        <f t="shared" si="30"/>
        <v>1</v>
      </c>
      <c r="L512" s="151">
        <f t="shared" si="31"/>
        <v>1</v>
      </c>
    </row>
    <row r="513" spans="2:12" x14ac:dyDescent="0.25">
      <c r="B513" s="147" t="s">
        <v>6</v>
      </c>
      <c r="C513" s="148" t="s">
        <v>7</v>
      </c>
      <c r="D513" s="148">
        <v>30</v>
      </c>
      <c r="E513" s="148" t="s">
        <v>8</v>
      </c>
      <c r="F513" s="149">
        <v>43162</v>
      </c>
      <c r="G513" s="149">
        <v>43051</v>
      </c>
      <c r="H513" s="150">
        <v>100000</v>
      </c>
      <c r="I513" s="148" t="str">
        <f t="shared" si="28"/>
        <v>2017Q4</v>
      </c>
      <c r="J513" s="148">
        <f t="shared" si="29"/>
        <v>1</v>
      </c>
      <c r="K513" s="148">
        <f t="shared" si="30"/>
        <v>1</v>
      </c>
      <c r="L513" s="151">
        <f t="shared" si="31"/>
        <v>1</v>
      </c>
    </row>
    <row r="514" spans="2:12" x14ac:dyDescent="0.25">
      <c r="B514" s="147" t="s">
        <v>9</v>
      </c>
      <c r="C514" s="148" t="s">
        <v>10</v>
      </c>
      <c r="D514" s="148">
        <v>26</v>
      </c>
      <c r="E514" s="148" t="s">
        <v>8</v>
      </c>
      <c r="F514" s="149">
        <v>43163</v>
      </c>
      <c r="G514" s="149">
        <v>42579</v>
      </c>
      <c r="H514" s="150">
        <v>100000</v>
      </c>
      <c r="I514" s="148" t="str">
        <f t="shared" si="28"/>
        <v>2016Q3</v>
      </c>
      <c r="J514" s="148">
        <f t="shared" si="29"/>
        <v>2</v>
      </c>
      <c r="K514" s="148">
        <f t="shared" si="30"/>
        <v>6</v>
      </c>
      <c r="L514" s="151">
        <f t="shared" si="31"/>
        <v>0</v>
      </c>
    </row>
    <row r="515" spans="2:12" x14ac:dyDescent="0.25">
      <c r="B515" s="147" t="s">
        <v>6</v>
      </c>
      <c r="C515" s="148" t="s">
        <v>7</v>
      </c>
      <c r="D515" s="148">
        <v>42</v>
      </c>
      <c r="E515" s="148" t="s">
        <v>8</v>
      </c>
      <c r="F515" s="149">
        <v>43165</v>
      </c>
      <c r="G515" s="149">
        <v>42913</v>
      </c>
      <c r="H515" s="150">
        <v>64000</v>
      </c>
      <c r="I515" s="148" t="str">
        <f t="shared" si="28"/>
        <v>2017Q2</v>
      </c>
      <c r="J515" s="148">
        <f t="shared" si="29"/>
        <v>1</v>
      </c>
      <c r="K515" s="148">
        <f t="shared" si="30"/>
        <v>3</v>
      </c>
      <c r="L515" s="151">
        <f t="shared" si="31"/>
        <v>1</v>
      </c>
    </row>
    <row r="516" spans="2:12" x14ac:dyDescent="0.25">
      <c r="B516" s="147" t="s">
        <v>6</v>
      </c>
      <c r="C516" s="148" t="s">
        <v>7</v>
      </c>
      <c r="D516" s="148">
        <v>23</v>
      </c>
      <c r="E516" s="148" t="s">
        <v>8</v>
      </c>
      <c r="F516" s="149">
        <v>43165</v>
      </c>
      <c r="G516" s="149">
        <v>43034</v>
      </c>
      <c r="H516" s="150">
        <v>100000</v>
      </c>
      <c r="I516" s="148" t="str">
        <f t="shared" si="28"/>
        <v>2017Q4</v>
      </c>
      <c r="J516" s="148">
        <f t="shared" si="29"/>
        <v>1</v>
      </c>
      <c r="K516" s="148">
        <f t="shared" si="30"/>
        <v>1</v>
      </c>
      <c r="L516" s="151">
        <f t="shared" si="31"/>
        <v>1</v>
      </c>
    </row>
    <row r="517" spans="2:12" x14ac:dyDescent="0.25">
      <c r="B517" s="147" t="s">
        <v>9</v>
      </c>
      <c r="C517" s="148" t="s">
        <v>7</v>
      </c>
      <c r="D517" s="148">
        <v>28</v>
      </c>
      <c r="E517" s="148" t="s">
        <v>8</v>
      </c>
      <c r="F517" s="149">
        <v>43169</v>
      </c>
      <c r="G517" s="149">
        <v>42643</v>
      </c>
      <c r="H517" s="150">
        <v>100000</v>
      </c>
      <c r="I517" s="148" t="str">
        <f t="shared" si="28"/>
        <v>2016Q3</v>
      </c>
      <c r="J517" s="148">
        <f t="shared" si="29"/>
        <v>2</v>
      </c>
      <c r="K517" s="148">
        <f t="shared" si="30"/>
        <v>6</v>
      </c>
      <c r="L517" s="151">
        <f t="shared" si="31"/>
        <v>1</v>
      </c>
    </row>
    <row r="518" spans="2:12" x14ac:dyDescent="0.25">
      <c r="B518" s="147" t="s">
        <v>6</v>
      </c>
      <c r="C518" s="148" t="s">
        <v>7</v>
      </c>
      <c r="D518" s="148">
        <v>26</v>
      </c>
      <c r="E518" s="148" t="s">
        <v>8</v>
      </c>
      <c r="F518" s="149">
        <v>43170</v>
      </c>
      <c r="G518" s="149">
        <v>42375</v>
      </c>
      <c r="H518" s="150">
        <v>100000</v>
      </c>
      <c r="I518" s="148" t="str">
        <f t="shared" si="28"/>
        <v>2016Q1</v>
      </c>
      <c r="J518" s="148">
        <f t="shared" si="29"/>
        <v>2</v>
      </c>
      <c r="K518" s="148">
        <f t="shared" si="30"/>
        <v>8</v>
      </c>
      <c r="L518" s="151">
        <f t="shared" si="31"/>
        <v>1</v>
      </c>
    </row>
    <row r="519" spans="2:12" x14ac:dyDescent="0.25">
      <c r="B519" s="147" t="s">
        <v>6</v>
      </c>
      <c r="C519" s="148" t="s">
        <v>7</v>
      </c>
      <c r="D519" s="148">
        <v>63</v>
      </c>
      <c r="E519" s="148" t="s">
        <v>8</v>
      </c>
      <c r="F519" s="149">
        <v>43171</v>
      </c>
      <c r="G519" s="149">
        <v>43136</v>
      </c>
      <c r="H519" s="150">
        <v>10000</v>
      </c>
      <c r="I519" s="148" t="str">
        <f t="shared" si="28"/>
        <v>2018Q1</v>
      </c>
      <c r="J519" s="148">
        <f t="shared" si="29"/>
        <v>0</v>
      </c>
      <c r="K519" s="148">
        <f t="shared" si="30"/>
        <v>0</v>
      </c>
      <c r="L519" s="151">
        <f t="shared" si="31"/>
        <v>1</v>
      </c>
    </row>
    <row r="520" spans="2:12" x14ac:dyDescent="0.25">
      <c r="B520" s="147" t="s">
        <v>9</v>
      </c>
      <c r="C520" s="148" t="s">
        <v>10</v>
      </c>
      <c r="D520" s="148">
        <v>33</v>
      </c>
      <c r="E520" s="148" t="s">
        <v>8</v>
      </c>
      <c r="F520" s="149">
        <v>43175</v>
      </c>
      <c r="G520" s="149">
        <v>42512</v>
      </c>
      <c r="H520" s="150">
        <v>94000</v>
      </c>
      <c r="I520" s="148" t="str">
        <f t="shared" si="28"/>
        <v>2016Q2</v>
      </c>
      <c r="J520" s="148">
        <f t="shared" si="29"/>
        <v>2</v>
      </c>
      <c r="K520" s="148">
        <f t="shared" si="30"/>
        <v>7</v>
      </c>
      <c r="L520" s="151">
        <f t="shared" si="31"/>
        <v>0</v>
      </c>
    </row>
    <row r="521" spans="2:12" x14ac:dyDescent="0.25">
      <c r="B521" s="147" t="s">
        <v>9</v>
      </c>
      <c r="C521" s="148" t="s">
        <v>7</v>
      </c>
      <c r="D521" s="148">
        <v>56</v>
      </c>
      <c r="E521" s="148" t="s">
        <v>8</v>
      </c>
      <c r="F521" s="149">
        <v>43175</v>
      </c>
      <c r="G521" s="149">
        <v>42710</v>
      </c>
      <c r="H521" s="150">
        <v>17000</v>
      </c>
      <c r="I521" s="148" t="str">
        <f t="shared" si="28"/>
        <v>2016Q4</v>
      </c>
      <c r="J521" s="148">
        <f t="shared" si="29"/>
        <v>2</v>
      </c>
      <c r="K521" s="148">
        <f t="shared" si="30"/>
        <v>5</v>
      </c>
      <c r="L521" s="151">
        <f t="shared" si="31"/>
        <v>1</v>
      </c>
    </row>
    <row r="522" spans="2:12" x14ac:dyDescent="0.25">
      <c r="B522" s="147" t="s">
        <v>6</v>
      </c>
      <c r="C522" s="148" t="s">
        <v>7</v>
      </c>
      <c r="D522" s="148">
        <v>24</v>
      </c>
      <c r="E522" s="148" t="s">
        <v>8</v>
      </c>
      <c r="F522" s="149">
        <v>43175</v>
      </c>
      <c r="G522" s="149">
        <v>42801</v>
      </c>
      <c r="H522" s="150">
        <v>100000</v>
      </c>
      <c r="I522" s="148" t="str">
        <f t="shared" si="28"/>
        <v>2017Q1</v>
      </c>
      <c r="J522" s="148">
        <f t="shared" si="29"/>
        <v>1</v>
      </c>
      <c r="K522" s="148">
        <f t="shared" si="30"/>
        <v>4</v>
      </c>
      <c r="L522" s="151">
        <f t="shared" si="31"/>
        <v>1</v>
      </c>
    </row>
    <row r="523" spans="2:12" x14ac:dyDescent="0.25">
      <c r="B523" s="147" t="s">
        <v>9</v>
      </c>
      <c r="C523" s="148" t="s">
        <v>7</v>
      </c>
      <c r="D523" s="148">
        <v>63</v>
      </c>
      <c r="E523" s="148" t="s">
        <v>8</v>
      </c>
      <c r="F523" s="149">
        <v>43175</v>
      </c>
      <c r="G523" s="149">
        <v>42878</v>
      </c>
      <c r="H523" s="150">
        <v>10000</v>
      </c>
      <c r="I523" s="148" t="str">
        <f t="shared" ref="I523:I586" si="32">YEAR(G523)&amp;"Q"&amp;ROUNDUP(MONTH(G523)/3,0)</f>
        <v>2017Q2</v>
      </c>
      <c r="J523" s="148">
        <f t="shared" ref="J523:J586" si="33">YEAR(F523)-YEAR(G523)</f>
        <v>1</v>
      </c>
      <c r="K523" s="148">
        <f t="shared" ref="K523:K586" si="34">(YEAR(F523)*4+ROUNDDOWN((MONTH(F523)-1)/3,0))
-(YEAR(G523)*4+ROUNDDOWN((MONTH(G523)-1)/3,0))</f>
        <v>3</v>
      </c>
      <c r="L523" s="151">
        <f t="shared" ref="L523:L586" si="35">IF(C523="Declined",0,IF(C523="Admitted",1,IF(B523="TPD",0.8,1)))</f>
        <v>1</v>
      </c>
    </row>
    <row r="524" spans="2:12" x14ac:dyDescent="0.25">
      <c r="B524" s="147" t="s">
        <v>6</v>
      </c>
      <c r="C524" s="148" t="s">
        <v>7</v>
      </c>
      <c r="D524" s="148">
        <v>33</v>
      </c>
      <c r="E524" s="148" t="s">
        <v>8</v>
      </c>
      <c r="F524" s="149">
        <v>43177</v>
      </c>
      <c r="G524" s="149">
        <v>43053</v>
      </c>
      <c r="H524" s="150">
        <v>94000</v>
      </c>
      <c r="I524" s="148" t="str">
        <f t="shared" si="32"/>
        <v>2017Q4</v>
      </c>
      <c r="J524" s="148">
        <f t="shared" si="33"/>
        <v>1</v>
      </c>
      <c r="K524" s="148">
        <f t="shared" si="34"/>
        <v>1</v>
      </c>
      <c r="L524" s="151">
        <f t="shared" si="35"/>
        <v>1</v>
      </c>
    </row>
    <row r="525" spans="2:12" x14ac:dyDescent="0.25">
      <c r="B525" s="147" t="s">
        <v>6</v>
      </c>
      <c r="C525" s="148" t="s">
        <v>7</v>
      </c>
      <c r="D525" s="148">
        <v>53</v>
      </c>
      <c r="E525" s="148" t="s">
        <v>8</v>
      </c>
      <c r="F525" s="149">
        <v>43177</v>
      </c>
      <c r="G525" s="149">
        <v>43138</v>
      </c>
      <c r="H525" s="150">
        <v>25000</v>
      </c>
      <c r="I525" s="148" t="str">
        <f t="shared" si="32"/>
        <v>2018Q1</v>
      </c>
      <c r="J525" s="148">
        <f t="shared" si="33"/>
        <v>0</v>
      </c>
      <c r="K525" s="148">
        <f t="shared" si="34"/>
        <v>0</v>
      </c>
      <c r="L525" s="151">
        <f t="shared" si="35"/>
        <v>1</v>
      </c>
    </row>
    <row r="526" spans="2:12" x14ac:dyDescent="0.25">
      <c r="B526" s="147" t="s">
        <v>9</v>
      </c>
      <c r="C526" s="148" t="s">
        <v>10</v>
      </c>
      <c r="D526" s="148">
        <v>39</v>
      </c>
      <c r="E526" s="148" t="s">
        <v>8</v>
      </c>
      <c r="F526" s="149">
        <v>43178</v>
      </c>
      <c r="G526" s="149">
        <v>42938</v>
      </c>
      <c r="H526" s="150">
        <v>81000</v>
      </c>
      <c r="I526" s="148" t="str">
        <f t="shared" si="32"/>
        <v>2017Q3</v>
      </c>
      <c r="J526" s="148">
        <f t="shared" si="33"/>
        <v>1</v>
      </c>
      <c r="K526" s="148">
        <f t="shared" si="34"/>
        <v>2</v>
      </c>
      <c r="L526" s="151">
        <f t="shared" si="35"/>
        <v>0</v>
      </c>
    </row>
    <row r="527" spans="2:12" x14ac:dyDescent="0.25">
      <c r="B527" s="147" t="s">
        <v>6</v>
      </c>
      <c r="C527" s="148" t="s">
        <v>7</v>
      </c>
      <c r="D527" s="148">
        <v>56</v>
      </c>
      <c r="E527" s="148" t="s">
        <v>8</v>
      </c>
      <c r="F527" s="149">
        <v>43178</v>
      </c>
      <c r="G527" s="149">
        <v>43030</v>
      </c>
      <c r="H527" s="150">
        <v>17000</v>
      </c>
      <c r="I527" s="148" t="str">
        <f t="shared" si="32"/>
        <v>2017Q4</v>
      </c>
      <c r="J527" s="148">
        <f t="shared" si="33"/>
        <v>1</v>
      </c>
      <c r="K527" s="148">
        <f t="shared" si="34"/>
        <v>1</v>
      </c>
      <c r="L527" s="151">
        <f t="shared" si="35"/>
        <v>1</v>
      </c>
    </row>
    <row r="528" spans="2:12" x14ac:dyDescent="0.25">
      <c r="B528" s="147" t="s">
        <v>6</v>
      </c>
      <c r="C528" s="148" t="s">
        <v>7</v>
      </c>
      <c r="D528" s="148">
        <v>53</v>
      </c>
      <c r="E528" s="148" t="s">
        <v>8</v>
      </c>
      <c r="F528" s="149">
        <v>43179</v>
      </c>
      <c r="G528" s="149">
        <v>43061</v>
      </c>
      <c r="H528" s="150">
        <v>25000</v>
      </c>
      <c r="I528" s="148" t="str">
        <f t="shared" si="32"/>
        <v>2017Q4</v>
      </c>
      <c r="J528" s="148">
        <f t="shared" si="33"/>
        <v>1</v>
      </c>
      <c r="K528" s="148">
        <f t="shared" si="34"/>
        <v>1</v>
      </c>
      <c r="L528" s="151">
        <f t="shared" si="35"/>
        <v>1</v>
      </c>
    </row>
    <row r="529" spans="2:12" x14ac:dyDescent="0.25">
      <c r="B529" s="147" t="s">
        <v>6</v>
      </c>
      <c r="C529" s="148" t="s">
        <v>7</v>
      </c>
      <c r="D529" s="148">
        <v>22</v>
      </c>
      <c r="E529" s="148" t="s">
        <v>8</v>
      </c>
      <c r="F529" s="149">
        <v>43179</v>
      </c>
      <c r="G529" s="149">
        <v>43074</v>
      </c>
      <c r="H529" s="150">
        <v>100000</v>
      </c>
      <c r="I529" s="148" t="str">
        <f t="shared" si="32"/>
        <v>2017Q4</v>
      </c>
      <c r="J529" s="148">
        <f t="shared" si="33"/>
        <v>1</v>
      </c>
      <c r="K529" s="148">
        <f t="shared" si="34"/>
        <v>1</v>
      </c>
      <c r="L529" s="151">
        <f t="shared" si="35"/>
        <v>1</v>
      </c>
    </row>
    <row r="530" spans="2:12" x14ac:dyDescent="0.25">
      <c r="B530" s="147" t="s">
        <v>6</v>
      </c>
      <c r="C530" s="148" t="s">
        <v>7</v>
      </c>
      <c r="D530" s="148">
        <v>23</v>
      </c>
      <c r="E530" s="148" t="s">
        <v>8</v>
      </c>
      <c r="F530" s="149">
        <v>43179</v>
      </c>
      <c r="G530" s="149">
        <v>43091</v>
      </c>
      <c r="H530" s="150">
        <v>100000</v>
      </c>
      <c r="I530" s="148" t="str">
        <f t="shared" si="32"/>
        <v>2017Q4</v>
      </c>
      <c r="J530" s="148">
        <f t="shared" si="33"/>
        <v>1</v>
      </c>
      <c r="K530" s="148">
        <f t="shared" si="34"/>
        <v>1</v>
      </c>
      <c r="L530" s="151">
        <f t="shared" si="35"/>
        <v>1</v>
      </c>
    </row>
    <row r="531" spans="2:12" x14ac:dyDescent="0.25">
      <c r="B531" s="147" t="s">
        <v>6</v>
      </c>
      <c r="C531" s="148" t="s">
        <v>7</v>
      </c>
      <c r="D531" s="148">
        <v>61</v>
      </c>
      <c r="E531" s="148" t="s">
        <v>8</v>
      </c>
      <c r="F531" s="149">
        <v>43179</v>
      </c>
      <c r="G531" s="149">
        <v>43103</v>
      </c>
      <c r="H531" s="150">
        <v>10000</v>
      </c>
      <c r="I531" s="148" t="str">
        <f t="shared" si="32"/>
        <v>2018Q1</v>
      </c>
      <c r="J531" s="148">
        <f t="shared" si="33"/>
        <v>0</v>
      </c>
      <c r="K531" s="148">
        <f t="shared" si="34"/>
        <v>0</v>
      </c>
      <c r="L531" s="151">
        <f t="shared" si="35"/>
        <v>1</v>
      </c>
    </row>
    <row r="532" spans="2:12" x14ac:dyDescent="0.25">
      <c r="B532" s="147" t="s">
        <v>6</v>
      </c>
      <c r="C532" s="148" t="s">
        <v>7</v>
      </c>
      <c r="D532" s="148">
        <v>38</v>
      </c>
      <c r="E532" s="148" t="s">
        <v>8</v>
      </c>
      <c r="F532" s="149">
        <v>43179</v>
      </c>
      <c r="G532" s="149">
        <v>43122</v>
      </c>
      <c r="H532" s="150">
        <v>84000</v>
      </c>
      <c r="I532" s="148" t="str">
        <f t="shared" si="32"/>
        <v>2018Q1</v>
      </c>
      <c r="J532" s="148">
        <f t="shared" si="33"/>
        <v>0</v>
      </c>
      <c r="K532" s="148">
        <f t="shared" si="34"/>
        <v>0</v>
      </c>
      <c r="L532" s="151">
        <f t="shared" si="35"/>
        <v>1</v>
      </c>
    </row>
    <row r="533" spans="2:12" x14ac:dyDescent="0.25">
      <c r="B533" s="147" t="s">
        <v>6</v>
      </c>
      <c r="C533" s="148" t="s">
        <v>7</v>
      </c>
      <c r="D533" s="148">
        <v>48</v>
      </c>
      <c r="E533" s="148" t="s">
        <v>8</v>
      </c>
      <c r="F533" s="149">
        <v>43179</v>
      </c>
      <c r="G533" s="149">
        <v>43132</v>
      </c>
      <c r="H533" s="150">
        <v>38000</v>
      </c>
      <c r="I533" s="148" t="str">
        <f t="shared" si="32"/>
        <v>2018Q1</v>
      </c>
      <c r="J533" s="148">
        <f t="shared" si="33"/>
        <v>0</v>
      </c>
      <c r="K533" s="148">
        <f t="shared" si="34"/>
        <v>0</v>
      </c>
      <c r="L533" s="151">
        <f t="shared" si="35"/>
        <v>1</v>
      </c>
    </row>
    <row r="534" spans="2:12" x14ac:dyDescent="0.25">
      <c r="B534" s="147" t="s">
        <v>6</v>
      </c>
      <c r="C534" s="148" t="s">
        <v>7</v>
      </c>
      <c r="D534" s="148">
        <v>18</v>
      </c>
      <c r="E534" s="148" t="s">
        <v>8</v>
      </c>
      <c r="F534" s="149">
        <v>43183</v>
      </c>
      <c r="G534" s="149">
        <v>42999</v>
      </c>
      <c r="H534" s="150">
        <v>100000</v>
      </c>
      <c r="I534" s="148" t="str">
        <f t="shared" si="32"/>
        <v>2017Q3</v>
      </c>
      <c r="J534" s="148">
        <f t="shared" si="33"/>
        <v>1</v>
      </c>
      <c r="K534" s="148">
        <f t="shared" si="34"/>
        <v>2</v>
      </c>
      <c r="L534" s="151">
        <f t="shared" si="35"/>
        <v>1</v>
      </c>
    </row>
    <row r="535" spans="2:12" x14ac:dyDescent="0.25">
      <c r="B535" s="147" t="s">
        <v>9</v>
      </c>
      <c r="C535" s="148" t="s">
        <v>7</v>
      </c>
      <c r="D535" s="148">
        <v>49</v>
      </c>
      <c r="E535" s="148" t="s">
        <v>8</v>
      </c>
      <c r="F535" s="149">
        <v>43185</v>
      </c>
      <c r="G535" s="149">
        <v>42389</v>
      </c>
      <c r="H535" s="150">
        <v>35000</v>
      </c>
      <c r="I535" s="148" t="str">
        <f t="shared" si="32"/>
        <v>2016Q1</v>
      </c>
      <c r="J535" s="148">
        <f t="shared" si="33"/>
        <v>2</v>
      </c>
      <c r="K535" s="148">
        <f t="shared" si="34"/>
        <v>8</v>
      </c>
      <c r="L535" s="151">
        <f t="shared" si="35"/>
        <v>1</v>
      </c>
    </row>
    <row r="536" spans="2:12" x14ac:dyDescent="0.25">
      <c r="B536" s="147" t="s">
        <v>6</v>
      </c>
      <c r="C536" s="148" t="s">
        <v>7</v>
      </c>
      <c r="D536" s="148">
        <v>40</v>
      </c>
      <c r="E536" s="148" t="s">
        <v>8</v>
      </c>
      <c r="F536" s="149">
        <v>43185</v>
      </c>
      <c r="G536" s="149">
        <v>42978</v>
      </c>
      <c r="H536" s="150">
        <v>74000</v>
      </c>
      <c r="I536" s="148" t="str">
        <f t="shared" si="32"/>
        <v>2017Q3</v>
      </c>
      <c r="J536" s="148">
        <f t="shared" si="33"/>
        <v>1</v>
      </c>
      <c r="K536" s="148">
        <f t="shared" si="34"/>
        <v>2</v>
      </c>
      <c r="L536" s="151">
        <f t="shared" si="35"/>
        <v>1</v>
      </c>
    </row>
    <row r="537" spans="2:12" x14ac:dyDescent="0.25">
      <c r="B537" s="147" t="s">
        <v>6</v>
      </c>
      <c r="C537" s="148" t="s">
        <v>7</v>
      </c>
      <c r="D537" s="148">
        <v>50</v>
      </c>
      <c r="E537" s="148" t="s">
        <v>8</v>
      </c>
      <c r="F537" s="149">
        <v>43185</v>
      </c>
      <c r="G537" s="149">
        <v>42992</v>
      </c>
      <c r="H537" s="150">
        <v>32000</v>
      </c>
      <c r="I537" s="148" t="str">
        <f t="shared" si="32"/>
        <v>2017Q3</v>
      </c>
      <c r="J537" s="148">
        <f t="shared" si="33"/>
        <v>1</v>
      </c>
      <c r="K537" s="148">
        <f t="shared" si="34"/>
        <v>2</v>
      </c>
      <c r="L537" s="151">
        <f t="shared" si="35"/>
        <v>1</v>
      </c>
    </row>
    <row r="538" spans="2:12" x14ac:dyDescent="0.25">
      <c r="B538" s="147" t="s">
        <v>6</v>
      </c>
      <c r="C538" s="148" t="s">
        <v>7</v>
      </c>
      <c r="D538" s="148">
        <v>24</v>
      </c>
      <c r="E538" s="148" t="s">
        <v>8</v>
      </c>
      <c r="F538" s="149">
        <v>43185</v>
      </c>
      <c r="G538" s="149">
        <v>43088</v>
      </c>
      <c r="H538" s="150">
        <v>100000</v>
      </c>
      <c r="I538" s="148" t="str">
        <f t="shared" si="32"/>
        <v>2017Q4</v>
      </c>
      <c r="J538" s="148">
        <f t="shared" si="33"/>
        <v>1</v>
      </c>
      <c r="K538" s="148">
        <f t="shared" si="34"/>
        <v>1</v>
      </c>
      <c r="L538" s="151">
        <f t="shared" si="35"/>
        <v>1</v>
      </c>
    </row>
    <row r="539" spans="2:12" x14ac:dyDescent="0.25">
      <c r="B539" s="147" t="s">
        <v>6</v>
      </c>
      <c r="C539" s="148" t="s">
        <v>7</v>
      </c>
      <c r="D539" s="148">
        <v>46</v>
      </c>
      <c r="E539" s="148" t="s">
        <v>8</v>
      </c>
      <c r="F539" s="149">
        <v>43185</v>
      </c>
      <c r="G539" s="149">
        <v>43136</v>
      </c>
      <c r="H539" s="150">
        <v>43000</v>
      </c>
      <c r="I539" s="148" t="str">
        <f t="shared" si="32"/>
        <v>2018Q1</v>
      </c>
      <c r="J539" s="148">
        <f t="shared" si="33"/>
        <v>0</v>
      </c>
      <c r="K539" s="148">
        <f t="shared" si="34"/>
        <v>0</v>
      </c>
      <c r="L539" s="151">
        <f t="shared" si="35"/>
        <v>1</v>
      </c>
    </row>
    <row r="540" spans="2:12" x14ac:dyDescent="0.25">
      <c r="B540" s="147" t="s">
        <v>6</v>
      </c>
      <c r="C540" s="148" t="s">
        <v>7</v>
      </c>
      <c r="D540" s="148">
        <v>42</v>
      </c>
      <c r="E540" s="148" t="s">
        <v>8</v>
      </c>
      <c r="F540" s="149">
        <v>43185</v>
      </c>
      <c r="G540" s="149">
        <v>43148</v>
      </c>
      <c r="H540" s="150">
        <v>64000</v>
      </c>
      <c r="I540" s="148" t="str">
        <f t="shared" si="32"/>
        <v>2018Q1</v>
      </c>
      <c r="J540" s="148">
        <f t="shared" si="33"/>
        <v>0</v>
      </c>
      <c r="K540" s="148">
        <f t="shared" si="34"/>
        <v>0</v>
      </c>
      <c r="L540" s="151">
        <f t="shared" si="35"/>
        <v>1</v>
      </c>
    </row>
    <row r="541" spans="2:12" x14ac:dyDescent="0.25">
      <c r="B541" s="147" t="s">
        <v>6</v>
      </c>
      <c r="C541" s="148" t="s">
        <v>7</v>
      </c>
      <c r="D541" s="148">
        <v>44</v>
      </c>
      <c r="E541" s="148" t="s">
        <v>8</v>
      </c>
      <c r="F541" s="149">
        <v>43189</v>
      </c>
      <c r="G541" s="149">
        <v>42850</v>
      </c>
      <c r="H541" s="150">
        <v>52000</v>
      </c>
      <c r="I541" s="148" t="str">
        <f t="shared" si="32"/>
        <v>2017Q2</v>
      </c>
      <c r="J541" s="148">
        <f t="shared" si="33"/>
        <v>1</v>
      </c>
      <c r="K541" s="148">
        <f t="shared" si="34"/>
        <v>3</v>
      </c>
      <c r="L541" s="151">
        <f t="shared" si="35"/>
        <v>1</v>
      </c>
    </row>
    <row r="542" spans="2:12" x14ac:dyDescent="0.25">
      <c r="B542" s="147" t="s">
        <v>9</v>
      </c>
      <c r="C542" s="148" t="s">
        <v>7</v>
      </c>
      <c r="D542" s="148">
        <v>28</v>
      </c>
      <c r="E542" s="148" t="s">
        <v>8</v>
      </c>
      <c r="F542" s="149">
        <v>43189</v>
      </c>
      <c r="G542" s="149">
        <v>43033</v>
      </c>
      <c r="H542" s="150">
        <v>100000</v>
      </c>
      <c r="I542" s="148" t="str">
        <f t="shared" si="32"/>
        <v>2017Q4</v>
      </c>
      <c r="J542" s="148">
        <f t="shared" si="33"/>
        <v>1</v>
      </c>
      <c r="K542" s="148">
        <f t="shared" si="34"/>
        <v>1</v>
      </c>
      <c r="L542" s="151">
        <f t="shared" si="35"/>
        <v>1</v>
      </c>
    </row>
    <row r="543" spans="2:12" x14ac:dyDescent="0.25">
      <c r="B543" s="147" t="s">
        <v>6</v>
      </c>
      <c r="C543" s="148" t="s">
        <v>7</v>
      </c>
      <c r="D543" s="148">
        <v>34</v>
      </c>
      <c r="E543" s="148" t="s">
        <v>8</v>
      </c>
      <c r="F543" s="149">
        <v>43190</v>
      </c>
      <c r="G543" s="149">
        <v>42809</v>
      </c>
      <c r="H543" s="150">
        <v>91000</v>
      </c>
      <c r="I543" s="148" t="str">
        <f t="shared" si="32"/>
        <v>2017Q1</v>
      </c>
      <c r="J543" s="148">
        <f t="shared" si="33"/>
        <v>1</v>
      </c>
      <c r="K543" s="148">
        <f t="shared" si="34"/>
        <v>4</v>
      </c>
      <c r="L543" s="151">
        <f t="shared" si="35"/>
        <v>1</v>
      </c>
    </row>
    <row r="544" spans="2:12" x14ac:dyDescent="0.25">
      <c r="B544" s="147" t="s">
        <v>9</v>
      </c>
      <c r="C544" s="148" t="s">
        <v>10</v>
      </c>
      <c r="D544" s="148">
        <v>48</v>
      </c>
      <c r="E544" s="148" t="s">
        <v>8</v>
      </c>
      <c r="F544" s="149">
        <v>43190</v>
      </c>
      <c r="G544" s="149">
        <v>42964</v>
      </c>
      <c r="H544" s="150">
        <v>38000</v>
      </c>
      <c r="I544" s="148" t="str">
        <f t="shared" si="32"/>
        <v>2017Q3</v>
      </c>
      <c r="J544" s="148">
        <f t="shared" si="33"/>
        <v>1</v>
      </c>
      <c r="K544" s="148">
        <f t="shared" si="34"/>
        <v>2</v>
      </c>
      <c r="L544" s="151">
        <f t="shared" si="35"/>
        <v>0</v>
      </c>
    </row>
    <row r="545" spans="2:12" x14ac:dyDescent="0.25">
      <c r="B545" s="147" t="s">
        <v>6</v>
      </c>
      <c r="C545" s="148" t="s">
        <v>7</v>
      </c>
      <c r="D545" s="148">
        <v>29</v>
      </c>
      <c r="E545" s="148" t="s">
        <v>8</v>
      </c>
      <c r="F545" s="149">
        <v>43190</v>
      </c>
      <c r="G545" s="149">
        <v>43125</v>
      </c>
      <c r="H545" s="150">
        <v>100000</v>
      </c>
      <c r="I545" s="148" t="str">
        <f t="shared" si="32"/>
        <v>2018Q1</v>
      </c>
      <c r="J545" s="148">
        <f t="shared" si="33"/>
        <v>0</v>
      </c>
      <c r="K545" s="148">
        <f t="shared" si="34"/>
        <v>0</v>
      </c>
      <c r="L545" s="151">
        <f t="shared" si="35"/>
        <v>1</v>
      </c>
    </row>
    <row r="546" spans="2:12" x14ac:dyDescent="0.25">
      <c r="B546" s="147" t="s">
        <v>6</v>
      </c>
      <c r="C546" s="148" t="s">
        <v>7</v>
      </c>
      <c r="D546" s="148">
        <v>24</v>
      </c>
      <c r="E546" s="148" t="s">
        <v>8</v>
      </c>
      <c r="F546" s="149">
        <v>43190</v>
      </c>
      <c r="G546" s="149">
        <v>43137</v>
      </c>
      <c r="H546" s="150">
        <v>100000</v>
      </c>
      <c r="I546" s="148" t="str">
        <f t="shared" si="32"/>
        <v>2018Q1</v>
      </c>
      <c r="J546" s="148">
        <f t="shared" si="33"/>
        <v>0</v>
      </c>
      <c r="K546" s="148">
        <f t="shared" si="34"/>
        <v>0</v>
      </c>
      <c r="L546" s="151">
        <f t="shared" si="35"/>
        <v>1</v>
      </c>
    </row>
    <row r="547" spans="2:12" x14ac:dyDescent="0.25">
      <c r="B547" s="147" t="s">
        <v>6</v>
      </c>
      <c r="C547" s="148" t="s">
        <v>7</v>
      </c>
      <c r="D547" s="148">
        <v>37</v>
      </c>
      <c r="E547" s="148" t="s">
        <v>8</v>
      </c>
      <c r="F547" s="149">
        <v>43192</v>
      </c>
      <c r="G547" s="149">
        <v>42598</v>
      </c>
      <c r="H547" s="150">
        <v>86000</v>
      </c>
      <c r="I547" s="148" t="str">
        <f t="shared" si="32"/>
        <v>2016Q3</v>
      </c>
      <c r="J547" s="148">
        <f t="shared" si="33"/>
        <v>2</v>
      </c>
      <c r="K547" s="148">
        <f t="shared" si="34"/>
        <v>7</v>
      </c>
      <c r="L547" s="151">
        <f t="shared" si="35"/>
        <v>1</v>
      </c>
    </row>
    <row r="548" spans="2:12" x14ac:dyDescent="0.25">
      <c r="B548" s="147" t="s">
        <v>9</v>
      </c>
      <c r="C548" s="148" t="s">
        <v>7</v>
      </c>
      <c r="D548" s="148">
        <v>41</v>
      </c>
      <c r="E548" s="148" t="s">
        <v>8</v>
      </c>
      <c r="F548" s="149">
        <v>43192</v>
      </c>
      <c r="G548" s="149">
        <v>42721</v>
      </c>
      <c r="H548" s="150">
        <v>68000</v>
      </c>
      <c r="I548" s="148" t="str">
        <f t="shared" si="32"/>
        <v>2016Q4</v>
      </c>
      <c r="J548" s="148">
        <f t="shared" si="33"/>
        <v>2</v>
      </c>
      <c r="K548" s="148">
        <f t="shared" si="34"/>
        <v>6</v>
      </c>
      <c r="L548" s="151">
        <f t="shared" si="35"/>
        <v>1</v>
      </c>
    </row>
    <row r="549" spans="2:12" x14ac:dyDescent="0.25">
      <c r="B549" s="147" t="s">
        <v>6</v>
      </c>
      <c r="C549" s="148" t="s">
        <v>7</v>
      </c>
      <c r="D549" s="148">
        <v>34</v>
      </c>
      <c r="E549" s="148" t="s">
        <v>8</v>
      </c>
      <c r="F549" s="149">
        <v>43192</v>
      </c>
      <c r="G549" s="149">
        <v>43057</v>
      </c>
      <c r="H549" s="150">
        <v>91000</v>
      </c>
      <c r="I549" s="148" t="str">
        <f t="shared" si="32"/>
        <v>2017Q4</v>
      </c>
      <c r="J549" s="148">
        <f t="shared" si="33"/>
        <v>1</v>
      </c>
      <c r="K549" s="148">
        <f t="shared" si="34"/>
        <v>2</v>
      </c>
      <c r="L549" s="151">
        <f t="shared" si="35"/>
        <v>1</v>
      </c>
    </row>
    <row r="550" spans="2:12" x14ac:dyDescent="0.25">
      <c r="B550" s="147" t="s">
        <v>9</v>
      </c>
      <c r="C550" s="148" t="s">
        <v>7</v>
      </c>
      <c r="D550" s="148">
        <v>52</v>
      </c>
      <c r="E550" s="148" t="s">
        <v>8</v>
      </c>
      <c r="F550" s="149">
        <v>43193</v>
      </c>
      <c r="G550" s="149">
        <v>42541</v>
      </c>
      <c r="H550" s="150">
        <v>27000</v>
      </c>
      <c r="I550" s="148" t="str">
        <f t="shared" si="32"/>
        <v>2016Q2</v>
      </c>
      <c r="J550" s="148">
        <f t="shared" si="33"/>
        <v>2</v>
      </c>
      <c r="K550" s="148">
        <f t="shared" si="34"/>
        <v>8</v>
      </c>
      <c r="L550" s="151">
        <f t="shared" si="35"/>
        <v>1</v>
      </c>
    </row>
    <row r="551" spans="2:12" x14ac:dyDescent="0.25">
      <c r="B551" s="147" t="s">
        <v>6</v>
      </c>
      <c r="C551" s="148" t="s">
        <v>7</v>
      </c>
      <c r="D551" s="148">
        <v>53</v>
      </c>
      <c r="E551" s="148" t="s">
        <v>8</v>
      </c>
      <c r="F551" s="149">
        <v>43193</v>
      </c>
      <c r="G551" s="149">
        <v>42999</v>
      </c>
      <c r="H551" s="150">
        <v>25000</v>
      </c>
      <c r="I551" s="148" t="str">
        <f t="shared" si="32"/>
        <v>2017Q3</v>
      </c>
      <c r="J551" s="148">
        <f t="shared" si="33"/>
        <v>1</v>
      </c>
      <c r="K551" s="148">
        <f t="shared" si="34"/>
        <v>3</v>
      </c>
      <c r="L551" s="151">
        <f t="shared" si="35"/>
        <v>1</v>
      </c>
    </row>
    <row r="552" spans="2:12" x14ac:dyDescent="0.25">
      <c r="B552" s="147" t="s">
        <v>9</v>
      </c>
      <c r="C552" s="148" t="s">
        <v>10</v>
      </c>
      <c r="D552" s="148">
        <v>44</v>
      </c>
      <c r="E552" s="148" t="s">
        <v>8</v>
      </c>
      <c r="F552" s="149">
        <v>43196</v>
      </c>
      <c r="G552" s="149">
        <v>42816</v>
      </c>
      <c r="H552" s="150">
        <v>52000</v>
      </c>
      <c r="I552" s="148" t="str">
        <f t="shared" si="32"/>
        <v>2017Q1</v>
      </c>
      <c r="J552" s="148">
        <f t="shared" si="33"/>
        <v>1</v>
      </c>
      <c r="K552" s="148">
        <f t="shared" si="34"/>
        <v>5</v>
      </c>
      <c r="L552" s="151">
        <f t="shared" si="35"/>
        <v>0</v>
      </c>
    </row>
    <row r="553" spans="2:12" x14ac:dyDescent="0.25">
      <c r="B553" s="147" t="s">
        <v>6</v>
      </c>
      <c r="C553" s="148" t="s">
        <v>7</v>
      </c>
      <c r="D553" s="148">
        <v>28</v>
      </c>
      <c r="E553" s="148" t="s">
        <v>8</v>
      </c>
      <c r="F553" s="149">
        <v>43197</v>
      </c>
      <c r="G553" s="149">
        <v>42859</v>
      </c>
      <c r="H553" s="150">
        <v>100000</v>
      </c>
      <c r="I553" s="148" t="str">
        <f t="shared" si="32"/>
        <v>2017Q2</v>
      </c>
      <c r="J553" s="148">
        <f t="shared" si="33"/>
        <v>1</v>
      </c>
      <c r="K553" s="148">
        <f t="shared" si="34"/>
        <v>4</v>
      </c>
      <c r="L553" s="151">
        <f t="shared" si="35"/>
        <v>1</v>
      </c>
    </row>
    <row r="554" spans="2:12" x14ac:dyDescent="0.25">
      <c r="B554" s="147" t="s">
        <v>6</v>
      </c>
      <c r="C554" s="148" t="s">
        <v>7</v>
      </c>
      <c r="D554" s="148">
        <v>25</v>
      </c>
      <c r="E554" s="148" t="s">
        <v>8</v>
      </c>
      <c r="F554" s="149">
        <v>43199</v>
      </c>
      <c r="G554" s="149">
        <v>43145</v>
      </c>
      <c r="H554" s="150">
        <v>100000</v>
      </c>
      <c r="I554" s="148" t="str">
        <f t="shared" si="32"/>
        <v>2018Q1</v>
      </c>
      <c r="J554" s="148">
        <f t="shared" si="33"/>
        <v>0</v>
      </c>
      <c r="K554" s="148">
        <f t="shared" si="34"/>
        <v>1</v>
      </c>
      <c r="L554" s="151">
        <f t="shared" si="35"/>
        <v>1</v>
      </c>
    </row>
    <row r="555" spans="2:12" x14ac:dyDescent="0.25">
      <c r="B555" s="147" t="s">
        <v>6</v>
      </c>
      <c r="C555" s="148" t="s">
        <v>7</v>
      </c>
      <c r="D555" s="148">
        <v>35</v>
      </c>
      <c r="E555" s="148" t="s">
        <v>8</v>
      </c>
      <c r="F555" s="149">
        <v>43204</v>
      </c>
      <c r="G555" s="149">
        <v>43093</v>
      </c>
      <c r="H555" s="150">
        <v>88000</v>
      </c>
      <c r="I555" s="148" t="str">
        <f t="shared" si="32"/>
        <v>2017Q4</v>
      </c>
      <c r="J555" s="148">
        <f t="shared" si="33"/>
        <v>1</v>
      </c>
      <c r="K555" s="148">
        <f t="shared" si="34"/>
        <v>2</v>
      </c>
      <c r="L555" s="151">
        <f t="shared" si="35"/>
        <v>1</v>
      </c>
    </row>
    <row r="556" spans="2:12" x14ac:dyDescent="0.25">
      <c r="B556" s="147" t="s">
        <v>9</v>
      </c>
      <c r="C556" s="148" t="s">
        <v>7</v>
      </c>
      <c r="D556" s="148">
        <v>61</v>
      </c>
      <c r="E556" s="148" t="s">
        <v>8</v>
      </c>
      <c r="F556" s="149">
        <v>43204</v>
      </c>
      <c r="G556" s="149">
        <v>43142</v>
      </c>
      <c r="H556" s="150">
        <v>10000</v>
      </c>
      <c r="I556" s="148" t="str">
        <f t="shared" si="32"/>
        <v>2018Q1</v>
      </c>
      <c r="J556" s="148">
        <f t="shared" si="33"/>
        <v>0</v>
      </c>
      <c r="K556" s="148">
        <f t="shared" si="34"/>
        <v>1</v>
      </c>
      <c r="L556" s="151">
        <f t="shared" si="35"/>
        <v>1</v>
      </c>
    </row>
    <row r="557" spans="2:12" x14ac:dyDescent="0.25">
      <c r="B557" s="147" t="s">
        <v>6</v>
      </c>
      <c r="C557" s="148" t="s">
        <v>7</v>
      </c>
      <c r="D557" s="148">
        <v>22</v>
      </c>
      <c r="E557" s="148" t="s">
        <v>8</v>
      </c>
      <c r="F557" s="149">
        <v>43206</v>
      </c>
      <c r="G557" s="149">
        <v>42960</v>
      </c>
      <c r="H557" s="150">
        <v>100000</v>
      </c>
      <c r="I557" s="148" t="str">
        <f t="shared" si="32"/>
        <v>2017Q3</v>
      </c>
      <c r="J557" s="148">
        <f t="shared" si="33"/>
        <v>1</v>
      </c>
      <c r="K557" s="148">
        <f t="shared" si="34"/>
        <v>3</v>
      </c>
      <c r="L557" s="151">
        <f t="shared" si="35"/>
        <v>1</v>
      </c>
    </row>
    <row r="558" spans="2:12" x14ac:dyDescent="0.25">
      <c r="B558" s="147" t="s">
        <v>6</v>
      </c>
      <c r="C558" s="148" t="s">
        <v>7</v>
      </c>
      <c r="D558" s="148">
        <v>29</v>
      </c>
      <c r="E558" s="148" t="s">
        <v>8</v>
      </c>
      <c r="F558" s="149">
        <v>43206</v>
      </c>
      <c r="G558" s="149">
        <v>42976</v>
      </c>
      <c r="H558" s="150">
        <v>100000</v>
      </c>
      <c r="I558" s="148" t="str">
        <f t="shared" si="32"/>
        <v>2017Q3</v>
      </c>
      <c r="J558" s="148">
        <f t="shared" si="33"/>
        <v>1</v>
      </c>
      <c r="K558" s="148">
        <f t="shared" si="34"/>
        <v>3</v>
      </c>
      <c r="L558" s="151">
        <f t="shared" si="35"/>
        <v>1</v>
      </c>
    </row>
    <row r="559" spans="2:12" x14ac:dyDescent="0.25">
      <c r="B559" s="147" t="s">
        <v>6</v>
      </c>
      <c r="C559" s="148" t="s">
        <v>7</v>
      </c>
      <c r="D559" s="148">
        <v>18</v>
      </c>
      <c r="E559" s="148" t="s">
        <v>8</v>
      </c>
      <c r="F559" s="149">
        <v>43206</v>
      </c>
      <c r="G559" s="149">
        <v>43028</v>
      </c>
      <c r="H559" s="150">
        <v>100000</v>
      </c>
      <c r="I559" s="148" t="str">
        <f t="shared" si="32"/>
        <v>2017Q4</v>
      </c>
      <c r="J559" s="148">
        <f t="shared" si="33"/>
        <v>1</v>
      </c>
      <c r="K559" s="148">
        <f t="shared" si="34"/>
        <v>2</v>
      </c>
      <c r="L559" s="151">
        <f t="shared" si="35"/>
        <v>1</v>
      </c>
    </row>
    <row r="560" spans="2:12" x14ac:dyDescent="0.25">
      <c r="B560" s="147" t="s">
        <v>6</v>
      </c>
      <c r="C560" s="148" t="s">
        <v>7</v>
      </c>
      <c r="D560" s="148">
        <v>47</v>
      </c>
      <c r="E560" s="148" t="s">
        <v>8</v>
      </c>
      <c r="F560" s="149">
        <v>43207</v>
      </c>
      <c r="G560" s="149">
        <v>43035</v>
      </c>
      <c r="H560" s="150">
        <v>40000</v>
      </c>
      <c r="I560" s="148" t="str">
        <f t="shared" si="32"/>
        <v>2017Q4</v>
      </c>
      <c r="J560" s="148">
        <f t="shared" si="33"/>
        <v>1</v>
      </c>
      <c r="K560" s="148">
        <f t="shared" si="34"/>
        <v>2</v>
      </c>
      <c r="L560" s="151">
        <f t="shared" si="35"/>
        <v>1</v>
      </c>
    </row>
    <row r="561" spans="2:12" x14ac:dyDescent="0.25">
      <c r="B561" s="147" t="s">
        <v>6</v>
      </c>
      <c r="C561" s="148" t="s">
        <v>7</v>
      </c>
      <c r="D561" s="148">
        <v>33</v>
      </c>
      <c r="E561" s="148" t="s">
        <v>8</v>
      </c>
      <c r="F561" s="149">
        <v>43207</v>
      </c>
      <c r="G561" s="149">
        <v>43076</v>
      </c>
      <c r="H561" s="150">
        <v>94000</v>
      </c>
      <c r="I561" s="148" t="str">
        <f t="shared" si="32"/>
        <v>2017Q4</v>
      </c>
      <c r="J561" s="148">
        <f t="shared" si="33"/>
        <v>1</v>
      </c>
      <c r="K561" s="148">
        <f t="shared" si="34"/>
        <v>2</v>
      </c>
      <c r="L561" s="151">
        <f t="shared" si="35"/>
        <v>1</v>
      </c>
    </row>
    <row r="562" spans="2:12" x14ac:dyDescent="0.25">
      <c r="B562" s="147" t="s">
        <v>6</v>
      </c>
      <c r="C562" s="148" t="s">
        <v>7</v>
      </c>
      <c r="D562" s="148">
        <v>64</v>
      </c>
      <c r="E562" s="148" t="s">
        <v>8</v>
      </c>
      <c r="F562" s="149">
        <v>43207</v>
      </c>
      <c r="G562" s="149">
        <v>43138</v>
      </c>
      <c r="H562" s="150">
        <v>10000</v>
      </c>
      <c r="I562" s="148" t="str">
        <f t="shared" si="32"/>
        <v>2018Q1</v>
      </c>
      <c r="J562" s="148">
        <f t="shared" si="33"/>
        <v>0</v>
      </c>
      <c r="K562" s="148">
        <f t="shared" si="34"/>
        <v>1</v>
      </c>
      <c r="L562" s="151">
        <f t="shared" si="35"/>
        <v>1</v>
      </c>
    </row>
    <row r="563" spans="2:12" x14ac:dyDescent="0.25">
      <c r="B563" s="147" t="s">
        <v>9</v>
      </c>
      <c r="C563" s="148" t="s">
        <v>7</v>
      </c>
      <c r="D563" s="148">
        <v>51</v>
      </c>
      <c r="E563" s="148" t="s">
        <v>8</v>
      </c>
      <c r="F563" s="149">
        <v>43210</v>
      </c>
      <c r="G563" s="149">
        <v>42410</v>
      </c>
      <c r="H563" s="150">
        <v>30000</v>
      </c>
      <c r="I563" s="148" t="str">
        <f t="shared" si="32"/>
        <v>2016Q1</v>
      </c>
      <c r="J563" s="148">
        <f t="shared" si="33"/>
        <v>2</v>
      </c>
      <c r="K563" s="148">
        <f t="shared" si="34"/>
        <v>9</v>
      </c>
      <c r="L563" s="151">
        <f t="shared" si="35"/>
        <v>1</v>
      </c>
    </row>
    <row r="564" spans="2:12" x14ac:dyDescent="0.25">
      <c r="B564" s="147" t="s">
        <v>6</v>
      </c>
      <c r="C564" s="148" t="s">
        <v>7</v>
      </c>
      <c r="D564" s="148">
        <v>44</v>
      </c>
      <c r="E564" s="148" t="s">
        <v>8</v>
      </c>
      <c r="F564" s="149">
        <v>43210</v>
      </c>
      <c r="G564" s="149">
        <v>43048</v>
      </c>
      <c r="H564" s="150">
        <v>52000</v>
      </c>
      <c r="I564" s="148" t="str">
        <f t="shared" si="32"/>
        <v>2017Q4</v>
      </c>
      <c r="J564" s="148">
        <f t="shared" si="33"/>
        <v>1</v>
      </c>
      <c r="K564" s="148">
        <f t="shared" si="34"/>
        <v>2</v>
      </c>
      <c r="L564" s="151">
        <f t="shared" si="35"/>
        <v>1</v>
      </c>
    </row>
    <row r="565" spans="2:12" x14ac:dyDescent="0.25">
      <c r="B565" s="147" t="s">
        <v>6</v>
      </c>
      <c r="C565" s="148" t="s">
        <v>7</v>
      </c>
      <c r="D565" s="148">
        <v>42</v>
      </c>
      <c r="E565" s="148" t="s">
        <v>8</v>
      </c>
      <c r="F565" s="149">
        <v>43210</v>
      </c>
      <c r="G565" s="149">
        <v>43052</v>
      </c>
      <c r="H565" s="150">
        <v>64000</v>
      </c>
      <c r="I565" s="148" t="str">
        <f t="shared" si="32"/>
        <v>2017Q4</v>
      </c>
      <c r="J565" s="148">
        <f t="shared" si="33"/>
        <v>1</v>
      </c>
      <c r="K565" s="148">
        <f t="shared" si="34"/>
        <v>2</v>
      </c>
      <c r="L565" s="151">
        <f t="shared" si="35"/>
        <v>1</v>
      </c>
    </row>
    <row r="566" spans="2:12" x14ac:dyDescent="0.25">
      <c r="B566" s="147" t="s">
        <v>9</v>
      </c>
      <c r="C566" s="148" t="s">
        <v>7</v>
      </c>
      <c r="D566" s="148">
        <v>41</v>
      </c>
      <c r="E566" s="148" t="s">
        <v>8</v>
      </c>
      <c r="F566" s="149">
        <v>43210</v>
      </c>
      <c r="G566" s="149">
        <v>43157</v>
      </c>
      <c r="H566" s="150">
        <v>68000</v>
      </c>
      <c r="I566" s="148" t="str">
        <f t="shared" si="32"/>
        <v>2018Q1</v>
      </c>
      <c r="J566" s="148">
        <f t="shared" si="33"/>
        <v>0</v>
      </c>
      <c r="K566" s="148">
        <f t="shared" si="34"/>
        <v>1</v>
      </c>
      <c r="L566" s="151">
        <f t="shared" si="35"/>
        <v>1</v>
      </c>
    </row>
    <row r="567" spans="2:12" x14ac:dyDescent="0.25">
      <c r="B567" s="147" t="s">
        <v>9</v>
      </c>
      <c r="C567" s="148" t="s">
        <v>7</v>
      </c>
      <c r="D567" s="148">
        <v>45</v>
      </c>
      <c r="E567" s="148" t="s">
        <v>8</v>
      </c>
      <c r="F567" s="149">
        <v>43211</v>
      </c>
      <c r="G567" s="149">
        <v>42767</v>
      </c>
      <c r="H567" s="150">
        <v>47000</v>
      </c>
      <c r="I567" s="148" t="str">
        <f t="shared" si="32"/>
        <v>2017Q1</v>
      </c>
      <c r="J567" s="148">
        <f t="shared" si="33"/>
        <v>1</v>
      </c>
      <c r="K567" s="148">
        <f t="shared" si="34"/>
        <v>5</v>
      </c>
      <c r="L567" s="151">
        <f t="shared" si="35"/>
        <v>1</v>
      </c>
    </row>
    <row r="568" spans="2:12" x14ac:dyDescent="0.25">
      <c r="B568" s="147" t="s">
        <v>6</v>
      </c>
      <c r="C568" s="148" t="s">
        <v>7</v>
      </c>
      <c r="D568" s="148">
        <v>18</v>
      </c>
      <c r="E568" s="148" t="s">
        <v>8</v>
      </c>
      <c r="F568" s="149">
        <v>43211</v>
      </c>
      <c r="G568" s="149">
        <v>43070</v>
      </c>
      <c r="H568" s="150">
        <v>100000</v>
      </c>
      <c r="I568" s="148" t="str">
        <f t="shared" si="32"/>
        <v>2017Q4</v>
      </c>
      <c r="J568" s="148">
        <f t="shared" si="33"/>
        <v>1</v>
      </c>
      <c r="K568" s="148">
        <f t="shared" si="34"/>
        <v>2</v>
      </c>
      <c r="L568" s="151">
        <f t="shared" si="35"/>
        <v>1</v>
      </c>
    </row>
    <row r="569" spans="2:12" x14ac:dyDescent="0.25">
      <c r="B569" s="147" t="s">
        <v>6</v>
      </c>
      <c r="C569" s="148" t="s">
        <v>7</v>
      </c>
      <c r="D569" s="148">
        <v>63</v>
      </c>
      <c r="E569" s="148" t="s">
        <v>8</v>
      </c>
      <c r="F569" s="149">
        <v>43211</v>
      </c>
      <c r="G569" s="149">
        <v>43156</v>
      </c>
      <c r="H569" s="150">
        <v>10000</v>
      </c>
      <c r="I569" s="148" t="str">
        <f t="shared" si="32"/>
        <v>2018Q1</v>
      </c>
      <c r="J569" s="148">
        <f t="shared" si="33"/>
        <v>0</v>
      </c>
      <c r="K569" s="148">
        <f t="shared" si="34"/>
        <v>1</v>
      </c>
      <c r="L569" s="151">
        <f t="shared" si="35"/>
        <v>1</v>
      </c>
    </row>
    <row r="570" spans="2:12" x14ac:dyDescent="0.25">
      <c r="B570" s="147" t="s">
        <v>6</v>
      </c>
      <c r="C570" s="148" t="s">
        <v>7</v>
      </c>
      <c r="D570" s="148">
        <v>47</v>
      </c>
      <c r="E570" s="148" t="s">
        <v>8</v>
      </c>
      <c r="F570" s="149">
        <v>43214</v>
      </c>
      <c r="G570" s="149">
        <v>42995</v>
      </c>
      <c r="H570" s="150">
        <v>40000</v>
      </c>
      <c r="I570" s="148" t="str">
        <f t="shared" si="32"/>
        <v>2017Q3</v>
      </c>
      <c r="J570" s="148">
        <f t="shared" si="33"/>
        <v>1</v>
      </c>
      <c r="K570" s="148">
        <f t="shared" si="34"/>
        <v>3</v>
      </c>
      <c r="L570" s="151">
        <f t="shared" si="35"/>
        <v>1</v>
      </c>
    </row>
    <row r="571" spans="2:12" x14ac:dyDescent="0.25">
      <c r="B571" s="147" t="s">
        <v>6</v>
      </c>
      <c r="C571" s="148" t="s">
        <v>7</v>
      </c>
      <c r="D571" s="148">
        <v>54</v>
      </c>
      <c r="E571" s="148" t="s">
        <v>8</v>
      </c>
      <c r="F571" s="149">
        <v>43214</v>
      </c>
      <c r="G571" s="149">
        <v>43088</v>
      </c>
      <c r="H571" s="150">
        <v>22000</v>
      </c>
      <c r="I571" s="148" t="str">
        <f t="shared" si="32"/>
        <v>2017Q4</v>
      </c>
      <c r="J571" s="148">
        <f t="shared" si="33"/>
        <v>1</v>
      </c>
      <c r="K571" s="148">
        <f t="shared" si="34"/>
        <v>2</v>
      </c>
      <c r="L571" s="151">
        <f t="shared" si="35"/>
        <v>1</v>
      </c>
    </row>
    <row r="572" spans="2:12" x14ac:dyDescent="0.25">
      <c r="B572" s="147" t="s">
        <v>9</v>
      </c>
      <c r="C572" s="148" t="s">
        <v>7</v>
      </c>
      <c r="D572" s="148">
        <v>53</v>
      </c>
      <c r="E572" s="148" t="s">
        <v>8</v>
      </c>
      <c r="F572" s="149">
        <v>43218</v>
      </c>
      <c r="G572" s="149">
        <v>42843</v>
      </c>
      <c r="H572" s="150">
        <v>25000</v>
      </c>
      <c r="I572" s="148" t="str">
        <f t="shared" si="32"/>
        <v>2017Q2</v>
      </c>
      <c r="J572" s="148">
        <f t="shared" si="33"/>
        <v>1</v>
      </c>
      <c r="K572" s="148">
        <f t="shared" si="34"/>
        <v>4</v>
      </c>
      <c r="L572" s="151">
        <f t="shared" si="35"/>
        <v>1</v>
      </c>
    </row>
    <row r="573" spans="2:12" x14ac:dyDescent="0.25">
      <c r="B573" s="147" t="s">
        <v>9</v>
      </c>
      <c r="C573" s="148" t="s">
        <v>7</v>
      </c>
      <c r="D573" s="148">
        <v>40</v>
      </c>
      <c r="E573" s="148" t="s">
        <v>8</v>
      </c>
      <c r="F573" s="149">
        <v>43219</v>
      </c>
      <c r="G573" s="149">
        <v>42984</v>
      </c>
      <c r="H573" s="150">
        <v>74000</v>
      </c>
      <c r="I573" s="148" t="str">
        <f t="shared" si="32"/>
        <v>2017Q3</v>
      </c>
      <c r="J573" s="148">
        <f t="shared" si="33"/>
        <v>1</v>
      </c>
      <c r="K573" s="148">
        <f t="shared" si="34"/>
        <v>3</v>
      </c>
      <c r="L573" s="151">
        <f t="shared" si="35"/>
        <v>1</v>
      </c>
    </row>
    <row r="574" spans="2:12" x14ac:dyDescent="0.25">
      <c r="B574" s="147" t="s">
        <v>6</v>
      </c>
      <c r="C574" s="148" t="s">
        <v>7</v>
      </c>
      <c r="D574" s="148">
        <v>41</v>
      </c>
      <c r="E574" s="148" t="s">
        <v>8</v>
      </c>
      <c r="F574" s="149">
        <v>43219</v>
      </c>
      <c r="G574" s="149">
        <v>43078</v>
      </c>
      <c r="H574" s="150">
        <v>68000</v>
      </c>
      <c r="I574" s="148" t="str">
        <f t="shared" si="32"/>
        <v>2017Q4</v>
      </c>
      <c r="J574" s="148">
        <f t="shared" si="33"/>
        <v>1</v>
      </c>
      <c r="K574" s="148">
        <f t="shared" si="34"/>
        <v>2</v>
      </c>
      <c r="L574" s="151">
        <f t="shared" si="35"/>
        <v>1</v>
      </c>
    </row>
    <row r="575" spans="2:12" x14ac:dyDescent="0.25">
      <c r="B575" s="147" t="s">
        <v>9</v>
      </c>
      <c r="C575" s="148" t="s">
        <v>7</v>
      </c>
      <c r="D575" s="148">
        <v>50</v>
      </c>
      <c r="E575" s="148" t="s">
        <v>8</v>
      </c>
      <c r="F575" s="149">
        <v>43221</v>
      </c>
      <c r="G575" s="149">
        <v>42998</v>
      </c>
      <c r="H575" s="150">
        <v>32000</v>
      </c>
      <c r="I575" s="148" t="str">
        <f t="shared" si="32"/>
        <v>2017Q3</v>
      </c>
      <c r="J575" s="148">
        <f t="shared" si="33"/>
        <v>1</v>
      </c>
      <c r="K575" s="148">
        <f t="shared" si="34"/>
        <v>3</v>
      </c>
      <c r="L575" s="151">
        <f t="shared" si="35"/>
        <v>1</v>
      </c>
    </row>
    <row r="576" spans="2:12" x14ac:dyDescent="0.25">
      <c r="B576" s="147" t="s">
        <v>6</v>
      </c>
      <c r="C576" s="148" t="s">
        <v>7</v>
      </c>
      <c r="D576" s="148">
        <v>48</v>
      </c>
      <c r="E576" s="148" t="s">
        <v>8</v>
      </c>
      <c r="F576" s="149">
        <v>43226</v>
      </c>
      <c r="G576" s="149">
        <v>43137</v>
      </c>
      <c r="H576" s="150">
        <v>38000</v>
      </c>
      <c r="I576" s="148" t="str">
        <f t="shared" si="32"/>
        <v>2018Q1</v>
      </c>
      <c r="J576" s="148">
        <f t="shared" si="33"/>
        <v>0</v>
      </c>
      <c r="K576" s="148">
        <f t="shared" si="34"/>
        <v>1</v>
      </c>
      <c r="L576" s="151">
        <f t="shared" si="35"/>
        <v>1</v>
      </c>
    </row>
    <row r="577" spans="2:12" x14ac:dyDescent="0.25">
      <c r="B577" s="147" t="s">
        <v>9</v>
      </c>
      <c r="C577" s="148" t="s">
        <v>7</v>
      </c>
      <c r="D577" s="148">
        <v>53</v>
      </c>
      <c r="E577" s="148" t="s">
        <v>8</v>
      </c>
      <c r="F577" s="149">
        <v>43227</v>
      </c>
      <c r="G577" s="149">
        <v>42736</v>
      </c>
      <c r="H577" s="150">
        <v>25000</v>
      </c>
      <c r="I577" s="148" t="str">
        <f t="shared" si="32"/>
        <v>2017Q1</v>
      </c>
      <c r="J577" s="148">
        <f t="shared" si="33"/>
        <v>1</v>
      </c>
      <c r="K577" s="148">
        <f t="shared" si="34"/>
        <v>5</v>
      </c>
      <c r="L577" s="151">
        <f t="shared" si="35"/>
        <v>1</v>
      </c>
    </row>
    <row r="578" spans="2:12" x14ac:dyDescent="0.25">
      <c r="B578" s="147" t="s">
        <v>9</v>
      </c>
      <c r="C578" s="148" t="s">
        <v>7</v>
      </c>
      <c r="D578" s="148">
        <v>46</v>
      </c>
      <c r="E578" s="148" t="s">
        <v>8</v>
      </c>
      <c r="F578" s="149">
        <v>43227</v>
      </c>
      <c r="G578" s="149">
        <v>42778</v>
      </c>
      <c r="H578" s="150">
        <v>43000</v>
      </c>
      <c r="I578" s="148" t="str">
        <f t="shared" si="32"/>
        <v>2017Q1</v>
      </c>
      <c r="J578" s="148">
        <f t="shared" si="33"/>
        <v>1</v>
      </c>
      <c r="K578" s="148">
        <f t="shared" si="34"/>
        <v>5</v>
      </c>
      <c r="L578" s="151">
        <f t="shared" si="35"/>
        <v>1</v>
      </c>
    </row>
    <row r="579" spans="2:12" x14ac:dyDescent="0.25">
      <c r="B579" s="147" t="s">
        <v>9</v>
      </c>
      <c r="C579" s="148" t="s">
        <v>7</v>
      </c>
      <c r="D579" s="148">
        <v>48</v>
      </c>
      <c r="E579" s="148" t="s">
        <v>8</v>
      </c>
      <c r="F579" s="149">
        <v>43227</v>
      </c>
      <c r="G579" s="149">
        <v>42785</v>
      </c>
      <c r="H579" s="150">
        <v>38000</v>
      </c>
      <c r="I579" s="148" t="str">
        <f t="shared" si="32"/>
        <v>2017Q1</v>
      </c>
      <c r="J579" s="148">
        <f t="shared" si="33"/>
        <v>1</v>
      </c>
      <c r="K579" s="148">
        <f t="shared" si="34"/>
        <v>5</v>
      </c>
      <c r="L579" s="151">
        <f t="shared" si="35"/>
        <v>1</v>
      </c>
    </row>
    <row r="580" spans="2:12" x14ac:dyDescent="0.25">
      <c r="B580" s="147" t="s">
        <v>9</v>
      </c>
      <c r="C580" s="148" t="s">
        <v>7</v>
      </c>
      <c r="D580" s="148">
        <v>49</v>
      </c>
      <c r="E580" s="148" t="s">
        <v>8</v>
      </c>
      <c r="F580" s="149">
        <v>43227</v>
      </c>
      <c r="G580" s="149">
        <v>42892</v>
      </c>
      <c r="H580" s="150">
        <v>35000</v>
      </c>
      <c r="I580" s="148" t="str">
        <f t="shared" si="32"/>
        <v>2017Q2</v>
      </c>
      <c r="J580" s="148">
        <f t="shared" si="33"/>
        <v>1</v>
      </c>
      <c r="K580" s="148">
        <f t="shared" si="34"/>
        <v>4</v>
      </c>
      <c r="L580" s="151">
        <f t="shared" si="35"/>
        <v>1</v>
      </c>
    </row>
    <row r="581" spans="2:12" x14ac:dyDescent="0.25">
      <c r="B581" s="147" t="s">
        <v>6</v>
      </c>
      <c r="C581" s="148" t="s">
        <v>7</v>
      </c>
      <c r="D581" s="148">
        <v>19</v>
      </c>
      <c r="E581" s="148" t="s">
        <v>8</v>
      </c>
      <c r="F581" s="149">
        <v>43227</v>
      </c>
      <c r="G581" s="149">
        <v>42912</v>
      </c>
      <c r="H581" s="150">
        <v>100000</v>
      </c>
      <c r="I581" s="148" t="str">
        <f t="shared" si="32"/>
        <v>2017Q2</v>
      </c>
      <c r="J581" s="148">
        <f t="shared" si="33"/>
        <v>1</v>
      </c>
      <c r="K581" s="148">
        <f t="shared" si="34"/>
        <v>4</v>
      </c>
      <c r="L581" s="151">
        <f t="shared" si="35"/>
        <v>1</v>
      </c>
    </row>
    <row r="582" spans="2:12" x14ac:dyDescent="0.25">
      <c r="B582" s="147" t="s">
        <v>9</v>
      </c>
      <c r="C582" s="148" t="s">
        <v>7</v>
      </c>
      <c r="D582" s="148">
        <v>52</v>
      </c>
      <c r="E582" s="148" t="s">
        <v>8</v>
      </c>
      <c r="F582" s="149">
        <v>43227</v>
      </c>
      <c r="G582" s="149">
        <v>42987</v>
      </c>
      <c r="H582" s="150">
        <v>27000</v>
      </c>
      <c r="I582" s="148" t="str">
        <f t="shared" si="32"/>
        <v>2017Q3</v>
      </c>
      <c r="J582" s="148">
        <f t="shared" si="33"/>
        <v>1</v>
      </c>
      <c r="K582" s="148">
        <f t="shared" si="34"/>
        <v>3</v>
      </c>
      <c r="L582" s="151">
        <f t="shared" si="35"/>
        <v>1</v>
      </c>
    </row>
    <row r="583" spans="2:12" x14ac:dyDescent="0.25">
      <c r="B583" s="147" t="s">
        <v>9</v>
      </c>
      <c r="C583" s="148" t="s">
        <v>7</v>
      </c>
      <c r="D583" s="148">
        <v>62</v>
      </c>
      <c r="E583" s="148" t="s">
        <v>8</v>
      </c>
      <c r="F583" s="149">
        <v>43227</v>
      </c>
      <c r="G583" s="149">
        <v>43120</v>
      </c>
      <c r="H583" s="150">
        <v>10000</v>
      </c>
      <c r="I583" s="148" t="str">
        <f t="shared" si="32"/>
        <v>2018Q1</v>
      </c>
      <c r="J583" s="148">
        <f t="shared" si="33"/>
        <v>0</v>
      </c>
      <c r="K583" s="148">
        <f t="shared" si="34"/>
        <v>1</v>
      </c>
      <c r="L583" s="151">
        <f t="shared" si="35"/>
        <v>1</v>
      </c>
    </row>
    <row r="584" spans="2:12" x14ac:dyDescent="0.25">
      <c r="B584" s="147" t="s">
        <v>6</v>
      </c>
      <c r="C584" s="148" t="s">
        <v>7</v>
      </c>
      <c r="D584" s="148">
        <v>21</v>
      </c>
      <c r="E584" s="148" t="s">
        <v>8</v>
      </c>
      <c r="F584" s="149">
        <v>43227</v>
      </c>
      <c r="G584" s="149">
        <v>43133</v>
      </c>
      <c r="H584" s="150">
        <v>100000</v>
      </c>
      <c r="I584" s="148" t="str">
        <f t="shared" si="32"/>
        <v>2018Q1</v>
      </c>
      <c r="J584" s="148">
        <f t="shared" si="33"/>
        <v>0</v>
      </c>
      <c r="K584" s="148">
        <f t="shared" si="34"/>
        <v>1</v>
      </c>
      <c r="L584" s="151">
        <f t="shared" si="35"/>
        <v>1</v>
      </c>
    </row>
    <row r="585" spans="2:12" x14ac:dyDescent="0.25">
      <c r="B585" s="147" t="s">
        <v>9</v>
      </c>
      <c r="C585" s="148" t="s">
        <v>7</v>
      </c>
      <c r="D585" s="148">
        <v>53</v>
      </c>
      <c r="E585" s="148" t="s">
        <v>8</v>
      </c>
      <c r="F585" s="149">
        <v>43227</v>
      </c>
      <c r="G585" s="149">
        <v>43163</v>
      </c>
      <c r="H585" s="150">
        <v>25000</v>
      </c>
      <c r="I585" s="148" t="str">
        <f t="shared" si="32"/>
        <v>2018Q1</v>
      </c>
      <c r="J585" s="148">
        <f t="shared" si="33"/>
        <v>0</v>
      </c>
      <c r="K585" s="148">
        <f t="shared" si="34"/>
        <v>1</v>
      </c>
      <c r="L585" s="151">
        <f t="shared" si="35"/>
        <v>1</v>
      </c>
    </row>
    <row r="586" spans="2:12" x14ac:dyDescent="0.25">
      <c r="B586" s="147" t="s">
        <v>6</v>
      </c>
      <c r="C586" s="148" t="s">
        <v>7</v>
      </c>
      <c r="D586" s="148">
        <v>53</v>
      </c>
      <c r="E586" s="148" t="s">
        <v>8</v>
      </c>
      <c r="F586" s="149">
        <v>43228</v>
      </c>
      <c r="G586" s="149">
        <v>42974</v>
      </c>
      <c r="H586" s="150">
        <v>25000</v>
      </c>
      <c r="I586" s="148" t="str">
        <f t="shared" si="32"/>
        <v>2017Q3</v>
      </c>
      <c r="J586" s="148">
        <f t="shared" si="33"/>
        <v>1</v>
      </c>
      <c r="K586" s="148">
        <f t="shared" si="34"/>
        <v>3</v>
      </c>
      <c r="L586" s="151">
        <f t="shared" si="35"/>
        <v>1</v>
      </c>
    </row>
    <row r="587" spans="2:12" x14ac:dyDescent="0.25">
      <c r="B587" s="147" t="s">
        <v>6</v>
      </c>
      <c r="C587" s="148" t="s">
        <v>7</v>
      </c>
      <c r="D587" s="148">
        <v>24</v>
      </c>
      <c r="E587" s="148" t="s">
        <v>8</v>
      </c>
      <c r="F587" s="149">
        <v>43228</v>
      </c>
      <c r="G587" s="149">
        <v>43152</v>
      </c>
      <c r="H587" s="150">
        <v>100000</v>
      </c>
      <c r="I587" s="148" t="str">
        <f t="shared" ref="I587:I650" si="36">YEAR(G587)&amp;"Q"&amp;ROUNDUP(MONTH(G587)/3,0)</f>
        <v>2018Q1</v>
      </c>
      <c r="J587" s="148">
        <f t="shared" ref="J587:J650" si="37">YEAR(F587)-YEAR(G587)</f>
        <v>0</v>
      </c>
      <c r="K587" s="148">
        <f t="shared" ref="K587:K650" si="38">(YEAR(F587)*4+ROUNDDOWN((MONTH(F587)-1)/3,0))
-(YEAR(G587)*4+ROUNDDOWN((MONTH(G587)-1)/3,0))</f>
        <v>1</v>
      </c>
      <c r="L587" s="151">
        <f t="shared" ref="L587:L650" si="39">IF(C587="Declined",0,IF(C587="Admitted",1,IF(B587="TPD",0.8,1)))</f>
        <v>1</v>
      </c>
    </row>
    <row r="588" spans="2:12" x14ac:dyDescent="0.25">
      <c r="B588" s="147" t="s">
        <v>6</v>
      </c>
      <c r="C588" s="148" t="s">
        <v>7</v>
      </c>
      <c r="D588" s="148">
        <v>48</v>
      </c>
      <c r="E588" s="148" t="s">
        <v>8</v>
      </c>
      <c r="F588" s="149">
        <v>43231</v>
      </c>
      <c r="G588" s="149">
        <v>43200</v>
      </c>
      <c r="H588" s="150">
        <v>38000</v>
      </c>
      <c r="I588" s="148" t="str">
        <f t="shared" si="36"/>
        <v>2018Q2</v>
      </c>
      <c r="J588" s="148">
        <f t="shared" si="37"/>
        <v>0</v>
      </c>
      <c r="K588" s="148">
        <f t="shared" si="38"/>
        <v>0</v>
      </c>
      <c r="L588" s="151">
        <f t="shared" si="39"/>
        <v>1</v>
      </c>
    </row>
    <row r="589" spans="2:12" x14ac:dyDescent="0.25">
      <c r="B589" s="147" t="s">
        <v>9</v>
      </c>
      <c r="C589" s="148" t="s">
        <v>10</v>
      </c>
      <c r="D589" s="148">
        <v>43</v>
      </c>
      <c r="E589" s="148" t="s">
        <v>8</v>
      </c>
      <c r="F589" s="149">
        <v>43234</v>
      </c>
      <c r="G589" s="149">
        <v>42468</v>
      </c>
      <c r="H589" s="150">
        <v>59000</v>
      </c>
      <c r="I589" s="148" t="str">
        <f t="shared" si="36"/>
        <v>2016Q2</v>
      </c>
      <c r="J589" s="148">
        <f t="shared" si="37"/>
        <v>2</v>
      </c>
      <c r="K589" s="148">
        <f t="shared" si="38"/>
        <v>8</v>
      </c>
      <c r="L589" s="151">
        <f t="shared" si="39"/>
        <v>0</v>
      </c>
    </row>
    <row r="590" spans="2:12" x14ac:dyDescent="0.25">
      <c r="B590" s="147" t="s">
        <v>6</v>
      </c>
      <c r="C590" s="148" t="s">
        <v>7</v>
      </c>
      <c r="D590" s="148">
        <v>21</v>
      </c>
      <c r="E590" s="148" t="s">
        <v>8</v>
      </c>
      <c r="F590" s="149">
        <v>43235</v>
      </c>
      <c r="G590" s="149">
        <v>43137</v>
      </c>
      <c r="H590" s="150">
        <v>100000</v>
      </c>
      <c r="I590" s="148" t="str">
        <f t="shared" si="36"/>
        <v>2018Q1</v>
      </c>
      <c r="J590" s="148">
        <f t="shared" si="37"/>
        <v>0</v>
      </c>
      <c r="K590" s="148">
        <f t="shared" si="38"/>
        <v>1</v>
      </c>
      <c r="L590" s="151">
        <f t="shared" si="39"/>
        <v>1</v>
      </c>
    </row>
    <row r="591" spans="2:12" x14ac:dyDescent="0.25">
      <c r="B591" s="147" t="s">
        <v>6</v>
      </c>
      <c r="C591" s="148" t="s">
        <v>7</v>
      </c>
      <c r="D591" s="148">
        <v>22</v>
      </c>
      <c r="E591" s="148" t="s">
        <v>8</v>
      </c>
      <c r="F591" s="149">
        <v>43235</v>
      </c>
      <c r="G591" s="149">
        <v>43141</v>
      </c>
      <c r="H591" s="150">
        <v>100000</v>
      </c>
      <c r="I591" s="148" t="str">
        <f t="shared" si="36"/>
        <v>2018Q1</v>
      </c>
      <c r="J591" s="148">
        <f t="shared" si="37"/>
        <v>0</v>
      </c>
      <c r="K591" s="148">
        <f t="shared" si="38"/>
        <v>1</v>
      </c>
      <c r="L591" s="151">
        <f t="shared" si="39"/>
        <v>1</v>
      </c>
    </row>
    <row r="592" spans="2:12" x14ac:dyDescent="0.25">
      <c r="B592" s="147" t="s">
        <v>6</v>
      </c>
      <c r="C592" s="148" t="s">
        <v>7</v>
      </c>
      <c r="D592" s="148">
        <v>36</v>
      </c>
      <c r="E592" s="148" t="s">
        <v>8</v>
      </c>
      <c r="F592" s="149">
        <v>43235</v>
      </c>
      <c r="G592" s="149">
        <v>43179</v>
      </c>
      <c r="H592" s="150">
        <v>87000</v>
      </c>
      <c r="I592" s="148" t="str">
        <f t="shared" si="36"/>
        <v>2018Q1</v>
      </c>
      <c r="J592" s="148">
        <f t="shared" si="37"/>
        <v>0</v>
      </c>
      <c r="K592" s="148">
        <f t="shared" si="38"/>
        <v>1</v>
      </c>
      <c r="L592" s="151">
        <f t="shared" si="39"/>
        <v>1</v>
      </c>
    </row>
    <row r="593" spans="2:12" x14ac:dyDescent="0.25">
      <c r="B593" s="147" t="s">
        <v>6</v>
      </c>
      <c r="C593" s="148" t="s">
        <v>7</v>
      </c>
      <c r="D593" s="148">
        <v>58</v>
      </c>
      <c r="E593" s="148" t="s">
        <v>8</v>
      </c>
      <c r="F593" s="149">
        <v>43238</v>
      </c>
      <c r="G593" s="149">
        <v>43072</v>
      </c>
      <c r="H593" s="150">
        <v>12000</v>
      </c>
      <c r="I593" s="148" t="str">
        <f t="shared" si="36"/>
        <v>2017Q4</v>
      </c>
      <c r="J593" s="148">
        <f t="shared" si="37"/>
        <v>1</v>
      </c>
      <c r="K593" s="148">
        <f t="shared" si="38"/>
        <v>2</v>
      </c>
      <c r="L593" s="151">
        <f t="shared" si="39"/>
        <v>1</v>
      </c>
    </row>
    <row r="594" spans="2:12" x14ac:dyDescent="0.25">
      <c r="B594" s="147" t="s">
        <v>6</v>
      </c>
      <c r="C594" s="148" t="s">
        <v>7</v>
      </c>
      <c r="D594" s="148">
        <v>31</v>
      </c>
      <c r="E594" s="148" t="s">
        <v>8</v>
      </c>
      <c r="F594" s="149">
        <v>43238</v>
      </c>
      <c r="G594" s="149">
        <v>43161</v>
      </c>
      <c r="H594" s="150">
        <v>98000</v>
      </c>
      <c r="I594" s="148" t="str">
        <f t="shared" si="36"/>
        <v>2018Q1</v>
      </c>
      <c r="J594" s="148">
        <f t="shared" si="37"/>
        <v>0</v>
      </c>
      <c r="K594" s="148">
        <f t="shared" si="38"/>
        <v>1</v>
      </c>
      <c r="L594" s="151">
        <f t="shared" si="39"/>
        <v>1</v>
      </c>
    </row>
    <row r="595" spans="2:12" x14ac:dyDescent="0.25">
      <c r="B595" s="147" t="s">
        <v>6</v>
      </c>
      <c r="C595" s="148" t="s">
        <v>7</v>
      </c>
      <c r="D595" s="148">
        <v>52</v>
      </c>
      <c r="E595" s="148" t="s">
        <v>8</v>
      </c>
      <c r="F595" s="149">
        <v>43239</v>
      </c>
      <c r="G595" s="149">
        <v>43156</v>
      </c>
      <c r="H595" s="150">
        <v>27000</v>
      </c>
      <c r="I595" s="148" t="str">
        <f t="shared" si="36"/>
        <v>2018Q1</v>
      </c>
      <c r="J595" s="148">
        <f t="shared" si="37"/>
        <v>0</v>
      </c>
      <c r="K595" s="148">
        <f t="shared" si="38"/>
        <v>1</v>
      </c>
      <c r="L595" s="151">
        <f t="shared" si="39"/>
        <v>1</v>
      </c>
    </row>
    <row r="596" spans="2:12" x14ac:dyDescent="0.25">
      <c r="B596" s="147" t="s">
        <v>6</v>
      </c>
      <c r="C596" s="148" t="s">
        <v>7</v>
      </c>
      <c r="D596" s="148">
        <v>50</v>
      </c>
      <c r="E596" s="148" t="s">
        <v>8</v>
      </c>
      <c r="F596" s="149">
        <v>43241</v>
      </c>
      <c r="G596" s="149">
        <v>43121</v>
      </c>
      <c r="H596" s="150">
        <v>32000</v>
      </c>
      <c r="I596" s="148" t="str">
        <f t="shared" si="36"/>
        <v>2018Q1</v>
      </c>
      <c r="J596" s="148">
        <f t="shared" si="37"/>
        <v>0</v>
      </c>
      <c r="K596" s="148">
        <f t="shared" si="38"/>
        <v>1</v>
      </c>
      <c r="L596" s="151">
        <f t="shared" si="39"/>
        <v>1</v>
      </c>
    </row>
    <row r="597" spans="2:12" x14ac:dyDescent="0.25">
      <c r="B597" s="147" t="s">
        <v>6</v>
      </c>
      <c r="C597" s="148" t="s">
        <v>7</v>
      </c>
      <c r="D597" s="148">
        <v>25</v>
      </c>
      <c r="E597" s="148" t="s">
        <v>8</v>
      </c>
      <c r="F597" s="149">
        <v>43247</v>
      </c>
      <c r="G597" s="149">
        <v>43159</v>
      </c>
      <c r="H597" s="150">
        <v>100000</v>
      </c>
      <c r="I597" s="148" t="str">
        <f t="shared" si="36"/>
        <v>2018Q1</v>
      </c>
      <c r="J597" s="148">
        <f t="shared" si="37"/>
        <v>0</v>
      </c>
      <c r="K597" s="148">
        <f t="shared" si="38"/>
        <v>1</v>
      </c>
      <c r="L597" s="151">
        <f t="shared" si="39"/>
        <v>1</v>
      </c>
    </row>
    <row r="598" spans="2:12" x14ac:dyDescent="0.25">
      <c r="B598" s="147" t="s">
        <v>9</v>
      </c>
      <c r="C598" s="148" t="s">
        <v>7</v>
      </c>
      <c r="D598" s="148">
        <v>47</v>
      </c>
      <c r="E598" s="148" t="s">
        <v>8</v>
      </c>
      <c r="F598" s="149">
        <v>43253</v>
      </c>
      <c r="G598" s="149">
        <v>42401</v>
      </c>
      <c r="H598" s="150">
        <v>40000</v>
      </c>
      <c r="I598" s="148" t="str">
        <f t="shared" si="36"/>
        <v>2016Q1</v>
      </c>
      <c r="J598" s="148">
        <f t="shared" si="37"/>
        <v>2</v>
      </c>
      <c r="K598" s="148">
        <f t="shared" si="38"/>
        <v>9</v>
      </c>
      <c r="L598" s="151">
        <f t="shared" si="39"/>
        <v>1</v>
      </c>
    </row>
    <row r="599" spans="2:12" x14ac:dyDescent="0.25">
      <c r="B599" s="147" t="s">
        <v>6</v>
      </c>
      <c r="C599" s="148" t="s">
        <v>7</v>
      </c>
      <c r="D599" s="148">
        <v>33</v>
      </c>
      <c r="E599" s="148" t="s">
        <v>8</v>
      </c>
      <c r="F599" s="149">
        <v>43253</v>
      </c>
      <c r="G599" s="149">
        <v>42475</v>
      </c>
      <c r="H599" s="150">
        <v>94000</v>
      </c>
      <c r="I599" s="148" t="str">
        <f t="shared" si="36"/>
        <v>2016Q2</v>
      </c>
      <c r="J599" s="148">
        <f t="shared" si="37"/>
        <v>2</v>
      </c>
      <c r="K599" s="148">
        <f t="shared" si="38"/>
        <v>8</v>
      </c>
      <c r="L599" s="151">
        <f t="shared" si="39"/>
        <v>1</v>
      </c>
    </row>
    <row r="600" spans="2:12" x14ac:dyDescent="0.25">
      <c r="B600" s="147" t="s">
        <v>6</v>
      </c>
      <c r="C600" s="148" t="s">
        <v>7</v>
      </c>
      <c r="D600" s="148">
        <v>59</v>
      </c>
      <c r="E600" s="148" t="s">
        <v>8</v>
      </c>
      <c r="F600" s="149">
        <v>43253</v>
      </c>
      <c r="G600" s="149">
        <v>43205</v>
      </c>
      <c r="H600" s="150">
        <v>10000</v>
      </c>
      <c r="I600" s="148" t="str">
        <f t="shared" si="36"/>
        <v>2018Q2</v>
      </c>
      <c r="J600" s="148">
        <f t="shared" si="37"/>
        <v>0</v>
      </c>
      <c r="K600" s="148">
        <f t="shared" si="38"/>
        <v>0</v>
      </c>
      <c r="L600" s="151">
        <f t="shared" si="39"/>
        <v>1</v>
      </c>
    </row>
    <row r="601" spans="2:12" x14ac:dyDescent="0.25">
      <c r="B601" s="147" t="s">
        <v>6</v>
      </c>
      <c r="C601" s="148" t="s">
        <v>7</v>
      </c>
      <c r="D601" s="148">
        <v>49</v>
      </c>
      <c r="E601" s="148" t="s">
        <v>8</v>
      </c>
      <c r="F601" s="149">
        <v>43256</v>
      </c>
      <c r="G601" s="149">
        <v>43177</v>
      </c>
      <c r="H601" s="150">
        <v>35000</v>
      </c>
      <c r="I601" s="148" t="str">
        <f t="shared" si="36"/>
        <v>2018Q1</v>
      </c>
      <c r="J601" s="148">
        <f t="shared" si="37"/>
        <v>0</v>
      </c>
      <c r="K601" s="148">
        <f t="shared" si="38"/>
        <v>1</v>
      </c>
      <c r="L601" s="151">
        <f t="shared" si="39"/>
        <v>1</v>
      </c>
    </row>
    <row r="602" spans="2:12" x14ac:dyDescent="0.25">
      <c r="B602" s="147" t="s">
        <v>6</v>
      </c>
      <c r="C602" s="148" t="s">
        <v>7</v>
      </c>
      <c r="D602" s="148">
        <v>19</v>
      </c>
      <c r="E602" s="148" t="s">
        <v>8</v>
      </c>
      <c r="F602" s="149">
        <v>43259</v>
      </c>
      <c r="G602" s="149">
        <v>42431</v>
      </c>
      <c r="H602" s="150">
        <v>100000</v>
      </c>
      <c r="I602" s="148" t="str">
        <f t="shared" si="36"/>
        <v>2016Q1</v>
      </c>
      <c r="J602" s="148">
        <f t="shared" si="37"/>
        <v>2</v>
      </c>
      <c r="K602" s="148">
        <f t="shared" si="38"/>
        <v>9</v>
      </c>
      <c r="L602" s="151">
        <f t="shared" si="39"/>
        <v>1</v>
      </c>
    </row>
    <row r="603" spans="2:12" x14ac:dyDescent="0.25">
      <c r="B603" s="147" t="s">
        <v>6</v>
      </c>
      <c r="C603" s="148" t="s">
        <v>7</v>
      </c>
      <c r="D603" s="148">
        <v>48</v>
      </c>
      <c r="E603" s="148" t="s">
        <v>8</v>
      </c>
      <c r="F603" s="149">
        <v>43259</v>
      </c>
      <c r="G603" s="149">
        <v>42878</v>
      </c>
      <c r="H603" s="150">
        <v>38000</v>
      </c>
      <c r="I603" s="148" t="str">
        <f t="shared" si="36"/>
        <v>2017Q2</v>
      </c>
      <c r="J603" s="148">
        <f t="shared" si="37"/>
        <v>1</v>
      </c>
      <c r="K603" s="148">
        <f t="shared" si="38"/>
        <v>4</v>
      </c>
      <c r="L603" s="151">
        <f t="shared" si="39"/>
        <v>1</v>
      </c>
    </row>
    <row r="604" spans="2:12" x14ac:dyDescent="0.25">
      <c r="B604" s="147" t="s">
        <v>6</v>
      </c>
      <c r="C604" s="148" t="s">
        <v>7</v>
      </c>
      <c r="D604" s="148">
        <v>25</v>
      </c>
      <c r="E604" s="148" t="s">
        <v>8</v>
      </c>
      <c r="F604" s="149">
        <v>43259</v>
      </c>
      <c r="G604" s="149">
        <v>43049</v>
      </c>
      <c r="H604" s="150">
        <v>100000</v>
      </c>
      <c r="I604" s="148" t="str">
        <f t="shared" si="36"/>
        <v>2017Q4</v>
      </c>
      <c r="J604" s="148">
        <f t="shared" si="37"/>
        <v>1</v>
      </c>
      <c r="K604" s="148">
        <f t="shared" si="38"/>
        <v>2</v>
      </c>
      <c r="L604" s="151">
        <f t="shared" si="39"/>
        <v>1</v>
      </c>
    </row>
    <row r="605" spans="2:12" x14ac:dyDescent="0.25">
      <c r="B605" s="147" t="s">
        <v>6</v>
      </c>
      <c r="C605" s="148" t="s">
        <v>7</v>
      </c>
      <c r="D605" s="148">
        <v>40</v>
      </c>
      <c r="E605" s="148" t="s">
        <v>8</v>
      </c>
      <c r="F605" s="149">
        <v>43259</v>
      </c>
      <c r="G605" s="149">
        <v>43102</v>
      </c>
      <c r="H605" s="150">
        <v>74000</v>
      </c>
      <c r="I605" s="148" t="str">
        <f t="shared" si="36"/>
        <v>2018Q1</v>
      </c>
      <c r="J605" s="148">
        <f t="shared" si="37"/>
        <v>0</v>
      </c>
      <c r="K605" s="148">
        <f t="shared" si="38"/>
        <v>1</v>
      </c>
      <c r="L605" s="151">
        <f t="shared" si="39"/>
        <v>1</v>
      </c>
    </row>
    <row r="606" spans="2:12" x14ac:dyDescent="0.25">
      <c r="B606" s="147" t="s">
        <v>9</v>
      </c>
      <c r="C606" s="148" t="s">
        <v>7</v>
      </c>
      <c r="D606" s="148">
        <v>54</v>
      </c>
      <c r="E606" s="148" t="s">
        <v>8</v>
      </c>
      <c r="F606" s="149">
        <v>43260</v>
      </c>
      <c r="G606" s="149">
        <v>42962</v>
      </c>
      <c r="H606" s="150">
        <v>22000</v>
      </c>
      <c r="I606" s="148" t="str">
        <f t="shared" si="36"/>
        <v>2017Q3</v>
      </c>
      <c r="J606" s="148">
        <f t="shared" si="37"/>
        <v>1</v>
      </c>
      <c r="K606" s="148">
        <f t="shared" si="38"/>
        <v>3</v>
      </c>
      <c r="L606" s="151">
        <f t="shared" si="39"/>
        <v>1</v>
      </c>
    </row>
    <row r="607" spans="2:12" x14ac:dyDescent="0.25">
      <c r="B607" s="147" t="s">
        <v>9</v>
      </c>
      <c r="C607" s="148" t="s">
        <v>10</v>
      </c>
      <c r="D607" s="148">
        <v>30</v>
      </c>
      <c r="E607" s="148" t="s">
        <v>8</v>
      </c>
      <c r="F607" s="149">
        <v>43260</v>
      </c>
      <c r="G607" s="149">
        <v>43000</v>
      </c>
      <c r="H607" s="150">
        <v>100000</v>
      </c>
      <c r="I607" s="148" t="str">
        <f t="shared" si="36"/>
        <v>2017Q3</v>
      </c>
      <c r="J607" s="148">
        <f t="shared" si="37"/>
        <v>1</v>
      </c>
      <c r="K607" s="148">
        <f t="shared" si="38"/>
        <v>3</v>
      </c>
      <c r="L607" s="151">
        <f t="shared" si="39"/>
        <v>0</v>
      </c>
    </row>
    <row r="608" spans="2:12" x14ac:dyDescent="0.25">
      <c r="B608" s="147" t="s">
        <v>6</v>
      </c>
      <c r="C608" s="148" t="s">
        <v>7</v>
      </c>
      <c r="D608" s="148">
        <v>58</v>
      </c>
      <c r="E608" s="148" t="s">
        <v>8</v>
      </c>
      <c r="F608" s="149">
        <v>43260</v>
      </c>
      <c r="G608" s="149">
        <v>43033</v>
      </c>
      <c r="H608" s="150">
        <v>12000</v>
      </c>
      <c r="I608" s="148" t="str">
        <f t="shared" si="36"/>
        <v>2017Q4</v>
      </c>
      <c r="J608" s="148">
        <f t="shared" si="37"/>
        <v>1</v>
      </c>
      <c r="K608" s="148">
        <f t="shared" si="38"/>
        <v>2</v>
      </c>
      <c r="L608" s="151">
        <f t="shared" si="39"/>
        <v>1</v>
      </c>
    </row>
    <row r="609" spans="2:12" x14ac:dyDescent="0.25">
      <c r="B609" s="147" t="s">
        <v>9</v>
      </c>
      <c r="C609" s="148" t="s">
        <v>7</v>
      </c>
      <c r="D609" s="148">
        <v>56</v>
      </c>
      <c r="E609" s="148" t="s">
        <v>8</v>
      </c>
      <c r="F609" s="149">
        <v>43260</v>
      </c>
      <c r="G609" s="149">
        <v>43034</v>
      </c>
      <c r="H609" s="150">
        <v>17000</v>
      </c>
      <c r="I609" s="148" t="str">
        <f t="shared" si="36"/>
        <v>2017Q4</v>
      </c>
      <c r="J609" s="148">
        <f t="shared" si="37"/>
        <v>1</v>
      </c>
      <c r="K609" s="148">
        <f t="shared" si="38"/>
        <v>2</v>
      </c>
      <c r="L609" s="151">
        <f t="shared" si="39"/>
        <v>1</v>
      </c>
    </row>
    <row r="610" spans="2:12" x14ac:dyDescent="0.25">
      <c r="B610" s="147" t="s">
        <v>9</v>
      </c>
      <c r="C610" s="148" t="s">
        <v>7</v>
      </c>
      <c r="D610" s="148">
        <v>60</v>
      </c>
      <c r="E610" s="148" t="s">
        <v>8</v>
      </c>
      <c r="F610" s="149">
        <v>43261</v>
      </c>
      <c r="G610" s="149">
        <v>42923</v>
      </c>
      <c r="H610" s="150">
        <v>10000</v>
      </c>
      <c r="I610" s="148" t="str">
        <f t="shared" si="36"/>
        <v>2017Q3</v>
      </c>
      <c r="J610" s="148">
        <f t="shared" si="37"/>
        <v>1</v>
      </c>
      <c r="K610" s="148">
        <f t="shared" si="38"/>
        <v>3</v>
      </c>
      <c r="L610" s="151">
        <f t="shared" si="39"/>
        <v>1</v>
      </c>
    </row>
    <row r="611" spans="2:12" x14ac:dyDescent="0.25">
      <c r="B611" s="147" t="s">
        <v>9</v>
      </c>
      <c r="C611" s="148" t="s">
        <v>7</v>
      </c>
      <c r="D611" s="148">
        <v>49</v>
      </c>
      <c r="E611" s="148" t="s">
        <v>8</v>
      </c>
      <c r="F611" s="149">
        <v>43266</v>
      </c>
      <c r="G611" s="149">
        <v>42562</v>
      </c>
      <c r="H611" s="150">
        <v>35000</v>
      </c>
      <c r="I611" s="148" t="str">
        <f t="shared" si="36"/>
        <v>2016Q3</v>
      </c>
      <c r="J611" s="148">
        <f t="shared" si="37"/>
        <v>2</v>
      </c>
      <c r="K611" s="148">
        <f t="shared" si="38"/>
        <v>7</v>
      </c>
      <c r="L611" s="151">
        <f t="shared" si="39"/>
        <v>1</v>
      </c>
    </row>
    <row r="612" spans="2:12" x14ac:dyDescent="0.25">
      <c r="B612" s="147" t="s">
        <v>6</v>
      </c>
      <c r="C612" s="148" t="s">
        <v>7</v>
      </c>
      <c r="D612" s="148">
        <v>24</v>
      </c>
      <c r="E612" s="148" t="s">
        <v>8</v>
      </c>
      <c r="F612" s="149">
        <v>43266</v>
      </c>
      <c r="G612" s="149">
        <v>42982</v>
      </c>
      <c r="H612" s="150">
        <v>100000</v>
      </c>
      <c r="I612" s="148" t="str">
        <f t="shared" si="36"/>
        <v>2017Q3</v>
      </c>
      <c r="J612" s="148">
        <f t="shared" si="37"/>
        <v>1</v>
      </c>
      <c r="K612" s="148">
        <f t="shared" si="38"/>
        <v>3</v>
      </c>
      <c r="L612" s="151">
        <f t="shared" si="39"/>
        <v>1</v>
      </c>
    </row>
    <row r="613" spans="2:12" x14ac:dyDescent="0.25">
      <c r="B613" s="147" t="s">
        <v>6</v>
      </c>
      <c r="C613" s="148" t="s">
        <v>7</v>
      </c>
      <c r="D613" s="148">
        <v>39</v>
      </c>
      <c r="E613" s="148" t="s">
        <v>8</v>
      </c>
      <c r="F613" s="149">
        <v>43266</v>
      </c>
      <c r="G613" s="149">
        <v>43057</v>
      </c>
      <c r="H613" s="150">
        <v>81000</v>
      </c>
      <c r="I613" s="148" t="str">
        <f t="shared" si="36"/>
        <v>2017Q4</v>
      </c>
      <c r="J613" s="148">
        <f t="shared" si="37"/>
        <v>1</v>
      </c>
      <c r="K613" s="148">
        <f t="shared" si="38"/>
        <v>2</v>
      </c>
      <c r="L613" s="151">
        <f t="shared" si="39"/>
        <v>1</v>
      </c>
    </row>
    <row r="614" spans="2:12" x14ac:dyDescent="0.25">
      <c r="B614" s="147" t="s">
        <v>6</v>
      </c>
      <c r="C614" s="148" t="s">
        <v>7</v>
      </c>
      <c r="D614" s="148">
        <v>49</v>
      </c>
      <c r="E614" s="148" t="s">
        <v>8</v>
      </c>
      <c r="F614" s="149">
        <v>43274</v>
      </c>
      <c r="G614" s="149">
        <v>43062</v>
      </c>
      <c r="H614" s="150">
        <v>35000</v>
      </c>
      <c r="I614" s="148" t="str">
        <f t="shared" si="36"/>
        <v>2017Q4</v>
      </c>
      <c r="J614" s="148">
        <f t="shared" si="37"/>
        <v>1</v>
      </c>
      <c r="K614" s="148">
        <f t="shared" si="38"/>
        <v>2</v>
      </c>
      <c r="L614" s="151">
        <f t="shared" si="39"/>
        <v>1</v>
      </c>
    </row>
    <row r="615" spans="2:12" x14ac:dyDescent="0.25">
      <c r="B615" s="147" t="s">
        <v>9</v>
      </c>
      <c r="C615" s="148" t="s">
        <v>7</v>
      </c>
      <c r="D615" s="148">
        <v>50</v>
      </c>
      <c r="E615" s="148" t="s">
        <v>8</v>
      </c>
      <c r="F615" s="149">
        <v>43275</v>
      </c>
      <c r="G615" s="149">
        <v>42619</v>
      </c>
      <c r="H615" s="150">
        <v>32000</v>
      </c>
      <c r="I615" s="148" t="str">
        <f t="shared" si="36"/>
        <v>2016Q3</v>
      </c>
      <c r="J615" s="148">
        <f t="shared" si="37"/>
        <v>2</v>
      </c>
      <c r="K615" s="148">
        <f t="shared" si="38"/>
        <v>7</v>
      </c>
      <c r="L615" s="151">
        <f t="shared" si="39"/>
        <v>1</v>
      </c>
    </row>
    <row r="616" spans="2:12" x14ac:dyDescent="0.25">
      <c r="B616" s="147" t="s">
        <v>6</v>
      </c>
      <c r="C616" s="148" t="s">
        <v>7</v>
      </c>
      <c r="D616" s="148">
        <v>21</v>
      </c>
      <c r="E616" s="148" t="s">
        <v>8</v>
      </c>
      <c r="F616" s="149">
        <v>43275</v>
      </c>
      <c r="G616" s="149">
        <v>42956</v>
      </c>
      <c r="H616" s="150">
        <v>100000</v>
      </c>
      <c r="I616" s="148" t="str">
        <f t="shared" si="36"/>
        <v>2017Q3</v>
      </c>
      <c r="J616" s="148">
        <f t="shared" si="37"/>
        <v>1</v>
      </c>
      <c r="K616" s="148">
        <f t="shared" si="38"/>
        <v>3</v>
      </c>
      <c r="L616" s="151">
        <f t="shared" si="39"/>
        <v>1</v>
      </c>
    </row>
    <row r="617" spans="2:12" x14ac:dyDescent="0.25">
      <c r="B617" s="147" t="s">
        <v>6</v>
      </c>
      <c r="C617" s="148" t="s">
        <v>7</v>
      </c>
      <c r="D617" s="148">
        <v>24</v>
      </c>
      <c r="E617" s="148" t="s">
        <v>8</v>
      </c>
      <c r="F617" s="149">
        <v>43275</v>
      </c>
      <c r="G617" s="149">
        <v>43217</v>
      </c>
      <c r="H617" s="150">
        <v>100000</v>
      </c>
      <c r="I617" s="148" t="str">
        <f t="shared" si="36"/>
        <v>2018Q2</v>
      </c>
      <c r="J617" s="148">
        <f t="shared" si="37"/>
        <v>0</v>
      </c>
      <c r="K617" s="148">
        <f t="shared" si="38"/>
        <v>0</v>
      </c>
      <c r="L617" s="151">
        <f t="shared" si="39"/>
        <v>1</v>
      </c>
    </row>
    <row r="618" spans="2:12" x14ac:dyDescent="0.25">
      <c r="B618" s="147" t="s">
        <v>9</v>
      </c>
      <c r="C618" s="148" t="s">
        <v>7</v>
      </c>
      <c r="D618" s="148">
        <v>45</v>
      </c>
      <c r="E618" s="148" t="s">
        <v>8</v>
      </c>
      <c r="F618" s="149">
        <v>43276</v>
      </c>
      <c r="G618" s="149">
        <v>42736</v>
      </c>
      <c r="H618" s="150">
        <v>47000</v>
      </c>
      <c r="I618" s="148" t="str">
        <f t="shared" si="36"/>
        <v>2017Q1</v>
      </c>
      <c r="J618" s="148">
        <f t="shared" si="37"/>
        <v>1</v>
      </c>
      <c r="K618" s="148">
        <f t="shared" si="38"/>
        <v>5</v>
      </c>
      <c r="L618" s="151">
        <f t="shared" si="39"/>
        <v>1</v>
      </c>
    </row>
    <row r="619" spans="2:12" x14ac:dyDescent="0.25">
      <c r="B619" s="147" t="s">
        <v>6</v>
      </c>
      <c r="C619" s="148" t="s">
        <v>7</v>
      </c>
      <c r="D619" s="148">
        <v>23</v>
      </c>
      <c r="E619" s="148" t="s">
        <v>8</v>
      </c>
      <c r="F619" s="149">
        <v>43276</v>
      </c>
      <c r="G619" s="149">
        <v>42900</v>
      </c>
      <c r="H619" s="150">
        <v>100000</v>
      </c>
      <c r="I619" s="148" t="str">
        <f t="shared" si="36"/>
        <v>2017Q2</v>
      </c>
      <c r="J619" s="148">
        <f t="shared" si="37"/>
        <v>1</v>
      </c>
      <c r="K619" s="148">
        <f t="shared" si="38"/>
        <v>4</v>
      </c>
      <c r="L619" s="151">
        <f t="shared" si="39"/>
        <v>1</v>
      </c>
    </row>
    <row r="620" spans="2:12" x14ac:dyDescent="0.25">
      <c r="B620" s="147" t="s">
        <v>6</v>
      </c>
      <c r="C620" s="148" t="s">
        <v>7</v>
      </c>
      <c r="D620" s="148">
        <v>64</v>
      </c>
      <c r="E620" s="148" t="s">
        <v>8</v>
      </c>
      <c r="F620" s="149">
        <v>43276</v>
      </c>
      <c r="G620" s="149">
        <v>43194</v>
      </c>
      <c r="H620" s="150">
        <v>10000</v>
      </c>
      <c r="I620" s="148" t="str">
        <f t="shared" si="36"/>
        <v>2018Q2</v>
      </c>
      <c r="J620" s="148">
        <f t="shared" si="37"/>
        <v>0</v>
      </c>
      <c r="K620" s="148">
        <f t="shared" si="38"/>
        <v>0</v>
      </c>
      <c r="L620" s="151">
        <f t="shared" si="39"/>
        <v>1</v>
      </c>
    </row>
    <row r="621" spans="2:12" x14ac:dyDescent="0.25">
      <c r="B621" s="147" t="s">
        <v>9</v>
      </c>
      <c r="C621" s="148" t="s">
        <v>7</v>
      </c>
      <c r="D621" s="148">
        <v>62</v>
      </c>
      <c r="E621" s="148" t="s">
        <v>8</v>
      </c>
      <c r="F621" s="149">
        <v>43280</v>
      </c>
      <c r="G621" s="149">
        <v>42928</v>
      </c>
      <c r="H621" s="150">
        <v>10000</v>
      </c>
      <c r="I621" s="148" t="str">
        <f t="shared" si="36"/>
        <v>2017Q3</v>
      </c>
      <c r="J621" s="148">
        <f t="shared" si="37"/>
        <v>1</v>
      </c>
      <c r="K621" s="148">
        <f t="shared" si="38"/>
        <v>3</v>
      </c>
      <c r="L621" s="151">
        <f t="shared" si="39"/>
        <v>1</v>
      </c>
    </row>
    <row r="622" spans="2:12" x14ac:dyDescent="0.25">
      <c r="B622" s="147" t="s">
        <v>6</v>
      </c>
      <c r="C622" s="148" t="s">
        <v>7</v>
      </c>
      <c r="D622" s="148">
        <v>62</v>
      </c>
      <c r="E622" s="148" t="s">
        <v>8</v>
      </c>
      <c r="F622" s="149">
        <v>43280</v>
      </c>
      <c r="G622" s="149">
        <v>43085</v>
      </c>
      <c r="H622" s="150">
        <v>10000</v>
      </c>
      <c r="I622" s="148" t="str">
        <f t="shared" si="36"/>
        <v>2017Q4</v>
      </c>
      <c r="J622" s="148">
        <f t="shared" si="37"/>
        <v>1</v>
      </c>
      <c r="K622" s="148">
        <f t="shared" si="38"/>
        <v>2</v>
      </c>
      <c r="L622" s="151">
        <f t="shared" si="39"/>
        <v>1</v>
      </c>
    </row>
    <row r="623" spans="2:12" x14ac:dyDescent="0.25">
      <c r="B623" s="147" t="s">
        <v>6</v>
      </c>
      <c r="C623" s="148" t="s">
        <v>7</v>
      </c>
      <c r="D623" s="148">
        <v>58</v>
      </c>
      <c r="E623" s="148" t="s">
        <v>8</v>
      </c>
      <c r="F623" s="149">
        <v>43282</v>
      </c>
      <c r="G623" s="149">
        <v>42948</v>
      </c>
      <c r="H623" s="150">
        <v>12000</v>
      </c>
      <c r="I623" s="148" t="str">
        <f t="shared" si="36"/>
        <v>2017Q3</v>
      </c>
      <c r="J623" s="148">
        <f t="shared" si="37"/>
        <v>1</v>
      </c>
      <c r="K623" s="148">
        <f t="shared" si="38"/>
        <v>4</v>
      </c>
      <c r="L623" s="151">
        <f t="shared" si="39"/>
        <v>1</v>
      </c>
    </row>
    <row r="624" spans="2:12" x14ac:dyDescent="0.25">
      <c r="B624" s="147" t="s">
        <v>9</v>
      </c>
      <c r="C624" s="148" t="s">
        <v>10</v>
      </c>
      <c r="D624" s="148">
        <v>44</v>
      </c>
      <c r="E624" s="148" t="s">
        <v>8</v>
      </c>
      <c r="F624" s="149">
        <v>43282</v>
      </c>
      <c r="G624" s="149">
        <v>43104</v>
      </c>
      <c r="H624" s="150">
        <v>52000</v>
      </c>
      <c r="I624" s="148" t="str">
        <f t="shared" si="36"/>
        <v>2018Q1</v>
      </c>
      <c r="J624" s="148">
        <f t="shared" si="37"/>
        <v>0</v>
      </c>
      <c r="K624" s="148">
        <f t="shared" si="38"/>
        <v>2</v>
      </c>
      <c r="L624" s="151">
        <f t="shared" si="39"/>
        <v>0</v>
      </c>
    </row>
    <row r="625" spans="2:12" x14ac:dyDescent="0.25">
      <c r="B625" s="147" t="s">
        <v>6</v>
      </c>
      <c r="C625" s="148" t="s">
        <v>7</v>
      </c>
      <c r="D625" s="148">
        <v>46</v>
      </c>
      <c r="E625" s="148" t="s">
        <v>8</v>
      </c>
      <c r="F625" s="149">
        <v>43282</v>
      </c>
      <c r="G625" s="149">
        <v>43162</v>
      </c>
      <c r="H625" s="150">
        <v>43000</v>
      </c>
      <c r="I625" s="148" t="str">
        <f t="shared" si="36"/>
        <v>2018Q1</v>
      </c>
      <c r="J625" s="148">
        <f t="shared" si="37"/>
        <v>0</v>
      </c>
      <c r="K625" s="148">
        <f t="shared" si="38"/>
        <v>2</v>
      </c>
      <c r="L625" s="151">
        <f t="shared" si="39"/>
        <v>1</v>
      </c>
    </row>
    <row r="626" spans="2:12" x14ac:dyDescent="0.25">
      <c r="B626" s="147" t="s">
        <v>6</v>
      </c>
      <c r="C626" s="148" t="s">
        <v>7</v>
      </c>
      <c r="D626" s="148">
        <v>26</v>
      </c>
      <c r="E626" s="148" t="s">
        <v>8</v>
      </c>
      <c r="F626" s="149">
        <v>43282</v>
      </c>
      <c r="G626" s="149">
        <v>43240</v>
      </c>
      <c r="H626" s="150">
        <v>100000</v>
      </c>
      <c r="I626" s="148" t="str">
        <f t="shared" si="36"/>
        <v>2018Q2</v>
      </c>
      <c r="J626" s="148">
        <f t="shared" si="37"/>
        <v>0</v>
      </c>
      <c r="K626" s="148">
        <f t="shared" si="38"/>
        <v>1</v>
      </c>
      <c r="L626" s="151">
        <f t="shared" si="39"/>
        <v>1</v>
      </c>
    </row>
    <row r="627" spans="2:12" x14ac:dyDescent="0.25">
      <c r="B627" s="147" t="s">
        <v>6</v>
      </c>
      <c r="C627" s="148" t="s">
        <v>7</v>
      </c>
      <c r="D627" s="148">
        <v>50</v>
      </c>
      <c r="E627" s="148" t="s">
        <v>8</v>
      </c>
      <c r="F627" s="149">
        <v>43286</v>
      </c>
      <c r="G627" s="149">
        <v>43066</v>
      </c>
      <c r="H627" s="150">
        <v>32000</v>
      </c>
      <c r="I627" s="148" t="str">
        <f t="shared" si="36"/>
        <v>2017Q4</v>
      </c>
      <c r="J627" s="148">
        <f t="shared" si="37"/>
        <v>1</v>
      </c>
      <c r="K627" s="148">
        <f t="shared" si="38"/>
        <v>3</v>
      </c>
      <c r="L627" s="151">
        <f t="shared" si="39"/>
        <v>1</v>
      </c>
    </row>
    <row r="628" spans="2:12" x14ac:dyDescent="0.25">
      <c r="B628" s="147" t="s">
        <v>6</v>
      </c>
      <c r="C628" s="148" t="s">
        <v>7</v>
      </c>
      <c r="D628" s="148">
        <v>22</v>
      </c>
      <c r="E628" s="148" t="s">
        <v>8</v>
      </c>
      <c r="F628" s="149">
        <v>43286</v>
      </c>
      <c r="G628" s="149">
        <v>43191</v>
      </c>
      <c r="H628" s="150">
        <v>100000</v>
      </c>
      <c r="I628" s="148" t="str">
        <f t="shared" si="36"/>
        <v>2018Q2</v>
      </c>
      <c r="J628" s="148">
        <f t="shared" si="37"/>
        <v>0</v>
      </c>
      <c r="K628" s="148">
        <f t="shared" si="38"/>
        <v>1</v>
      </c>
      <c r="L628" s="151">
        <f t="shared" si="39"/>
        <v>1</v>
      </c>
    </row>
    <row r="629" spans="2:12" x14ac:dyDescent="0.25">
      <c r="B629" s="147" t="s">
        <v>9</v>
      </c>
      <c r="C629" s="148" t="s">
        <v>7</v>
      </c>
      <c r="D629" s="148">
        <v>56</v>
      </c>
      <c r="E629" s="148" t="s">
        <v>8</v>
      </c>
      <c r="F629" s="149">
        <v>43287</v>
      </c>
      <c r="G629" s="149">
        <v>42891</v>
      </c>
      <c r="H629" s="150">
        <v>17000</v>
      </c>
      <c r="I629" s="148" t="str">
        <f t="shared" si="36"/>
        <v>2017Q2</v>
      </c>
      <c r="J629" s="148">
        <f t="shared" si="37"/>
        <v>1</v>
      </c>
      <c r="K629" s="148">
        <f t="shared" si="38"/>
        <v>5</v>
      </c>
      <c r="L629" s="151">
        <f t="shared" si="39"/>
        <v>1</v>
      </c>
    </row>
    <row r="630" spans="2:12" x14ac:dyDescent="0.25">
      <c r="B630" s="147" t="s">
        <v>6</v>
      </c>
      <c r="C630" s="148" t="s">
        <v>7</v>
      </c>
      <c r="D630" s="148">
        <v>26</v>
      </c>
      <c r="E630" s="148" t="s">
        <v>8</v>
      </c>
      <c r="F630" s="149">
        <v>43287</v>
      </c>
      <c r="G630" s="149">
        <v>43167</v>
      </c>
      <c r="H630" s="150">
        <v>100000</v>
      </c>
      <c r="I630" s="148" t="str">
        <f t="shared" si="36"/>
        <v>2018Q1</v>
      </c>
      <c r="J630" s="148">
        <f t="shared" si="37"/>
        <v>0</v>
      </c>
      <c r="K630" s="148">
        <f t="shared" si="38"/>
        <v>2</v>
      </c>
      <c r="L630" s="151">
        <f t="shared" si="39"/>
        <v>1</v>
      </c>
    </row>
    <row r="631" spans="2:12" x14ac:dyDescent="0.25">
      <c r="B631" s="147" t="s">
        <v>6</v>
      </c>
      <c r="C631" s="148" t="s">
        <v>7</v>
      </c>
      <c r="D631" s="148">
        <v>50</v>
      </c>
      <c r="E631" s="148" t="s">
        <v>8</v>
      </c>
      <c r="F631" s="149">
        <v>43288</v>
      </c>
      <c r="G631" s="149">
        <v>43146</v>
      </c>
      <c r="H631" s="150">
        <v>32000</v>
      </c>
      <c r="I631" s="148" t="str">
        <f t="shared" si="36"/>
        <v>2018Q1</v>
      </c>
      <c r="J631" s="148">
        <f t="shared" si="37"/>
        <v>0</v>
      </c>
      <c r="K631" s="148">
        <f t="shared" si="38"/>
        <v>2</v>
      </c>
      <c r="L631" s="151">
        <f t="shared" si="39"/>
        <v>1</v>
      </c>
    </row>
    <row r="632" spans="2:12" x14ac:dyDescent="0.25">
      <c r="B632" s="147" t="s">
        <v>6</v>
      </c>
      <c r="C632" s="148" t="s">
        <v>7</v>
      </c>
      <c r="D632" s="148">
        <v>28</v>
      </c>
      <c r="E632" s="148" t="s">
        <v>8</v>
      </c>
      <c r="F632" s="149">
        <v>43290</v>
      </c>
      <c r="G632" s="149">
        <v>43160</v>
      </c>
      <c r="H632" s="150">
        <v>100000</v>
      </c>
      <c r="I632" s="148" t="str">
        <f t="shared" si="36"/>
        <v>2018Q1</v>
      </c>
      <c r="J632" s="148">
        <f t="shared" si="37"/>
        <v>0</v>
      </c>
      <c r="K632" s="148">
        <f t="shared" si="38"/>
        <v>2</v>
      </c>
      <c r="L632" s="151">
        <f t="shared" si="39"/>
        <v>1</v>
      </c>
    </row>
    <row r="633" spans="2:12" x14ac:dyDescent="0.25">
      <c r="B633" s="147" t="s">
        <v>6</v>
      </c>
      <c r="C633" s="148" t="s">
        <v>7</v>
      </c>
      <c r="D633" s="148">
        <v>17</v>
      </c>
      <c r="E633" s="148" t="s">
        <v>8</v>
      </c>
      <c r="F633" s="149">
        <v>43290</v>
      </c>
      <c r="G633" s="149">
        <v>43212</v>
      </c>
      <c r="H633" s="150">
        <v>100000</v>
      </c>
      <c r="I633" s="148" t="str">
        <f t="shared" si="36"/>
        <v>2018Q2</v>
      </c>
      <c r="J633" s="148">
        <f t="shared" si="37"/>
        <v>0</v>
      </c>
      <c r="K633" s="148">
        <f t="shared" si="38"/>
        <v>1</v>
      </c>
      <c r="L633" s="151">
        <f t="shared" si="39"/>
        <v>1</v>
      </c>
    </row>
    <row r="634" spans="2:12" x14ac:dyDescent="0.25">
      <c r="B634" s="147" t="s">
        <v>6</v>
      </c>
      <c r="C634" s="148" t="s">
        <v>7</v>
      </c>
      <c r="D634" s="148">
        <v>54</v>
      </c>
      <c r="E634" s="148" t="s">
        <v>8</v>
      </c>
      <c r="F634" s="149">
        <v>43290</v>
      </c>
      <c r="G634" s="149">
        <v>43216</v>
      </c>
      <c r="H634" s="150">
        <v>22000</v>
      </c>
      <c r="I634" s="148" t="str">
        <f t="shared" si="36"/>
        <v>2018Q2</v>
      </c>
      <c r="J634" s="148">
        <f t="shared" si="37"/>
        <v>0</v>
      </c>
      <c r="K634" s="148">
        <f t="shared" si="38"/>
        <v>1</v>
      </c>
      <c r="L634" s="151">
        <f t="shared" si="39"/>
        <v>1</v>
      </c>
    </row>
    <row r="635" spans="2:12" x14ac:dyDescent="0.25">
      <c r="B635" s="147" t="s">
        <v>6</v>
      </c>
      <c r="C635" s="148" t="s">
        <v>7</v>
      </c>
      <c r="D635" s="148">
        <v>44</v>
      </c>
      <c r="E635" s="148" t="s">
        <v>8</v>
      </c>
      <c r="F635" s="149">
        <v>43290</v>
      </c>
      <c r="G635" s="149">
        <v>43219</v>
      </c>
      <c r="H635" s="150">
        <v>52000</v>
      </c>
      <c r="I635" s="148" t="str">
        <f t="shared" si="36"/>
        <v>2018Q2</v>
      </c>
      <c r="J635" s="148">
        <f t="shared" si="37"/>
        <v>0</v>
      </c>
      <c r="K635" s="148">
        <f t="shared" si="38"/>
        <v>1</v>
      </c>
      <c r="L635" s="151">
        <f t="shared" si="39"/>
        <v>1</v>
      </c>
    </row>
    <row r="636" spans="2:12" x14ac:dyDescent="0.25">
      <c r="B636" s="147" t="s">
        <v>9</v>
      </c>
      <c r="C636" s="148" t="s">
        <v>7</v>
      </c>
      <c r="D636" s="148">
        <v>48</v>
      </c>
      <c r="E636" s="148" t="s">
        <v>8</v>
      </c>
      <c r="F636" s="149">
        <v>43293</v>
      </c>
      <c r="G636" s="149">
        <v>42653</v>
      </c>
      <c r="H636" s="150">
        <v>38000</v>
      </c>
      <c r="I636" s="148" t="str">
        <f t="shared" si="36"/>
        <v>2016Q4</v>
      </c>
      <c r="J636" s="148">
        <f t="shared" si="37"/>
        <v>2</v>
      </c>
      <c r="K636" s="148">
        <f t="shared" si="38"/>
        <v>7</v>
      </c>
      <c r="L636" s="151">
        <f t="shared" si="39"/>
        <v>1</v>
      </c>
    </row>
    <row r="637" spans="2:12" x14ac:dyDescent="0.25">
      <c r="B637" s="147" t="s">
        <v>9</v>
      </c>
      <c r="C637" s="148" t="s">
        <v>7</v>
      </c>
      <c r="D637" s="148">
        <v>40</v>
      </c>
      <c r="E637" s="148" t="s">
        <v>8</v>
      </c>
      <c r="F637" s="149">
        <v>43293</v>
      </c>
      <c r="G637" s="149">
        <v>42783</v>
      </c>
      <c r="H637" s="150">
        <v>74000</v>
      </c>
      <c r="I637" s="148" t="str">
        <f t="shared" si="36"/>
        <v>2017Q1</v>
      </c>
      <c r="J637" s="148">
        <f t="shared" si="37"/>
        <v>1</v>
      </c>
      <c r="K637" s="148">
        <f t="shared" si="38"/>
        <v>6</v>
      </c>
      <c r="L637" s="151">
        <f t="shared" si="39"/>
        <v>1</v>
      </c>
    </row>
    <row r="638" spans="2:12" x14ac:dyDescent="0.25">
      <c r="B638" s="147" t="s">
        <v>9</v>
      </c>
      <c r="C638" s="148" t="s">
        <v>7</v>
      </c>
      <c r="D638" s="148">
        <v>59</v>
      </c>
      <c r="E638" s="148" t="s">
        <v>8</v>
      </c>
      <c r="F638" s="149">
        <v>43293</v>
      </c>
      <c r="G638" s="149">
        <v>42879</v>
      </c>
      <c r="H638" s="150">
        <v>10000</v>
      </c>
      <c r="I638" s="148" t="str">
        <f t="shared" si="36"/>
        <v>2017Q2</v>
      </c>
      <c r="J638" s="148">
        <f t="shared" si="37"/>
        <v>1</v>
      </c>
      <c r="K638" s="148">
        <f t="shared" si="38"/>
        <v>5</v>
      </c>
      <c r="L638" s="151">
        <f t="shared" si="39"/>
        <v>1</v>
      </c>
    </row>
    <row r="639" spans="2:12" x14ac:dyDescent="0.25">
      <c r="B639" s="147" t="s">
        <v>6</v>
      </c>
      <c r="C639" s="148" t="s">
        <v>7</v>
      </c>
      <c r="D639" s="148">
        <v>53</v>
      </c>
      <c r="E639" s="148" t="s">
        <v>8</v>
      </c>
      <c r="F639" s="149">
        <v>43293</v>
      </c>
      <c r="G639" s="149">
        <v>42996</v>
      </c>
      <c r="H639" s="150">
        <v>25000</v>
      </c>
      <c r="I639" s="148" t="str">
        <f t="shared" si="36"/>
        <v>2017Q3</v>
      </c>
      <c r="J639" s="148">
        <f t="shared" si="37"/>
        <v>1</v>
      </c>
      <c r="K639" s="148">
        <f t="shared" si="38"/>
        <v>4</v>
      </c>
      <c r="L639" s="151">
        <f t="shared" si="39"/>
        <v>1</v>
      </c>
    </row>
    <row r="640" spans="2:12" x14ac:dyDescent="0.25">
      <c r="B640" s="147" t="s">
        <v>9</v>
      </c>
      <c r="C640" s="148" t="s">
        <v>7</v>
      </c>
      <c r="D640" s="148">
        <v>26</v>
      </c>
      <c r="E640" s="148" t="s">
        <v>8</v>
      </c>
      <c r="F640" s="149">
        <v>43293</v>
      </c>
      <c r="G640" s="149">
        <v>43016</v>
      </c>
      <c r="H640" s="150">
        <v>100000</v>
      </c>
      <c r="I640" s="148" t="str">
        <f t="shared" si="36"/>
        <v>2017Q4</v>
      </c>
      <c r="J640" s="148">
        <f t="shared" si="37"/>
        <v>1</v>
      </c>
      <c r="K640" s="148">
        <f t="shared" si="38"/>
        <v>3</v>
      </c>
      <c r="L640" s="151">
        <f t="shared" si="39"/>
        <v>1</v>
      </c>
    </row>
    <row r="641" spans="2:12" x14ac:dyDescent="0.25">
      <c r="B641" s="147" t="s">
        <v>9</v>
      </c>
      <c r="C641" s="148" t="s">
        <v>7</v>
      </c>
      <c r="D641" s="148">
        <v>59</v>
      </c>
      <c r="E641" s="148" t="s">
        <v>8</v>
      </c>
      <c r="F641" s="149">
        <v>43293</v>
      </c>
      <c r="G641" s="149">
        <v>43040</v>
      </c>
      <c r="H641" s="150">
        <v>10000</v>
      </c>
      <c r="I641" s="148" t="str">
        <f t="shared" si="36"/>
        <v>2017Q4</v>
      </c>
      <c r="J641" s="148">
        <f t="shared" si="37"/>
        <v>1</v>
      </c>
      <c r="K641" s="148">
        <f t="shared" si="38"/>
        <v>3</v>
      </c>
      <c r="L641" s="151">
        <f t="shared" si="39"/>
        <v>1</v>
      </c>
    </row>
    <row r="642" spans="2:12" x14ac:dyDescent="0.25">
      <c r="B642" s="147" t="s">
        <v>9</v>
      </c>
      <c r="C642" s="148" t="s">
        <v>7</v>
      </c>
      <c r="D642" s="148">
        <v>53</v>
      </c>
      <c r="E642" s="148" t="s">
        <v>8</v>
      </c>
      <c r="F642" s="149">
        <v>43296</v>
      </c>
      <c r="G642" s="149">
        <v>42461</v>
      </c>
      <c r="H642" s="150">
        <v>25000</v>
      </c>
      <c r="I642" s="148" t="str">
        <f t="shared" si="36"/>
        <v>2016Q2</v>
      </c>
      <c r="J642" s="148">
        <f t="shared" si="37"/>
        <v>2</v>
      </c>
      <c r="K642" s="148">
        <f t="shared" si="38"/>
        <v>9</v>
      </c>
      <c r="L642" s="151">
        <f t="shared" si="39"/>
        <v>1</v>
      </c>
    </row>
    <row r="643" spans="2:12" x14ac:dyDescent="0.25">
      <c r="B643" s="147" t="s">
        <v>6</v>
      </c>
      <c r="C643" s="148" t="s">
        <v>7</v>
      </c>
      <c r="D643" s="148">
        <v>29</v>
      </c>
      <c r="E643" s="148" t="s">
        <v>8</v>
      </c>
      <c r="F643" s="149">
        <v>43296</v>
      </c>
      <c r="G643" s="149">
        <v>43231</v>
      </c>
      <c r="H643" s="150">
        <v>100000</v>
      </c>
      <c r="I643" s="148" t="str">
        <f t="shared" si="36"/>
        <v>2018Q2</v>
      </c>
      <c r="J643" s="148">
        <f t="shared" si="37"/>
        <v>0</v>
      </c>
      <c r="K643" s="148">
        <f t="shared" si="38"/>
        <v>1</v>
      </c>
      <c r="L643" s="151">
        <f t="shared" si="39"/>
        <v>1</v>
      </c>
    </row>
    <row r="644" spans="2:12" x14ac:dyDescent="0.25">
      <c r="B644" s="147" t="s">
        <v>6</v>
      </c>
      <c r="C644" s="148" t="s">
        <v>7</v>
      </c>
      <c r="D644" s="148">
        <v>24</v>
      </c>
      <c r="E644" s="148" t="s">
        <v>8</v>
      </c>
      <c r="F644" s="149">
        <v>43302</v>
      </c>
      <c r="G644" s="149">
        <v>43256</v>
      </c>
      <c r="H644" s="150">
        <v>100000</v>
      </c>
      <c r="I644" s="148" t="str">
        <f t="shared" si="36"/>
        <v>2018Q2</v>
      </c>
      <c r="J644" s="148">
        <f t="shared" si="37"/>
        <v>0</v>
      </c>
      <c r="K644" s="148">
        <f t="shared" si="38"/>
        <v>1</v>
      </c>
      <c r="L644" s="151">
        <f t="shared" si="39"/>
        <v>1</v>
      </c>
    </row>
    <row r="645" spans="2:12" x14ac:dyDescent="0.25">
      <c r="B645" s="147" t="s">
        <v>9</v>
      </c>
      <c r="C645" s="148" t="s">
        <v>7</v>
      </c>
      <c r="D645" s="148">
        <v>48</v>
      </c>
      <c r="E645" s="148" t="s">
        <v>8</v>
      </c>
      <c r="F645" s="149">
        <v>43303</v>
      </c>
      <c r="G645" s="149">
        <v>42583</v>
      </c>
      <c r="H645" s="150">
        <v>38000</v>
      </c>
      <c r="I645" s="148" t="str">
        <f t="shared" si="36"/>
        <v>2016Q3</v>
      </c>
      <c r="J645" s="148">
        <f t="shared" si="37"/>
        <v>2</v>
      </c>
      <c r="K645" s="148">
        <f t="shared" si="38"/>
        <v>8</v>
      </c>
      <c r="L645" s="151">
        <f t="shared" si="39"/>
        <v>1</v>
      </c>
    </row>
    <row r="646" spans="2:12" x14ac:dyDescent="0.25">
      <c r="B646" s="147" t="s">
        <v>9</v>
      </c>
      <c r="C646" s="148" t="s">
        <v>7</v>
      </c>
      <c r="D646" s="148">
        <v>62</v>
      </c>
      <c r="E646" s="148" t="s">
        <v>8</v>
      </c>
      <c r="F646" s="149">
        <v>43303</v>
      </c>
      <c r="G646" s="149">
        <v>42755</v>
      </c>
      <c r="H646" s="150">
        <v>10000</v>
      </c>
      <c r="I646" s="148" t="str">
        <f t="shared" si="36"/>
        <v>2017Q1</v>
      </c>
      <c r="J646" s="148">
        <f t="shared" si="37"/>
        <v>1</v>
      </c>
      <c r="K646" s="148">
        <f t="shared" si="38"/>
        <v>6</v>
      </c>
      <c r="L646" s="151">
        <f t="shared" si="39"/>
        <v>1</v>
      </c>
    </row>
    <row r="647" spans="2:12" x14ac:dyDescent="0.25">
      <c r="B647" s="147" t="s">
        <v>6</v>
      </c>
      <c r="C647" s="148" t="s">
        <v>7</v>
      </c>
      <c r="D647" s="148">
        <v>53</v>
      </c>
      <c r="E647" s="148" t="s">
        <v>8</v>
      </c>
      <c r="F647" s="149">
        <v>43303</v>
      </c>
      <c r="G647" s="149">
        <v>43229</v>
      </c>
      <c r="H647" s="150">
        <v>25000</v>
      </c>
      <c r="I647" s="148" t="str">
        <f t="shared" si="36"/>
        <v>2018Q2</v>
      </c>
      <c r="J647" s="148">
        <f t="shared" si="37"/>
        <v>0</v>
      </c>
      <c r="K647" s="148">
        <f t="shared" si="38"/>
        <v>1</v>
      </c>
      <c r="L647" s="151">
        <f t="shared" si="39"/>
        <v>1</v>
      </c>
    </row>
    <row r="648" spans="2:12" x14ac:dyDescent="0.25">
      <c r="B648" s="147" t="s">
        <v>6</v>
      </c>
      <c r="C648" s="148" t="s">
        <v>7</v>
      </c>
      <c r="D648" s="148">
        <v>50</v>
      </c>
      <c r="E648" s="148" t="s">
        <v>8</v>
      </c>
      <c r="F648" s="149">
        <v>43303</v>
      </c>
      <c r="G648" s="149">
        <v>43272</v>
      </c>
      <c r="H648" s="150">
        <v>32000</v>
      </c>
      <c r="I648" s="148" t="str">
        <f t="shared" si="36"/>
        <v>2018Q2</v>
      </c>
      <c r="J648" s="148">
        <f t="shared" si="37"/>
        <v>0</v>
      </c>
      <c r="K648" s="148">
        <f t="shared" si="38"/>
        <v>1</v>
      </c>
      <c r="L648" s="151">
        <f t="shared" si="39"/>
        <v>1</v>
      </c>
    </row>
    <row r="649" spans="2:12" x14ac:dyDescent="0.25">
      <c r="B649" s="147" t="s">
        <v>9</v>
      </c>
      <c r="C649" s="148" t="s">
        <v>7</v>
      </c>
      <c r="D649" s="148">
        <v>24</v>
      </c>
      <c r="E649" s="148" t="s">
        <v>8</v>
      </c>
      <c r="F649" s="149">
        <v>43304</v>
      </c>
      <c r="G649" s="149">
        <v>43172</v>
      </c>
      <c r="H649" s="150">
        <v>100000</v>
      </c>
      <c r="I649" s="148" t="str">
        <f t="shared" si="36"/>
        <v>2018Q1</v>
      </c>
      <c r="J649" s="148">
        <f t="shared" si="37"/>
        <v>0</v>
      </c>
      <c r="K649" s="148">
        <f t="shared" si="38"/>
        <v>2</v>
      </c>
      <c r="L649" s="151">
        <f t="shared" si="39"/>
        <v>1</v>
      </c>
    </row>
    <row r="650" spans="2:12" x14ac:dyDescent="0.25">
      <c r="B650" s="147" t="s">
        <v>9</v>
      </c>
      <c r="C650" s="148" t="s">
        <v>7</v>
      </c>
      <c r="D650" s="148">
        <v>25</v>
      </c>
      <c r="E650" s="148" t="s">
        <v>8</v>
      </c>
      <c r="F650" s="149">
        <v>43304</v>
      </c>
      <c r="G650" s="149">
        <v>43188</v>
      </c>
      <c r="H650" s="150">
        <v>100000</v>
      </c>
      <c r="I650" s="148" t="str">
        <f t="shared" si="36"/>
        <v>2018Q1</v>
      </c>
      <c r="J650" s="148">
        <f t="shared" si="37"/>
        <v>0</v>
      </c>
      <c r="K650" s="148">
        <f t="shared" si="38"/>
        <v>2</v>
      </c>
      <c r="L650" s="151">
        <f t="shared" si="39"/>
        <v>1</v>
      </c>
    </row>
    <row r="651" spans="2:12" x14ac:dyDescent="0.25">
      <c r="B651" s="147" t="s">
        <v>9</v>
      </c>
      <c r="C651" s="148" t="s">
        <v>10</v>
      </c>
      <c r="D651" s="148">
        <v>50</v>
      </c>
      <c r="E651" s="148" t="s">
        <v>8</v>
      </c>
      <c r="F651" s="149">
        <v>43307</v>
      </c>
      <c r="G651" s="149">
        <v>42447</v>
      </c>
      <c r="H651" s="150">
        <v>32000</v>
      </c>
      <c r="I651" s="148" t="str">
        <f t="shared" ref="I651:I714" si="40">YEAR(G651)&amp;"Q"&amp;ROUNDUP(MONTH(G651)/3,0)</f>
        <v>2016Q1</v>
      </c>
      <c r="J651" s="148">
        <f t="shared" ref="J651:J714" si="41">YEAR(F651)-YEAR(G651)</f>
        <v>2</v>
      </c>
      <c r="K651" s="148">
        <f t="shared" ref="K651:K714" si="42">(YEAR(F651)*4+ROUNDDOWN((MONTH(F651)-1)/3,0))
-(YEAR(G651)*4+ROUNDDOWN((MONTH(G651)-1)/3,0))</f>
        <v>10</v>
      </c>
      <c r="L651" s="151">
        <f t="shared" ref="L651:L714" si="43">IF(C651="Declined",0,IF(C651="Admitted",1,IF(B651="TPD",0.8,1)))</f>
        <v>0</v>
      </c>
    </row>
    <row r="652" spans="2:12" x14ac:dyDescent="0.25">
      <c r="B652" s="147" t="s">
        <v>6</v>
      </c>
      <c r="C652" s="148" t="s">
        <v>7</v>
      </c>
      <c r="D652" s="148">
        <v>63</v>
      </c>
      <c r="E652" s="148" t="s">
        <v>8</v>
      </c>
      <c r="F652" s="149">
        <v>43307</v>
      </c>
      <c r="G652" s="149">
        <v>43245</v>
      </c>
      <c r="H652" s="150">
        <v>10000</v>
      </c>
      <c r="I652" s="148" t="str">
        <f t="shared" si="40"/>
        <v>2018Q2</v>
      </c>
      <c r="J652" s="148">
        <f t="shared" si="41"/>
        <v>0</v>
      </c>
      <c r="K652" s="148">
        <f t="shared" si="42"/>
        <v>1</v>
      </c>
      <c r="L652" s="151">
        <f t="shared" si="43"/>
        <v>1</v>
      </c>
    </row>
    <row r="653" spans="2:12" x14ac:dyDescent="0.25">
      <c r="B653" s="147" t="s">
        <v>9</v>
      </c>
      <c r="C653" s="148" t="s">
        <v>7</v>
      </c>
      <c r="D653" s="148">
        <v>54</v>
      </c>
      <c r="E653" s="148" t="s">
        <v>8</v>
      </c>
      <c r="F653" s="149">
        <v>43309</v>
      </c>
      <c r="G653" s="149">
        <v>42850</v>
      </c>
      <c r="H653" s="150">
        <v>22000</v>
      </c>
      <c r="I653" s="148" t="str">
        <f t="shared" si="40"/>
        <v>2017Q2</v>
      </c>
      <c r="J653" s="148">
        <f t="shared" si="41"/>
        <v>1</v>
      </c>
      <c r="K653" s="148">
        <f t="shared" si="42"/>
        <v>5</v>
      </c>
      <c r="L653" s="151">
        <f t="shared" si="43"/>
        <v>1</v>
      </c>
    </row>
    <row r="654" spans="2:12" x14ac:dyDescent="0.25">
      <c r="B654" s="147" t="s">
        <v>9</v>
      </c>
      <c r="C654" s="148" t="s">
        <v>7</v>
      </c>
      <c r="D654" s="148">
        <v>54</v>
      </c>
      <c r="E654" s="148" t="s">
        <v>8</v>
      </c>
      <c r="F654" s="149">
        <v>43309</v>
      </c>
      <c r="G654" s="149">
        <v>42983</v>
      </c>
      <c r="H654" s="150">
        <v>22000</v>
      </c>
      <c r="I654" s="148" t="str">
        <f t="shared" si="40"/>
        <v>2017Q3</v>
      </c>
      <c r="J654" s="148">
        <f t="shared" si="41"/>
        <v>1</v>
      </c>
      <c r="K654" s="148">
        <f t="shared" si="42"/>
        <v>4</v>
      </c>
      <c r="L654" s="151">
        <f t="shared" si="43"/>
        <v>1</v>
      </c>
    </row>
    <row r="655" spans="2:12" x14ac:dyDescent="0.25">
      <c r="B655" s="147" t="s">
        <v>6</v>
      </c>
      <c r="C655" s="148" t="s">
        <v>7</v>
      </c>
      <c r="D655" s="148">
        <v>51</v>
      </c>
      <c r="E655" s="148" t="s">
        <v>8</v>
      </c>
      <c r="F655" s="149">
        <v>43313</v>
      </c>
      <c r="G655" s="149">
        <v>42869</v>
      </c>
      <c r="H655" s="150">
        <v>30000</v>
      </c>
      <c r="I655" s="148" t="str">
        <f t="shared" si="40"/>
        <v>2017Q2</v>
      </c>
      <c r="J655" s="148">
        <f t="shared" si="41"/>
        <v>1</v>
      </c>
      <c r="K655" s="148">
        <f t="shared" si="42"/>
        <v>5</v>
      </c>
      <c r="L655" s="151">
        <f t="shared" si="43"/>
        <v>1</v>
      </c>
    </row>
    <row r="656" spans="2:12" x14ac:dyDescent="0.25">
      <c r="B656" s="147" t="s">
        <v>9</v>
      </c>
      <c r="C656" s="148" t="s">
        <v>7</v>
      </c>
      <c r="D656" s="148">
        <v>30</v>
      </c>
      <c r="E656" s="148" t="s">
        <v>8</v>
      </c>
      <c r="F656" s="149">
        <v>43313</v>
      </c>
      <c r="G656" s="149">
        <v>43080</v>
      </c>
      <c r="H656" s="150">
        <v>100000</v>
      </c>
      <c r="I656" s="148" t="str">
        <f t="shared" si="40"/>
        <v>2017Q4</v>
      </c>
      <c r="J656" s="148">
        <f t="shared" si="41"/>
        <v>1</v>
      </c>
      <c r="K656" s="148">
        <f t="shared" si="42"/>
        <v>3</v>
      </c>
      <c r="L656" s="151">
        <f t="shared" si="43"/>
        <v>1</v>
      </c>
    </row>
    <row r="657" spans="2:12" x14ac:dyDescent="0.25">
      <c r="B657" s="147" t="s">
        <v>6</v>
      </c>
      <c r="C657" s="148" t="s">
        <v>7</v>
      </c>
      <c r="D657" s="148">
        <v>18</v>
      </c>
      <c r="E657" s="148" t="s">
        <v>8</v>
      </c>
      <c r="F657" s="149">
        <v>43313</v>
      </c>
      <c r="G657" s="149">
        <v>43141</v>
      </c>
      <c r="H657" s="150">
        <v>100000</v>
      </c>
      <c r="I657" s="148" t="str">
        <f t="shared" si="40"/>
        <v>2018Q1</v>
      </c>
      <c r="J657" s="148">
        <f t="shared" si="41"/>
        <v>0</v>
      </c>
      <c r="K657" s="148">
        <f t="shared" si="42"/>
        <v>2</v>
      </c>
      <c r="L657" s="151">
        <f t="shared" si="43"/>
        <v>1</v>
      </c>
    </row>
    <row r="658" spans="2:12" x14ac:dyDescent="0.25">
      <c r="B658" s="147" t="s">
        <v>9</v>
      </c>
      <c r="C658" s="148" t="s">
        <v>7</v>
      </c>
      <c r="D658" s="148">
        <v>51</v>
      </c>
      <c r="E658" s="148" t="s">
        <v>8</v>
      </c>
      <c r="F658" s="149">
        <v>43317</v>
      </c>
      <c r="G658" s="149">
        <v>42485</v>
      </c>
      <c r="H658" s="150">
        <v>30000</v>
      </c>
      <c r="I658" s="148" t="str">
        <f t="shared" si="40"/>
        <v>2016Q2</v>
      </c>
      <c r="J658" s="148">
        <f t="shared" si="41"/>
        <v>2</v>
      </c>
      <c r="K658" s="148">
        <f t="shared" si="42"/>
        <v>9</v>
      </c>
      <c r="L658" s="151">
        <f t="shared" si="43"/>
        <v>1</v>
      </c>
    </row>
    <row r="659" spans="2:12" x14ac:dyDescent="0.25">
      <c r="B659" s="147" t="s">
        <v>6</v>
      </c>
      <c r="C659" s="148" t="s">
        <v>7</v>
      </c>
      <c r="D659" s="148">
        <v>23</v>
      </c>
      <c r="E659" s="148" t="s">
        <v>8</v>
      </c>
      <c r="F659" s="149">
        <v>43317</v>
      </c>
      <c r="G659" s="149">
        <v>43230</v>
      </c>
      <c r="H659" s="150">
        <v>100000</v>
      </c>
      <c r="I659" s="148" t="str">
        <f t="shared" si="40"/>
        <v>2018Q2</v>
      </c>
      <c r="J659" s="148">
        <f t="shared" si="41"/>
        <v>0</v>
      </c>
      <c r="K659" s="148">
        <f t="shared" si="42"/>
        <v>1</v>
      </c>
      <c r="L659" s="151">
        <f t="shared" si="43"/>
        <v>1</v>
      </c>
    </row>
    <row r="660" spans="2:12" x14ac:dyDescent="0.25">
      <c r="B660" s="147" t="s">
        <v>9</v>
      </c>
      <c r="C660" s="148" t="s">
        <v>7</v>
      </c>
      <c r="D660" s="148">
        <v>62</v>
      </c>
      <c r="E660" s="148" t="s">
        <v>8</v>
      </c>
      <c r="F660" s="149">
        <v>43318</v>
      </c>
      <c r="G660" s="149">
        <v>42739</v>
      </c>
      <c r="H660" s="150">
        <v>10000</v>
      </c>
      <c r="I660" s="148" t="str">
        <f t="shared" si="40"/>
        <v>2017Q1</v>
      </c>
      <c r="J660" s="148">
        <f t="shared" si="41"/>
        <v>1</v>
      </c>
      <c r="K660" s="148">
        <f t="shared" si="42"/>
        <v>6</v>
      </c>
      <c r="L660" s="151">
        <f t="shared" si="43"/>
        <v>1</v>
      </c>
    </row>
    <row r="661" spans="2:12" x14ac:dyDescent="0.25">
      <c r="B661" s="147" t="s">
        <v>6</v>
      </c>
      <c r="C661" s="148" t="s">
        <v>7</v>
      </c>
      <c r="D661" s="148">
        <v>49</v>
      </c>
      <c r="E661" s="148" t="s">
        <v>8</v>
      </c>
      <c r="F661" s="149">
        <v>43319</v>
      </c>
      <c r="G661" s="149">
        <v>43209</v>
      </c>
      <c r="H661" s="150">
        <v>35000</v>
      </c>
      <c r="I661" s="148" t="str">
        <f t="shared" si="40"/>
        <v>2018Q2</v>
      </c>
      <c r="J661" s="148">
        <f t="shared" si="41"/>
        <v>0</v>
      </c>
      <c r="K661" s="148">
        <f t="shared" si="42"/>
        <v>1</v>
      </c>
      <c r="L661" s="151">
        <f t="shared" si="43"/>
        <v>1</v>
      </c>
    </row>
    <row r="662" spans="2:12" x14ac:dyDescent="0.25">
      <c r="B662" s="147" t="s">
        <v>9</v>
      </c>
      <c r="C662" s="148" t="s">
        <v>7</v>
      </c>
      <c r="D662" s="148">
        <v>28</v>
      </c>
      <c r="E662" s="148" t="s">
        <v>8</v>
      </c>
      <c r="F662" s="149">
        <v>43320</v>
      </c>
      <c r="G662" s="149">
        <v>42923</v>
      </c>
      <c r="H662" s="150">
        <v>100000</v>
      </c>
      <c r="I662" s="148" t="str">
        <f t="shared" si="40"/>
        <v>2017Q3</v>
      </c>
      <c r="J662" s="148">
        <f t="shared" si="41"/>
        <v>1</v>
      </c>
      <c r="K662" s="148">
        <f t="shared" si="42"/>
        <v>4</v>
      </c>
      <c r="L662" s="151">
        <f t="shared" si="43"/>
        <v>1</v>
      </c>
    </row>
    <row r="663" spans="2:12" x14ac:dyDescent="0.25">
      <c r="B663" s="147" t="s">
        <v>6</v>
      </c>
      <c r="C663" s="148" t="s">
        <v>7</v>
      </c>
      <c r="D663" s="148">
        <v>34</v>
      </c>
      <c r="E663" s="148" t="s">
        <v>8</v>
      </c>
      <c r="F663" s="149">
        <v>43320</v>
      </c>
      <c r="G663" s="149">
        <v>43245</v>
      </c>
      <c r="H663" s="150">
        <v>91000</v>
      </c>
      <c r="I663" s="148" t="str">
        <f t="shared" si="40"/>
        <v>2018Q2</v>
      </c>
      <c r="J663" s="148">
        <f t="shared" si="41"/>
        <v>0</v>
      </c>
      <c r="K663" s="148">
        <f t="shared" si="42"/>
        <v>1</v>
      </c>
      <c r="L663" s="151">
        <f t="shared" si="43"/>
        <v>1</v>
      </c>
    </row>
    <row r="664" spans="2:12" x14ac:dyDescent="0.25">
      <c r="B664" s="147" t="s">
        <v>6</v>
      </c>
      <c r="C664" s="148" t="s">
        <v>7</v>
      </c>
      <c r="D664" s="148">
        <v>21</v>
      </c>
      <c r="E664" s="148" t="s">
        <v>8</v>
      </c>
      <c r="F664" s="149">
        <v>43321</v>
      </c>
      <c r="G664" s="149">
        <v>43014</v>
      </c>
      <c r="H664" s="150">
        <v>100000</v>
      </c>
      <c r="I664" s="148" t="str">
        <f t="shared" si="40"/>
        <v>2017Q4</v>
      </c>
      <c r="J664" s="148">
        <f t="shared" si="41"/>
        <v>1</v>
      </c>
      <c r="K664" s="148">
        <f t="shared" si="42"/>
        <v>3</v>
      </c>
      <c r="L664" s="151">
        <f t="shared" si="43"/>
        <v>1</v>
      </c>
    </row>
    <row r="665" spans="2:12" x14ac:dyDescent="0.25">
      <c r="B665" s="147" t="s">
        <v>6</v>
      </c>
      <c r="C665" s="148" t="s">
        <v>7</v>
      </c>
      <c r="D665" s="148">
        <v>19</v>
      </c>
      <c r="E665" s="148" t="s">
        <v>8</v>
      </c>
      <c r="F665" s="149">
        <v>43321</v>
      </c>
      <c r="G665" s="149">
        <v>43092</v>
      </c>
      <c r="H665" s="150">
        <v>100000</v>
      </c>
      <c r="I665" s="148" t="str">
        <f t="shared" si="40"/>
        <v>2017Q4</v>
      </c>
      <c r="J665" s="148">
        <f t="shared" si="41"/>
        <v>1</v>
      </c>
      <c r="K665" s="148">
        <f t="shared" si="42"/>
        <v>3</v>
      </c>
      <c r="L665" s="151">
        <f t="shared" si="43"/>
        <v>1</v>
      </c>
    </row>
    <row r="666" spans="2:12" x14ac:dyDescent="0.25">
      <c r="B666" s="147" t="s">
        <v>6</v>
      </c>
      <c r="C666" s="148" t="s">
        <v>7</v>
      </c>
      <c r="D666" s="148">
        <v>51</v>
      </c>
      <c r="E666" s="148" t="s">
        <v>8</v>
      </c>
      <c r="F666" s="149">
        <v>43321</v>
      </c>
      <c r="G666" s="149">
        <v>43121</v>
      </c>
      <c r="H666" s="150">
        <v>30000</v>
      </c>
      <c r="I666" s="148" t="str">
        <f t="shared" si="40"/>
        <v>2018Q1</v>
      </c>
      <c r="J666" s="148">
        <f t="shared" si="41"/>
        <v>0</v>
      </c>
      <c r="K666" s="148">
        <f t="shared" si="42"/>
        <v>2</v>
      </c>
      <c r="L666" s="151">
        <f t="shared" si="43"/>
        <v>1</v>
      </c>
    </row>
    <row r="667" spans="2:12" x14ac:dyDescent="0.25">
      <c r="B667" s="147" t="s">
        <v>6</v>
      </c>
      <c r="C667" s="148" t="s">
        <v>7</v>
      </c>
      <c r="D667" s="148">
        <v>30</v>
      </c>
      <c r="E667" s="148" t="s">
        <v>8</v>
      </c>
      <c r="F667" s="149">
        <v>43321</v>
      </c>
      <c r="G667" s="149">
        <v>43139</v>
      </c>
      <c r="H667" s="150">
        <v>100000</v>
      </c>
      <c r="I667" s="148" t="str">
        <f t="shared" si="40"/>
        <v>2018Q1</v>
      </c>
      <c r="J667" s="148">
        <f t="shared" si="41"/>
        <v>0</v>
      </c>
      <c r="K667" s="148">
        <f t="shared" si="42"/>
        <v>2</v>
      </c>
      <c r="L667" s="151">
        <f t="shared" si="43"/>
        <v>1</v>
      </c>
    </row>
    <row r="668" spans="2:12" x14ac:dyDescent="0.25">
      <c r="B668" s="147" t="s">
        <v>6</v>
      </c>
      <c r="C668" s="148" t="s">
        <v>7</v>
      </c>
      <c r="D668" s="148">
        <v>59</v>
      </c>
      <c r="E668" s="148" t="s">
        <v>8</v>
      </c>
      <c r="F668" s="149">
        <v>43321</v>
      </c>
      <c r="G668" s="149">
        <v>43220</v>
      </c>
      <c r="H668" s="150">
        <v>10000</v>
      </c>
      <c r="I668" s="148" t="str">
        <f t="shared" si="40"/>
        <v>2018Q2</v>
      </c>
      <c r="J668" s="148">
        <f t="shared" si="41"/>
        <v>0</v>
      </c>
      <c r="K668" s="148">
        <f t="shared" si="42"/>
        <v>1</v>
      </c>
      <c r="L668" s="151">
        <f t="shared" si="43"/>
        <v>1</v>
      </c>
    </row>
    <row r="669" spans="2:12" x14ac:dyDescent="0.25">
      <c r="B669" s="147" t="s">
        <v>6</v>
      </c>
      <c r="C669" s="148" t="s">
        <v>7</v>
      </c>
      <c r="D669" s="148">
        <v>59</v>
      </c>
      <c r="E669" s="148" t="s">
        <v>8</v>
      </c>
      <c r="F669" s="149">
        <v>43321</v>
      </c>
      <c r="G669" s="149">
        <v>43228</v>
      </c>
      <c r="H669" s="150">
        <v>10000</v>
      </c>
      <c r="I669" s="148" t="str">
        <f t="shared" si="40"/>
        <v>2018Q2</v>
      </c>
      <c r="J669" s="148">
        <f t="shared" si="41"/>
        <v>0</v>
      </c>
      <c r="K669" s="148">
        <f t="shared" si="42"/>
        <v>1</v>
      </c>
      <c r="L669" s="151">
        <f t="shared" si="43"/>
        <v>1</v>
      </c>
    </row>
    <row r="670" spans="2:12" x14ac:dyDescent="0.25">
      <c r="B670" s="147" t="s">
        <v>6</v>
      </c>
      <c r="C670" s="148" t="s">
        <v>7</v>
      </c>
      <c r="D670" s="148">
        <v>19</v>
      </c>
      <c r="E670" s="148" t="s">
        <v>8</v>
      </c>
      <c r="F670" s="149">
        <v>43324</v>
      </c>
      <c r="G670" s="149">
        <v>43043</v>
      </c>
      <c r="H670" s="150">
        <v>100000</v>
      </c>
      <c r="I670" s="148" t="str">
        <f t="shared" si="40"/>
        <v>2017Q4</v>
      </c>
      <c r="J670" s="148">
        <f t="shared" si="41"/>
        <v>1</v>
      </c>
      <c r="K670" s="148">
        <f t="shared" si="42"/>
        <v>3</v>
      </c>
      <c r="L670" s="151">
        <f t="shared" si="43"/>
        <v>1</v>
      </c>
    </row>
    <row r="671" spans="2:12" x14ac:dyDescent="0.25">
      <c r="B671" s="147" t="s">
        <v>9</v>
      </c>
      <c r="C671" s="148" t="s">
        <v>7</v>
      </c>
      <c r="D671" s="148">
        <v>33</v>
      </c>
      <c r="E671" s="148" t="s">
        <v>8</v>
      </c>
      <c r="F671" s="149">
        <v>43326</v>
      </c>
      <c r="G671" s="149">
        <v>43160</v>
      </c>
      <c r="H671" s="150">
        <v>94000</v>
      </c>
      <c r="I671" s="148" t="str">
        <f t="shared" si="40"/>
        <v>2018Q1</v>
      </c>
      <c r="J671" s="148">
        <f t="shared" si="41"/>
        <v>0</v>
      </c>
      <c r="K671" s="148">
        <f t="shared" si="42"/>
        <v>2</v>
      </c>
      <c r="L671" s="151">
        <f t="shared" si="43"/>
        <v>1</v>
      </c>
    </row>
    <row r="672" spans="2:12" x14ac:dyDescent="0.25">
      <c r="B672" s="147" t="s">
        <v>6</v>
      </c>
      <c r="C672" s="148" t="s">
        <v>7</v>
      </c>
      <c r="D672" s="148">
        <v>44</v>
      </c>
      <c r="E672" s="148" t="s">
        <v>8</v>
      </c>
      <c r="F672" s="149">
        <v>43327</v>
      </c>
      <c r="G672" s="149">
        <v>43279</v>
      </c>
      <c r="H672" s="150">
        <v>52000</v>
      </c>
      <c r="I672" s="148" t="str">
        <f t="shared" si="40"/>
        <v>2018Q2</v>
      </c>
      <c r="J672" s="148">
        <f t="shared" si="41"/>
        <v>0</v>
      </c>
      <c r="K672" s="148">
        <f t="shared" si="42"/>
        <v>1</v>
      </c>
      <c r="L672" s="151">
        <f t="shared" si="43"/>
        <v>1</v>
      </c>
    </row>
    <row r="673" spans="2:12" x14ac:dyDescent="0.25">
      <c r="B673" s="147" t="s">
        <v>9</v>
      </c>
      <c r="C673" s="148" t="s">
        <v>7</v>
      </c>
      <c r="D673" s="148">
        <v>40</v>
      </c>
      <c r="E673" s="148" t="s">
        <v>8</v>
      </c>
      <c r="F673" s="149">
        <v>43328</v>
      </c>
      <c r="G673" s="149">
        <v>42645</v>
      </c>
      <c r="H673" s="150">
        <v>74000</v>
      </c>
      <c r="I673" s="148" t="str">
        <f t="shared" si="40"/>
        <v>2016Q4</v>
      </c>
      <c r="J673" s="148">
        <f t="shared" si="41"/>
        <v>2</v>
      </c>
      <c r="K673" s="148">
        <f t="shared" si="42"/>
        <v>7</v>
      </c>
      <c r="L673" s="151">
        <f t="shared" si="43"/>
        <v>1</v>
      </c>
    </row>
    <row r="674" spans="2:12" x14ac:dyDescent="0.25">
      <c r="B674" s="147" t="s">
        <v>6</v>
      </c>
      <c r="C674" s="148" t="s">
        <v>7</v>
      </c>
      <c r="D674" s="148">
        <v>18</v>
      </c>
      <c r="E674" s="148" t="s">
        <v>8</v>
      </c>
      <c r="F674" s="149">
        <v>43328</v>
      </c>
      <c r="G674" s="149">
        <v>43221</v>
      </c>
      <c r="H674" s="150">
        <v>100000</v>
      </c>
      <c r="I674" s="148" t="str">
        <f t="shared" si="40"/>
        <v>2018Q2</v>
      </c>
      <c r="J674" s="148">
        <f t="shared" si="41"/>
        <v>0</v>
      </c>
      <c r="K674" s="148">
        <f t="shared" si="42"/>
        <v>1</v>
      </c>
      <c r="L674" s="151">
        <f t="shared" si="43"/>
        <v>1</v>
      </c>
    </row>
    <row r="675" spans="2:12" x14ac:dyDescent="0.25">
      <c r="B675" s="147" t="s">
        <v>6</v>
      </c>
      <c r="C675" s="148" t="s">
        <v>7</v>
      </c>
      <c r="D675" s="148">
        <v>52</v>
      </c>
      <c r="E675" s="148" t="s">
        <v>8</v>
      </c>
      <c r="F675" s="149">
        <v>43328</v>
      </c>
      <c r="G675" s="149">
        <v>43229</v>
      </c>
      <c r="H675" s="150">
        <v>27000</v>
      </c>
      <c r="I675" s="148" t="str">
        <f t="shared" si="40"/>
        <v>2018Q2</v>
      </c>
      <c r="J675" s="148">
        <f t="shared" si="41"/>
        <v>0</v>
      </c>
      <c r="K675" s="148">
        <f t="shared" si="42"/>
        <v>1</v>
      </c>
      <c r="L675" s="151">
        <f t="shared" si="43"/>
        <v>1</v>
      </c>
    </row>
    <row r="676" spans="2:12" x14ac:dyDescent="0.25">
      <c r="B676" s="147" t="s">
        <v>6</v>
      </c>
      <c r="C676" s="148" t="s">
        <v>7</v>
      </c>
      <c r="D676" s="148">
        <v>47</v>
      </c>
      <c r="E676" s="148" t="s">
        <v>8</v>
      </c>
      <c r="F676" s="149">
        <v>43331</v>
      </c>
      <c r="G676" s="149">
        <v>43171</v>
      </c>
      <c r="H676" s="150">
        <v>40000</v>
      </c>
      <c r="I676" s="148" t="str">
        <f t="shared" si="40"/>
        <v>2018Q1</v>
      </c>
      <c r="J676" s="148">
        <f t="shared" si="41"/>
        <v>0</v>
      </c>
      <c r="K676" s="148">
        <f t="shared" si="42"/>
        <v>2</v>
      </c>
      <c r="L676" s="151">
        <f t="shared" si="43"/>
        <v>1</v>
      </c>
    </row>
    <row r="677" spans="2:12" x14ac:dyDescent="0.25">
      <c r="B677" s="147" t="s">
        <v>6</v>
      </c>
      <c r="C677" s="148" t="s">
        <v>7</v>
      </c>
      <c r="D677" s="148">
        <v>55</v>
      </c>
      <c r="E677" s="148" t="s">
        <v>8</v>
      </c>
      <c r="F677" s="149">
        <v>43331</v>
      </c>
      <c r="G677" s="149">
        <v>43233</v>
      </c>
      <c r="H677" s="150">
        <v>20000</v>
      </c>
      <c r="I677" s="148" t="str">
        <f t="shared" si="40"/>
        <v>2018Q2</v>
      </c>
      <c r="J677" s="148">
        <f t="shared" si="41"/>
        <v>0</v>
      </c>
      <c r="K677" s="148">
        <f t="shared" si="42"/>
        <v>1</v>
      </c>
      <c r="L677" s="151">
        <f t="shared" si="43"/>
        <v>1</v>
      </c>
    </row>
    <row r="678" spans="2:12" x14ac:dyDescent="0.25">
      <c r="B678" s="147" t="s">
        <v>6</v>
      </c>
      <c r="C678" s="148" t="s">
        <v>7</v>
      </c>
      <c r="D678" s="148">
        <v>20</v>
      </c>
      <c r="E678" s="148" t="s">
        <v>8</v>
      </c>
      <c r="F678" s="149">
        <v>43332</v>
      </c>
      <c r="G678" s="149">
        <v>42922</v>
      </c>
      <c r="H678" s="150">
        <v>100000</v>
      </c>
      <c r="I678" s="148" t="str">
        <f t="shared" si="40"/>
        <v>2017Q3</v>
      </c>
      <c r="J678" s="148">
        <f t="shared" si="41"/>
        <v>1</v>
      </c>
      <c r="K678" s="148">
        <f t="shared" si="42"/>
        <v>4</v>
      </c>
      <c r="L678" s="151">
        <f t="shared" si="43"/>
        <v>1</v>
      </c>
    </row>
    <row r="679" spans="2:12" x14ac:dyDescent="0.25">
      <c r="B679" s="147" t="s">
        <v>6</v>
      </c>
      <c r="C679" s="148" t="s">
        <v>7</v>
      </c>
      <c r="D679" s="148">
        <v>23</v>
      </c>
      <c r="E679" s="148" t="s">
        <v>8</v>
      </c>
      <c r="F679" s="149">
        <v>43332</v>
      </c>
      <c r="G679" s="149">
        <v>43265</v>
      </c>
      <c r="H679" s="150">
        <v>100000</v>
      </c>
      <c r="I679" s="148" t="str">
        <f t="shared" si="40"/>
        <v>2018Q2</v>
      </c>
      <c r="J679" s="148">
        <f t="shared" si="41"/>
        <v>0</v>
      </c>
      <c r="K679" s="148">
        <f t="shared" si="42"/>
        <v>1</v>
      </c>
      <c r="L679" s="151">
        <f t="shared" si="43"/>
        <v>1</v>
      </c>
    </row>
    <row r="680" spans="2:12" x14ac:dyDescent="0.25">
      <c r="B680" s="147" t="s">
        <v>9</v>
      </c>
      <c r="C680" s="148" t="s">
        <v>7</v>
      </c>
      <c r="D680" s="148">
        <v>41</v>
      </c>
      <c r="E680" s="148" t="s">
        <v>8</v>
      </c>
      <c r="F680" s="149">
        <v>43333</v>
      </c>
      <c r="G680" s="149">
        <v>42632</v>
      </c>
      <c r="H680" s="150">
        <v>68000</v>
      </c>
      <c r="I680" s="148" t="str">
        <f t="shared" si="40"/>
        <v>2016Q3</v>
      </c>
      <c r="J680" s="148">
        <f t="shared" si="41"/>
        <v>2</v>
      </c>
      <c r="K680" s="148">
        <f t="shared" si="42"/>
        <v>8</v>
      </c>
      <c r="L680" s="151">
        <f t="shared" si="43"/>
        <v>1</v>
      </c>
    </row>
    <row r="681" spans="2:12" x14ac:dyDescent="0.25">
      <c r="B681" s="147" t="s">
        <v>6</v>
      </c>
      <c r="C681" s="148" t="s">
        <v>7</v>
      </c>
      <c r="D681" s="148">
        <v>47</v>
      </c>
      <c r="E681" s="148" t="s">
        <v>8</v>
      </c>
      <c r="F681" s="149">
        <v>43333</v>
      </c>
      <c r="G681" s="149">
        <v>43220</v>
      </c>
      <c r="H681" s="150">
        <v>40000</v>
      </c>
      <c r="I681" s="148" t="str">
        <f t="shared" si="40"/>
        <v>2018Q2</v>
      </c>
      <c r="J681" s="148">
        <f t="shared" si="41"/>
        <v>0</v>
      </c>
      <c r="K681" s="148">
        <f t="shared" si="42"/>
        <v>1</v>
      </c>
      <c r="L681" s="151">
        <f t="shared" si="43"/>
        <v>1</v>
      </c>
    </row>
    <row r="682" spans="2:12" x14ac:dyDescent="0.25">
      <c r="B682" s="147" t="s">
        <v>6</v>
      </c>
      <c r="C682" s="148" t="s">
        <v>7</v>
      </c>
      <c r="D682" s="148">
        <v>48</v>
      </c>
      <c r="E682" s="148" t="s">
        <v>8</v>
      </c>
      <c r="F682" s="149">
        <v>43333</v>
      </c>
      <c r="G682" s="149">
        <v>43279</v>
      </c>
      <c r="H682" s="150">
        <v>38000</v>
      </c>
      <c r="I682" s="148" t="str">
        <f t="shared" si="40"/>
        <v>2018Q2</v>
      </c>
      <c r="J682" s="148">
        <f t="shared" si="41"/>
        <v>0</v>
      </c>
      <c r="K682" s="148">
        <f t="shared" si="42"/>
        <v>1</v>
      </c>
      <c r="L682" s="151">
        <f t="shared" si="43"/>
        <v>1</v>
      </c>
    </row>
    <row r="683" spans="2:12" x14ac:dyDescent="0.25">
      <c r="B683" s="147" t="s">
        <v>9</v>
      </c>
      <c r="C683" s="148" t="s">
        <v>7</v>
      </c>
      <c r="D683" s="148">
        <v>20</v>
      </c>
      <c r="E683" s="148" t="s">
        <v>8</v>
      </c>
      <c r="F683" s="149">
        <v>43334</v>
      </c>
      <c r="G683" s="149">
        <v>43076</v>
      </c>
      <c r="H683" s="150">
        <v>100000</v>
      </c>
      <c r="I683" s="148" t="str">
        <f t="shared" si="40"/>
        <v>2017Q4</v>
      </c>
      <c r="J683" s="148">
        <f t="shared" si="41"/>
        <v>1</v>
      </c>
      <c r="K683" s="148">
        <f t="shared" si="42"/>
        <v>3</v>
      </c>
      <c r="L683" s="151">
        <f t="shared" si="43"/>
        <v>1</v>
      </c>
    </row>
    <row r="684" spans="2:12" x14ac:dyDescent="0.25">
      <c r="B684" s="147" t="s">
        <v>6</v>
      </c>
      <c r="C684" s="148" t="s">
        <v>7</v>
      </c>
      <c r="D684" s="148">
        <v>52</v>
      </c>
      <c r="E684" s="148" t="s">
        <v>8</v>
      </c>
      <c r="F684" s="149">
        <v>43334</v>
      </c>
      <c r="G684" s="149">
        <v>43240</v>
      </c>
      <c r="H684" s="150">
        <v>27000</v>
      </c>
      <c r="I684" s="148" t="str">
        <f t="shared" si="40"/>
        <v>2018Q2</v>
      </c>
      <c r="J684" s="148">
        <f t="shared" si="41"/>
        <v>0</v>
      </c>
      <c r="K684" s="148">
        <f t="shared" si="42"/>
        <v>1</v>
      </c>
      <c r="L684" s="151">
        <f t="shared" si="43"/>
        <v>1</v>
      </c>
    </row>
    <row r="685" spans="2:12" x14ac:dyDescent="0.25">
      <c r="B685" s="147" t="s">
        <v>6</v>
      </c>
      <c r="C685" s="148" t="s">
        <v>7</v>
      </c>
      <c r="D685" s="148">
        <v>28</v>
      </c>
      <c r="E685" s="148" t="s">
        <v>8</v>
      </c>
      <c r="F685" s="149">
        <v>43335</v>
      </c>
      <c r="G685" s="149">
        <v>42952</v>
      </c>
      <c r="H685" s="150">
        <v>100000</v>
      </c>
      <c r="I685" s="148" t="str">
        <f t="shared" si="40"/>
        <v>2017Q3</v>
      </c>
      <c r="J685" s="148">
        <f t="shared" si="41"/>
        <v>1</v>
      </c>
      <c r="K685" s="148">
        <f t="shared" si="42"/>
        <v>4</v>
      </c>
      <c r="L685" s="151">
        <f t="shared" si="43"/>
        <v>1</v>
      </c>
    </row>
    <row r="686" spans="2:12" x14ac:dyDescent="0.25">
      <c r="B686" s="147" t="s">
        <v>9</v>
      </c>
      <c r="C686" s="148" t="s">
        <v>7</v>
      </c>
      <c r="D686" s="148">
        <v>42</v>
      </c>
      <c r="E686" s="148" t="s">
        <v>8</v>
      </c>
      <c r="F686" s="149">
        <v>43338</v>
      </c>
      <c r="G686" s="149">
        <v>42908</v>
      </c>
      <c r="H686" s="150">
        <v>64000</v>
      </c>
      <c r="I686" s="148" t="str">
        <f t="shared" si="40"/>
        <v>2017Q2</v>
      </c>
      <c r="J686" s="148">
        <f t="shared" si="41"/>
        <v>1</v>
      </c>
      <c r="K686" s="148">
        <f t="shared" si="42"/>
        <v>5</v>
      </c>
      <c r="L686" s="151">
        <f t="shared" si="43"/>
        <v>1</v>
      </c>
    </row>
    <row r="687" spans="2:12" x14ac:dyDescent="0.25">
      <c r="B687" s="147" t="s">
        <v>6</v>
      </c>
      <c r="C687" s="148" t="s">
        <v>7</v>
      </c>
      <c r="D687" s="148">
        <v>20</v>
      </c>
      <c r="E687" s="148" t="s">
        <v>8</v>
      </c>
      <c r="F687" s="149">
        <v>43338</v>
      </c>
      <c r="G687" s="149">
        <v>43277</v>
      </c>
      <c r="H687" s="150">
        <v>100000</v>
      </c>
      <c r="I687" s="148" t="str">
        <f t="shared" si="40"/>
        <v>2018Q2</v>
      </c>
      <c r="J687" s="148">
        <f t="shared" si="41"/>
        <v>0</v>
      </c>
      <c r="K687" s="148">
        <f t="shared" si="42"/>
        <v>1</v>
      </c>
      <c r="L687" s="151">
        <f t="shared" si="43"/>
        <v>1</v>
      </c>
    </row>
    <row r="688" spans="2:12" x14ac:dyDescent="0.25">
      <c r="B688" s="147" t="s">
        <v>9</v>
      </c>
      <c r="C688" s="148" t="s">
        <v>7</v>
      </c>
      <c r="D688" s="148">
        <v>49</v>
      </c>
      <c r="E688" s="148" t="s">
        <v>8</v>
      </c>
      <c r="F688" s="149">
        <v>43340</v>
      </c>
      <c r="G688" s="149">
        <v>42832</v>
      </c>
      <c r="H688" s="150">
        <v>35000</v>
      </c>
      <c r="I688" s="148" t="str">
        <f t="shared" si="40"/>
        <v>2017Q2</v>
      </c>
      <c r="J688" s="148">
        <f t="shared" si="41"/>
        <v>1</v>
      </c>
      <c r="K688" s="148">
        <f t="shared" si="42"/>
        <v>5</v>
      </c>
      <c r="L688" s="151">
        <f t="shared" si="43"/>
        <v>1</v>
      </c>
    </row>
    <row r="689" spans="2:12" x14ac:dyDescent="0.25">
      <c r="B689" s="147" t="s">
        <v>6</v>
      </c>
      <c r="C689" s="148" t="s">
        <v>7</v>
      </c>
      <c r="D689" s="148">
        <v>53</v>
      </c>
      <c r="E689" s="148" t="s">
        <v>8</v>
      </c>
      <c r="F689" s="149">
        <v>43340</v>
      </c>
      <c r="G689" s="149">
        <v>43254</v>
      </c>
      <c r="H689" s="150">
        <v>25000</v>
      </c>
      <c r="I689" s="148" t="str">
        <f t="shared" si="40"/>
        <v>2018Q2</v>
      </c>
      <c r="J689" s="148">
        <f t="shared" si="41"/>
        <v>0</v>
      </c>
      <c r="K689" s="148">
        <f t="shared" si="42"/>
        <v>1</v>
      </c>
      <c r="L689" s="151">
        <f t="shared" si="43"/>
        <v>1</v>
      </c>
    </row>
    <row r="690" spans="2:12" x14ac:dyDescent="0.25">
      <c r="B690" s="147" t="s">
        <v>6</v>
      </c>
      <c r="C690" s="148" t="s">
        <v>7</v>
      </c>
      <c r="D690" s="148">
        <v>28</v>
      </c>
      <c r="E690" s="148" t="s">
        <v>8</v>
      </c>
      <c r="F690" s="149">
        <v>43341</v>
      </c>
      <c r="G690" s="149">
        <v>43269</v>
      </c>
      <c r="H690" s="150">
        <v>100000</v>
      </c>
      <c r="I690" s="148" t="str">
        <f t="shared" si="40"/>
        <v>2018Q2</v>
      </c>
      <c r="J690" s="148">
        <f t="shared" si="41"/>
        <v>0</v>
      </c>
      <c r="K690" s="148">
        <f t="shared" si="42"/>
        <v>1</v>
      </c>
      <c r="L690" s="151">
        <f t="shared" si="43"/>
        <v>1</v>
      </c>
    </row>
    <row r="691" spans="2:12" x14ac:dyDescent="0.25">
      <c r="B691" s="147" t="s">
        <v>6</v>
      </c>
      <c r="C691" s="148" t="s">
        <v>7</v>
      </c>
      <c r="D691" s="148">
        <v>21</v>
      </c>
      <c r="E691" s="148" t="s">
        <v>8</v>
      </c>
      <c r="F691" s="149">
        <v>43345</v>
      </c>
      <c r="G691" s="149">
        <v>43212</v>
      </c>
      <c r="H691" s="150">
        <v>100000</v>
      </c>
      <c r="I691" s="148" t="str">
        <f t="shared" si="40"/>
        <v>2018Q2</v>
      </c>
      <c r="J691" s="148">
        <f t="shared" si="41"/>
        <v>0</v>
      </c>
      <c r="K691" s="148">
        <f t="shared" si="42"/>
        <v>1</v>
      </c>
      <c r="L691" s="151">
        <f t="shared" si="43"/>
        <v>1</v>
      </c>
    </row>
    <row r="692" spans="2:12" x14ac:dyDescent="0.25">
      <c r="B692" s="147" t="s">
        <v>6</v>
      </c>
      <c r="C692" s="148" t="s">
        <v>7</v>
      </c>
      <c r="D692" s="148">
        <v>25</v>
      </c>
      <c r="E692" s="148" t="s">
        <v>8</v>
      </c>
      <c r="F692" s="149">
        <v>43345</v>
      </c>
      <c r="G692" s="149">
        <v>43240</v>
      </c>
      <c r="H692" s="150">
        <v>100000</v>
      </c>
      <c r="I692" s="148" t="str">
        <f t="shared" si="40"/>
        <v>2018Q2</v>
      </c>
      <c r="J692" s="148">
        <f t="shared" si="41"/>
        <v>0</v>
      </c>
      <c r="K692" s="148">
        <f t="shared" si="42"/>
        <v>1</v>
      </c>
      <c r="L692" s="151">
        <f t="shared" si="43"/>
        <v>1</v>
      </c>
    </row>
    <row r="693" spans="2:12" x14ac:dyDescent="0.25">
      <c r="B693" s="147" t="s">
        <v>9</v>
      </c>
      <c r="C693" s="148" t="s">
        <v>10</v>
      </c>
      <c r="D693" s="148">
        <v>47</v>
      </c>
      <c r="E693" s="148" t="s">
        <v>8</v>
      </c>
      <c r="F693" s="149">
        <v>43346</v>
      </c>
      <c r="G693" s="149">
        <v>42522</v>
      </c>
      <c r="H693" s="150">
        <v>40000</v>
      </c>
      <c r="I693" s="148" t="str">
        <f t="shared" si="40"/>
        <v>2016Q2</v>
      </c>
      <c r="J693" s="148">
        <f t="shared" si="41"/>
        <v>2</v>
      </c>
      <c r="K693" s="148">
        <f t="shared" si="42"/>
        <v>9</v>
      </c>
      <c r="L693" s="151">
        <f t="shared" si="43"/>
        <v>0</v>
      </c>
    </row>
    <row r="694" spans="2:12" x14ac:dyDescent="0.25">
      <c r="B694" s="147" t="s">
        <v>6</v>
      </c>
      <c r="C694" s="148" t="s">
        <v>7</v>
      </c>
      <c r="D694" s="148">
        <v>49</v>
      </c>
      <c r="E694" s="148" t="s">
        <v>8</v>
      </c>
      <c r="F694" s="149">
        <v>43346</v>
      </c>
      <c r="G694" s="149">
        <v>43051</v>
      </c>
      <c r="H694" s="150">
        <v>35000</v>
      </c>
      <c r="I694" s="148" t="str">
        <f t="shared" si="40"/>
        <v>2017Q4</v>
      </c>
      <c r="J694" s="148">
        <f t="shared" si="41"/>
        <v>1</v>
      </c>
      <c r="K694" s="148">
        <f t="shared" si="42"/>
        <v>3</v>
      </c>
      <c r="L694" s="151">
        <f t="shared" si="43"/>
        <v>1</v>
      </c>
    </row>
    <row r="695" spans="2:12" x14ac:dyDescent="0.25">
      <c r="B695" s="147" t="s">
        <v>6</v>
      </c>
      <c r="C695" s="148" t="s">
        <v>7</v>
      </c>
      <c r="D695" s="148">
        <v>33</v>
      </c>
      <c r="E695" s="148" t="s">
        <v>8</v>
      </c>
      <c r="F695" s="149">
        <v>43346</v>
      </c>
      <c r="G695" s="149">
        <v>43160</v>
      </c>
      <c r="H695" s="150">
        <v>94000</v>
      </c>
      <c r="I695" s="148" t="str">
        <f t="shared" si="40"/>
        <v>2018Q1</v>
      </c>
      <c r="J695" s="148">
        <f t="shared" si="41"/>
        <v>0</v>
      </c>
      <c r="K695" s="148">
        <f t="shared" si="42"/>
        <v>2</v>
      </c>
      <c r="L695" s="151">
        <f t="shared" si="43"/>
        <v>1</v>
      </c>
    </row>
    <row r="696" spans="2:12" x14ac:dyDescent="0.25">
      <c r="B696" s="147" t="s">
        <v>6</v>
      </c>
      <c r="C696" s="148" t="s">
        <v>7</v>
      </c>
      <c r="D696" s="148">
        <v>32</v>
      </c>
      <c r="E696" s="148" t="s">
        <v>8</v>
      </c>
      <c r="F696" s="149">
        <v>43346</v>
      </c>
      <c r="G696" s="149">
        <v>43250</v>
      </c>
      <c r="H696" s="150">
        <v>96000</v>
      </c>
      <c r="I696" s="148" t="str">
        <f t="shared" si="40"/>
        <v>2018Q2</v>
      </c>
      <c r="J696" s="148">
        <f t="shared" si="41"/>
        <v>0</v>
      </c>
      <c r="K696" s="148">
        <f t="shared" si="42"/>
        <v>1</v>
      </c>
      <c r="L696" s="151">
        <f t="shared" si="43"/>
        <v>1</v>
      </c>
    </row>
    <row r="697" spans="2:12" x14ac:dyDescent="0.25">
      <c r="B697" s="147" t="s">
        <v>6</v>
      </c>
      <c r="C697" s="148" t="s">
        <v>7</v>
      </c>
      <c r="D697" s="148">
        <v>39</v>
      </c>
      <c r="E697" s="148" t="s">
        <v>8</v>
      </c>
      <c r="F697" s="149">
        <v>43346</v>
      </c>
      <c r="G697" s="149">
        <v>43253</v>
      </c>
      <c r="H697" s="150">
        <v>81000</v>
      </c>
      <c r="I697" s="148" t="str">
        <f t="shared" si="40"/>
        <v>2018Q2</v>
      </c>
      <c r="J697" s="148">
        <f t="shared" si="41"/>
        <v>0</v>
      </c>
      <c r="K697" s="148">
        <f t="shared" si="42"/>
        <v>1</v>
      </c>
      <c r="L697" s="151">
        <f t="shared" si="43"/>
        <v>1</v>
      </c>
    </row>
    <row r="698" spans="2:12" x14ac:dyDescent="0.25">
      <c r="B698" s="147" t="s">
        <v>6</v>
      </c>
      <c r="C698" s="148" t="s">
        <v>7</v>
      </c>
      <c r="D698" s="148">
        <v>25</v>
      </c>
      <c r="E698" s="148" t="s">
        <v>8</v>
      </c>
      <c r="F698" s="149">
        <v>43346</v>
      </c>
      <c r="G698" s="149">
        <v>43271</v>
      </c>
      <c r="H698" s="150">
        <v>100000</v>
      </c>
      <c r="I698" s="148" t="str">
        <f t="shared" si="40"/>
        <v>2018Q2</v>
      </c>
      <c r="J698" s="148">
        <f t="shared" si="41"/>
        <v>0</v>
      </c>
      <c r="K698" s="148">
        <f t="shared" si="42"/>
        <v>1</v>
      </c>
      <c r="L698" s="151">
        <f t="shared" si="43"/>
        <v>1</v>
      </c>
    </row>
    <row r="699" spans="2:12" x14ac:dyDescent="0.25">
      <c r="B699" s="147" t="s">
        <v>9</v>
      </c>
      <c r="C699" s="148" t="s">
        <v>10</v>
      </c>
      <c r="D699" s="148">
        <v>24</v>
      </c>
      <c r="E699" s="148" t="s">
        <v>8</v>
      </c>
      <c r="F699" s="149">
        <v>43353</v>
      </c>
      <c r="G699" s="149">
        <v>42781</v>
      </c>
      <c r="H699" s="150">
        <v>100000</v>
      </c>
      <c r="I699" s="148" t="str">
        <f t="shared" si="40"/>
        <v>2017Q1</v>
      </c>
      <c r="J699" s="148">
        <f t="shared" si="41"/>
        <v>1</v>
      </c>
      <c r="K699" s="148">
        <f t="shared" si="42"/>
        <v>6</v>
      </c>
      <c r="L699" s="151">
        <f t="shared" si="43"/>
        <v>0</v>
      </c>
    </row>
    <row r="700" spans="2:12" x14ac:dyDescent="0.25">
      <c r="B700" s="147" t="s">
        <v>9</v>
      </c>
      <c r="C700" s="148" t="s">
        <v>7</v>
      </c>
      <c r="D700" s="148">
        <v>41</v>
      </c>
      <c r="E700" s="148" t="s">
        <v>8</v>
      </c>
      <c r="F700" s="149">
        <v>43353</v>
      </c>
      <c r="G700" s="149">
        <v>43013</v>
      </c>
      <c r="H700" s="150">
        <v>68000</v>
      </c>
      <c r="I700" s="148" t="str">
        <f t="shared" si="40"/>
        <v>2017Q4</v>
      </c>
      <c r="J700" s="148">
        <f t="shared" si="41"/>
        <v>1</v>
      </c>
      <c r="K700" s="148">
        <f t="shared" si="42"/>
        <v>3</v>
      </c>
      <c r="L700" s="151">
        <f t="shared" si="43"/>
        <v>1</v>
      </c>
    </row>
    <row r="701" spans="2:12" x14ac:dyDescent="0.25">
      <c r="B701" s="147" t="s">
        <v>9</v>
      </c>
      <c r="C701" s="148" t="s">
        <v>7</v>
      </c>
      <c r="D701" s="148">
        <v>21</v>
      </c>
      <c r="E701" s="148" t="s">
        <v>8</v>
      </c>
      <c r="F701" s="149">
        <v>43356</v>
      </c>
      <c r="G701" s="149">
        <v>42426</v>
      </c>
      <c r="H701" s="150">
        <v>100000</v>
      </c>
      <c r="I701" s="148" t="str">
        <f t="shared" si="40"/>
        <v>2016Q1</v>
      </c>
      <c r="J701" s="148">
        <f t="shared" si="41"/>
        <v>2</v>
      </c>
      <c r="K701" s="148">
        <f t="shared" si="42"/>
        <v>10</v>
      </c>
      <c r="L701" s="151">
        <f t="shared" si="43"/>
        <v>1</v>
      </c>
    </row>
    <row r="702" spans="2:12" x14ac:dyDescent="0.25">
      <c r="B702" s="147" t="s">
        <v>9</v>
      </c>
      <c r="C702" s="148" t="s">
        <v>7</v>
      </c>
      <c r="D702" s="148">
        <v>31</v>
      </c>
      <c r="E702" s="148" t="s">
        <v>8</v>
      </c>
      <c r="F702" s="149">
        <v>43356</v>
      </c>
      <c r="G702" s="149">
        <v>42944</v>
      </c>
      <c r="H702" s="150">
        <v>98000</v>
      </c>
      <c r="I702" s="148" t="str">
        <f t="shared" si="40"/>
        <v>2017Q3</v>
      </c>
      <c r="J702" s="148">
        <f t="shared" si="41"/>
        <v>1</v>
      </c>
      <c r="K702" s="148">
        <f t="shared" si="42"/>
        <v>4</v>
      </c>
      <c r="L702" s="151">
        <f t="shared" si="43"/>
        <v>1</v>
      </c>
    </row>
    <row r="703" spans="2:12" x14ac:dyDescent="0.25">
      <c r="B703" s="147" t="s">
        <v>9</v>
      </c>
      <c r="C703" s="148" t="s">
        <v>7</v>
      </c>
      <c r="D703" s="148">
        <v>51</v>
      </c>
      <c r="E703" s="148" t="s">
        <v>8</v>
      </c>
      <c r="F703" s="149">
        <v>43356</v>
      </c>
      <c r="G703" s="149">
        <v>43018</v>
      </c>
      <c r="H703" s="150">
        <v>30000</v>
      </c>
      <c r="I703" s="148" t="str">
        <f t="shared" si="40"/>
        <v>2017Q4</v>
      </c>
      <c r="J703" s="148">
        <f t="shared" si="41"/>
        <v>1</v>
      </c>
      <c r="K703" s="148">
        <f t="shared" si="42"/>
        <v>3</v>
      </c>
      <c r="L703" s="151">
        <f t="shared" si="43"/>
        <v>1</v>
      </c>
    </row>
    <row r="704" spans="2:12" x14ac:dyDescent="0.25">
      <c r="B704" s="147" t="s">
        <v>9</v>
      </c>
      <c r="C704" s="148" t="s">
        <v>7</v>
      </c>
      <c r="D704" s="148">
        <v>43</v>
      </c>
      <c r="E704" s="148" t="s">
        <v>8</v>
      </c>
      <c r="F704" s="149">
        <v>43356</v>
      </c>
      <c r="G704" s="149">
        <v>43071</v>
      </c>
      <c r="H704" s="150">
        <v>59000</v>
      </c>
      <c r="I704" s="148" t="str">
        <f t="shared" si="40"/>
        <v>2017Q4</v>
      </c>
      <c r="J704" s="148">
        <f t="shared" si="41"/>
        <v>1</v>
      </c>
      <c r="K704" s="148">
        <f t="shared" si="42"/>
        <v>3</v>
      </c>
      <c r="L704" s="151">
        <f t="shared" si="43"/>
        <v>1</v>
      </c>
    </row>
    <row r="705" spans="2:12" x14ac:dyDescent="0.25">
      <c r="B705" s="147" t="s">
        <v>9</v>
      </c>
      <c r="C705" s="148" t="s">
        <v>7</v>
      </c>
      <c r="D705" s="148">
        <v>64</v>
      </c>
      <c r="E705" s="148" t="s">
        <v>8</v>
      </c>
      <c r="F705" s="149">
        <v>43356</v>
      </c>
      <c r="G705" s="149">
        <v>43170</v>
      </c>
      <c r="H705" s="150">
        <v>10000</v>
      </c>
      <c r="I705" s="148" t="str">
        <f t="shared" si="40"/>
        <v>2018Q1</v>
      </c>
      <c r="J705" s="148">
        <f t="shared" si="41"/>
        <v>0</v>
      </c>
      <c r="K705" s="148">
        <f t="shared" si="42"/>
        <v>2</v>
      </c>
      <c r="L705" s="151">
        <f t="shared" si="43"/>
        <v>1</v>
      </c>
    </row>
    <row r="706" spans="2:12" x14ac:dyDescent="0.25">
      <c r="B706" s="147" t="s">
        <v>6</v>
      </c>
      <c r="C706" s="148" t="s">
        <v>7</v>
      </c>
      <c r="D706" s="148">
        <v>56</v>
      </c>
      <c r="E706" s="148" t="s">
        <v>8</v>
      </c>
      <c r="F706" s="149">
        <v>43356</v>
      </c>
      <c r="G706" s="149">
        <v>43301</v>
      </c>
      <c r="H706" s="150">
        <v>17000</v>
      </c>
      <c r="I706" s="148" t="str">
        <f t="shared" si="40"/>
        <v>2018Q3</v>
      </c>
      <c r="J706" s="148">
        <f t="shared" si="41"/>
        <v>0</v>
      </c>
      <c r="K706" s="148">
        <f t="shared" si="42"/>
        <v>0</v>
      </c>
      <c r="L706" s="151">
        <f t="shared" si="43"/>
        <v>1</v>
      </c>
    </row>
    <row r="707" spans="2:12" x14ac:dyDescent="0.25">
      <c r="B707" s="147" t="s">
        <v>6</v>
      </c>
      <c r="C707" s="148" t="s">
        <v>7</v>
      </c>
      <c r="D707" s="148">
        <v>20</v>
      </c>
      <c r="E707" s="148" t="s">
        <v>8</v>
      </c>
      <c r="F707" s="149">
        <v>43359</v>
      </c>
      <c r="G707" s="149">
        <v>42669</v>
      </c>
      <c r="H707" s="150">
        <v>100000</v>
      </c>
      <c r="I707" s="148" t="str">
        <f t="shared" si="40"/>
        <v>2016Q4</v>
      </c>
      <c r="J707" s="148">
        <f t="shared" si="41"/>
        <v>2</v>
      </c>
      <c r="K707" s="148">
        <f t="shared" si="42"/>
        <v>7</v>
      </c>
      <c r="L707" s="151">
        <f t="shared" si="43"/>
        <v>1</v>
      </c>
    </row>
    <row r="708" spans="2:12" x14ac:dyDescent="0.25">
      <c r="B708" s="147" t="s">
        <v>9</v>
      </c>
      <c r="C708" s="148" t="s">
        <v>7</v>
      </c>
      <c r="D708" s="148">
        <v>20</v>
      </c>
      <c r="E708" s="148" t="s">
        <v>8</v>
      </c>
      <c r="F708" s="149">
        <v>43359</v>
      </c>
      <c r="G708" s="149">
        <v>42917</v>
      </c>
      <c r="H708" s="150">
        <v>100000</v>
      </c>
      <c r="I708" s="148" t="str">
        <f t="shared" si="40"/>
        <v>2017Q3</v>
      </c>
      <c r="J708" s="148">
        <f t="shared" si="41"/>
        <v>1</v>
      </c>
      <c r="K708" s="148">
        <f t="shared" si="42"/>
        <v>4</v>
      </c>
      <c r="L708" s="151">
        <f t="shared" si="43"/>
        <v>1</v>
      </c>
    </row>
    <row r="709" spans="2:12" x14ac:dyDescent="0.25">
      <c r="B709" s="147" t="s">
        <v>6</v>
      </c>
      <c r="C709" s="148" t="s">
        <v>7</v>
      </c>
      <c r="D709" s="148">
        <v>19</v>
      </c>
      <c r="E709" s="148" t="s">
        <v>8</v>
      </c>
      <c r="F709" s="149">
        <v>43359</v>
      </c>
      <c r="G709" s="149">
        <v>43299</v>
      </c>
      <c r="H709" s="150">
        <v>100000</v>
      </c>
      <c r="I709" s="148" t="str">
        <f t="shared" si="40"/>
        <v>2018Q3</v>
      </c>
      <c r="J709" s="148">
        <f t="shared" si="41"/>
        <v>0</v>
      </c>
      <c r="K709" s="148">
        <f t="shared" si="42"/>
        <v>0</v>
      </c>
      <c r="L709" s="151">
        <f t="shared" si="43"/>
        <v>1</v>
      </c>
    </row>
    <row r="710" spans="2:12" x14ac:dyDescent="0.25">
      <c r="B710" s="147" t="s">
        <v>6</v>
      </c>
      <c r="C710" s="148" t="s">
        <v>7</v>
      </c>
      <c r="D710" s="148">
        <v>51</v>
      </c>
      <c r="E710" s="148" t="s">
        <v>8</v>
      </c>
      <c r="F710" s="149">
        <v>43359</v>
      </c>
      <c r="G710" s="149">
        <v>43300</v>
      </c>
      <c r="H710" s="150">
        <v>30000</v>
      </c>
      <c r="I710" s="148" t="str">
        <f t="shared" si="40"/>
        <v>2018Q3</v>
      </c>
      <c r="J710" s="148">
        <f t="shared" si="41"/>
        <v>0</v>
      </c>
      <c r="K710" s="148">
        <f t="shared" si="42"/>
        <v>0</v>
      </c>
      <c r="L710" s="151">
        <f t="shared" si="43"/>
        <v>1</v>
      </c>
    </row>
    <row r="711" spans="2:12" x14ac:dyDescent="0.25">
      <c r="B711" s="147" t="s">
        <v>9</v>
      </c>
      <c r="C711" s="148" t="s">
        <v>7</v>
      </c>
      <c r="D711" s="148">
        <v>61</v>
      </c>
      <c r="E711" s="148" t="s">
        <v>8</v>
      </c>
      <c r="F711" s="149">
        <v>43361</v>
      </c>
      <c r="G711" s="149">
        <v>43059</v>
      </c>
      <c r="H711" s="150">
        <v>10000</v>
      </c>
      <c r="I711" s="148" t="str">
        <f t="shared" si="40"/>
        <v>2017Q4</v>
      </c>
      <c r="J711" s="148">
        <f t="shared" si="41"/>
        <v>1</v>
      </c>
      <c r="K711" s="148">
        <f t="shared" si="42"/>
        <v>3</v>
      </c>
      <c r="L711" s="151">
        <f t="shared" si="43"/>
        <v>1</v>
      </c>
    </row>
    <row r="712" spans="2:12" x14ac:dyDescent="0.25">
      <c r="B712" s="147" t="s">
        <v>6</v>
      </c>
      <c r="C712" s="148" t="s">
        <v>7</v>
      </c>
      <c r="D712" s="148">
        <v>56</v>
      </c>
      <c r="E712" s="148" t="s">
        <v>8</v>
      </c>
      <c r="F712" s="149">
        <v>43361</v>
      </c>
      <c r="G712" s="149">
        <v>43150</v>
      </c>
      <c r="H712" s="150">
        <v>17000</v>
      </c>
      <c r="I712" s="148" t="str">
        <f t="shared" si="40"/>
        <v>2018Q1</v>
      </c>
      <c r="J712" s="148">
        <f t="shared" si="41"/>
        <v>0</v>
      </c>
      <c r="K712" s="148">
        <f t="shared" si="42"/>
        <v>2</v>
      </c>
      <c r="L712" s="151">
        <f t="shared" si="43"/>
        <v>1</v>
      </c>
    </row>
    <row r="713" spans="2:12" x14ac:dyDescent="0.25">
      <c r="B713" s="147" t="s">
        <v>6</v>
      </c>
      <c r="C713" s="148" t="s">
        <v>7</v>
      </c>
      <c r="D713" s="148">
        <v>26</v>
      </c>
      <c r="E713" s="148" t="s">
        <v>8</v>
      </c>
      <c r="F713" s="149">
        <v>43361</v>
      </c>
      <c r="G713" s="149">
        <v>43223</v>
      </c>
      <c r="H713" s="150">
        <v>100000</v>
      </c>
      <c r="I713" s="148" t="str">
        <f t="shared" si="40"/>
        <v>2018Q2</v>
      </c>
      <c r="J713" s="148">
        <f t="shared" si="41"/>
        <v>0</v>
      </c>
      <c r="K713" s="148">
        <f t="shared" si="42"/>
        <v>1</v>
      </c>
      <c r="L713" s="151">
        <f t="shared" si="43"/>
        <v>1</v>
      </c>
    </row>
    <row r="714" spans="2:12" x14ac:dyDescent="0.25">
      <c r="B714" s="147" t="s">
        <v>6</v>
      </c>
      <c r="C714" s="148" t="s">
        <v>7</v>
      </c>
      <c r="D714" s="148">
        <v>41</v>
      </c>
      <c r="E714" s="148" t="s">
        <v>8</v>
      </c>
      <c r="F714" s="149">
        <v>43361</v>
      </c>
      <c r="G714" s="149">
        <v>43285</v>
      </c>
      <c r="H714" s="150">
        <v>68000</v>
      </c>
      <c r="I714" s="148" t="str">
        <f t="shared" si="40"/>
        <v>2018Q3</v>
      </c>
      <c r="J714" s="148">
        <f t="shared" si="41"/>
        <v>0</v>
      </c>
      <c r="K714" s="148">
        <f t="shared" si="42"/>
        <v>0</v>
      </c>
      <c r="L714" s="151">
        <f t="shared" si="43"/>
        <v>1</v>
      </c>
    </row>
    <row r="715" spans="2:12" x14ac:dyDescent="0.25">
      <c r="B715" s="147" t="s">
        <v>6</v>
      </c>
      <c r="C715" s="148" t="s">
        <v>7</v>
      </c>
      <c r="D715" s="148">
        <v>32</v>
      </c>
      <c r="E715" s="148" t="s">
        <v>8</v>
      </c>
      <c r="F715" s="149">
        <v>43361</v>
      </c>
      <c r="G715" s="149">
        <v>43308</v>
      </c>
      <c r="H715" s="150">
        <v>96000</v>
      </c>
      <c r="I715" s="148" t="str">
        <f t="shared" ref="I715:I778" si="44">YEAR(G715)&amp;"Q"&amp;ROUNDUP(MONTH(G715)/3,0)</f>
        <v>2018Q3</v>
      </c>
      <c r="J715" s="148">
        <f t="shared" ref="J715:J778" si="45">YEAR(F715)-YEAR(G715)</f>
        <v>0</v>
      </c>
      <c r="K715" s="148">
        <f t="shared" ref="K715:K778" si="46">(YEAR(F715)*4+ROUNDDOWN((MONTH(F715)-1)/3,0))
-(YEAR(G715)*4+ROUNDDOWN((MONTH(G715)-1)/3,0))</f>
        <v>0</v>
      </c>
      <c r="L715" s="151">
        <f t="shared" ref="L715:L778" si="47">IF(C715="Declined",0,IF(C715="Admitted",1,IF(B715="TPD",0.8,1)))</f>
        <v>1</v>
      </c>
    </row>
    <row r="716" spans="2:12" x14ac:dyDescent="0.25">
      <c r="B716" s="147" t="s">
        <v>9</v>
      </c>
      <c r="C716" s="148" t="s">
        <v>7</v>
      </c>
      <c r="D716" s="148">
        <v>53</v>
      </c>
      <c r="E716" s="148" t="s">
        <v>8</v>
      </c>
      <c r="F716" s="149">
        <v>43366</v>
      </c>
      <c r="G716" s="149">
        <v>42743</v>
      </c>
      <c r="H716" s="150">
        <v>25000</v>
      </c>
      <c r="I716" s="148" t="str">
        <f t="shared" si="44"/>
        <v>2017Q1</v>
      </c>
      <c r="J716" s="148">
        <f t="shared" si="45"/>
        <v>1</v>
      </c>
      <c r="K716" s="148">
        <f t="shared" si="46"/>
        <v>6</v>
      </c>
      <c r="L716" s="151">
        <f t="shared" si="47"/>
        <v>1</v>
      </c>
    </row>
    <row r="717" spans="2:12" x14ac:dyDescent="0.25">
      <c r="B717" s="147" t="s">
        <v>9</v>
      </c>
      <c r="C717" s="148" t="s">
        <v>10</v>
      </c>
      <c r="D717" s="148">
        <v>42</v>
      </c>
      <c r="E717" s="148" t="s">
        <v>8</v>
      </c>
      <c r="F717" s="149">
        <v>43366</v>
      </c>
      <c r="G717" s="149">
        <v>42901</v>
      </c>
      <c r="H717" s="150">
        <v>64000</v>
      </c>
      <c r="I717" s="148" t="str">
        <f t="shared" si="44"/>
        <v>2017Q2</v>
      </c>
      <c r="J717" s="148">
        <f t="shared" si="45"/>
        <v>1</v>
      </c>
      <c r="K717" s="148">
        <f t="shared" si="46"/>
        <v>5</v>
      </c>
      <c r="L717" s="151">
        <f t="shared" si="47"/>
        <v>0</v>
      </c>
    </row>
    <row r="718" spans="2:12" x14ac:dyDescent="0.25">
      <c r="B718" s="147" t="s">
        <v>9</v>
      </c>
      <c r="C718" s="148" t="s">
        <v>7</v>
      </c>
      <c r="D718" s="148">
        <v>47</v>
      </c>
      <c r="E718" s="148" t="s">
        <v>8</v>
      </c>
      <c r="F718" s="149">
        <v>43366</v>
      </c>
      <c r="G718" s="149">
        <v>43090</v>
      </c>
      <c r="H718" s="150">
        <v>40000</v>
      </c>
      <c r="I718" s="148" t="str">
        <f t="shared" si="44"/>
        <v>2017Q4</v>
      </c>
      <c r="J718" s="148">
        <f t="shared" si="45"/>
        <v>1</v>
      </c>
      <c r="K718" s="148">
        <f t="shared" si="46"/>
        <v>3</v>
      </c>
      <c r="L718" s="151">
        <f t="shared" si="47"/>
        <v>1</v>
      </c>
    </row>
    <row r="719" spans="2:12" x14ac:dyDescent="0.25">
      <c r="B719" s="147" t="s">
        <v>6</v>
      </c>
      <c r="C719" s="148" t="s">
        <v>7</v>
      </c>
      <c r="D719" s="148">
        <v>29</v>
      </c>
      <c r="E719" s="148" t="s">
        <v>8</v>
      </c>
      <c r="F719" s="149">
        <v>43366</v>
      </c>
      <c r="G719" s="149">
        <v>43142</v>
      </c>
      <c r="H719" s="150">
        <v>100000</v>
      </c>
      <c r="I719" s="148" t="str">
        <f t="shared" si="44"/>
        <v>2018Q1</v>
      </c>
      <c r="J719" s="148">
        <f t="shared" si="45"/>
        <v>0</v>
      </c>
      <c r="K719" s="148">
        <f t="shared" si="46"/>
        <v>2</v>
      </c>
      <c r="L719" s="151">
        <f t="shared" si="47"/>
        <v>1</v>
      </c>
    </row>
    <row r="720" spans="2:12" x14ac:dyDescent="0.25">
      <c r="B720" s="147" t="s">
        <v>6</v>
      </c>
      <c r="C720" s="148" t="s">
        <v>7</v>
      </c>
      <c r="D720" s="148">
        <v>20</v>
      </c>
      <c r="E720" s="148" t="s">
        <v>8</v>
      </c>
      <c r="F720" s="149">
        <v>43366</v>
      </c>
      <c r="G720" s="149">
        <v>43199</v>
      </c>
      <c r="H720" s="150">
        <v>100000</v>
      </c>
      <c r="I720" s="148" t="str">
        <f t="shared" si="44"/>
        <v>2018Q2</v>
      </c>
      <c r="J720" s="148">
        <f t="shared" si="45"/>
        <v>0</v>
      </c>
      <c r="K720" s="148">
        <f t="shared" si="46"/>
        <v>1</v>
      </c>
      <c r="L720" s="151">
        <f t="shared" si="47"/>
        <v>1</v>
      </c>
    </row>
    <row r="721" spans="2:12" x14ac:dyDescent="0.25">
      <c r="B721" s="147" t="s">
        <v>6</v>
      </c>
      <c r="C721" s="148" t="s">
        <v>7</v>
      </c>
      <c r="D721" s="148">
        <v>26</v>
      </c>
      <c r="E721" s="148" t="s">
        <v>8</v>
      </c>
      <c r="F721" s="149">
        <v>43366</v>
      </c>
      <c r="G721" s="149">
        <v>43210</v>
      </c>
      <c r="H721" s="150">
        <v>100000</v>
      </c>
      <c r="I721" s="148" t="str">
        <f t="shared" si="44"/>
        <v>2018Q2</v>
      </c>
      <c r="J721" s="148">
        <f t="shared" si="45"/>
        <v>0</v>
      </c>
      <c r="K721" s="148">
        <f t="shared" si="46"/>
        <v>1</v>
      </c>
      <c r="L721" s="151">
        <f t="shared" si="47"/>
        <v>1</v>
      </c>
    </row>
    <row r="722" spans="2:12" x14ac:dyDescent="0.25">
      <c r="B722" s="147" t="s">
        <v>6</v>
      </c>
      <c r="C722" s="148" t="s">
        <v>7</v>
      </c>
      <c r="D722" s="148">
        <v>43</v>
      </c>
      <c r="E722" s="148" t="s">
        <v>8</v>
      </c>
      <c r="F722" s="149">
        <v>43366</v>
      </c>
      <c r="G722" s="149">
        <v>43210</v>
      </c>
      <c r="H722" s="150">
        <v>59000</v>
      </c>
      <c r="I722" s="148" t="str">
        <f t="shared" si="44"/>
        <v>2018Q2</v>
      </c>
      <c r="J722" s="148">
        <f t="shared" si="45"/>
        <v>0</v>
      </c>
      <c r="K722" s="148">
        <f t="shared" si="46"/>
        <v>1</v>
      </c>
      <c r="L722" s="151">
        <f t="shared" si="47"/>
        <v>1</v>
      </c>
    </row>
    <row r="723" spans="2:12" x14ac:dyDescent="0.25">
      <c r="B723" s="147" t="s">
        <v>9</v>
      </c>
      <c r="C723" s="148" t="s">
        <v>7</v>
      </c>
      <c r="D723" s="148">
        <v>53</v>
      </c>
      <c r="E723" s="148" t="s">
        <v>8</v>
      </c>
      <c r="F723" s="149">
        <v>43370</v>
      </c>
      <c r="G723" s="149">
        <v>43098</v>
      </c>
      <c r="H723" s="150">
        <v>25000</v>
      </c>
      <c r="I723" s="148" t="str">
        <f t="shared" si="44"/>
        <v>2017Q4</v>
      </c>
      <c r="J723" s="148">
        <f t="shared" si="45"/>
        <v>1</v>
      </c>
      <c r="K723" s="148">
        <f t="shared" si="46"/>
        <v>3</v>
      </c>
      <c r="L723" s="151">
        <f t="shared" si="47"/>
        <v>1</v>
      </c>
    </row>
    <row r="724" spans="2:12" x14ac:dyDescent="0.25">
      <c r="B724" s="147" t="s">
        <v>9</v>
      </c>
      <c r="C724" s="148" t="s">
        <v>7</v>
      </c>
      <c r="D724" s="148">
        <v>50</v>
      </c>
      <c r="E724" s="148" t="s">
        <v>8</v>
      </c>
      <c r="F724" s="149">
        <v>43373</v>
      </c>
      <c r="G724" s="149">
        <v>42593</v>
      </c>
      <c r="H724" s="150">
        <v>32000</v>
      </c>
      <c r="I724" s="148" t="str">
        <f t="shared" si="44"/>
        <v>2016Q3</v>
      </c>
      <c r="J724" s="148">
        <f t="shared" si="45"/>
        <v>2</v>
      </c>
      <c r="K724" s="148">
        <f t="shared" si="46"/>
        <v>8</v>
      </c>
      <c r="L724" s="151">
        <f t="shared" si="47"/>
        <v>1</v>
      </c>
    </row>
    <row r="725" spans="2:12" x14ac:dyDescent="0.25">
      <c r="B725" s="147" t="s">
        <v>6</v>
      </c>
      <c r="C725" s="148" t="s">
        <v>7</v>
      </c>
      <c r="D725" s="148">
        <v>38</v>
      </c>
      <c r="E725" s="148" t="s">
        <v>8</v>
      </c>
      <c r="F725" s="149">
        <v>43373</v>
      </c>
      <c r="G725" s="149">
        <v>43316</v>
      </c>
      <c r="H725" s="150">
        <v>84000</v>
      </c>
      <c r="I725" s="148" t="str">
        <f t="shared" si="44"/>
        <v>2018Q3</v>
      </c>
      <c r="J725" s="148">
        <f t="shared" si="45"/>
        <v>0</v>
      </c>
      <c r="K725" s="148">
        <f t="shared" si="46"/>
        <v>0</v>
      </c>
      <c r="L725" s="151">
        <f t="shared" si="47"/>
        <v>1</v>
      </c>
    </row>
    <row r="726" spans="2:12" x14ac:dyDescent="0.25">
      <c r="B726" s="147" t="s">
        <v>6</v>
      </c>
      <c r="C726" s="148" t="s">
        <v>7</v>
      </c>
      <c r="D726" s="148">
        <v>41</v>
      </c>
      <c r="E726" s="148" t="s">
        <v>8</v>
      </c>
      <c r="F726" s="149">
        <v>43374</v>
      </c>
      <c r="G726" s="149">
        <v>43205</v>
      </c>
      <c r="H726" s="150">
        <v>68000</v>
      </c>
      <c r="I726" s="148" t="str">
        <f t="shared" si="44"/>
        <v>2018Q2</v>
      </c>
      <c r="J726" s="148">
        <f t="shared" si="45"/>
        <v>0</v>
      </c>
      <c r="K726" s="148">
        <f t="shared" si="46"/>
        <v>2</v>
      </c>
      <c r="L726" s="151">
        <f t="shared" si="47"/>
        <v>1</v>
      </c>
    </row>
    <row r="727" spans="2:12" x14ac:dyDescent="0.25">
      <c r="B727" s="147" t="s">
        <v>6</v>
      </c>
      <c r="C727" s="148" t="s">
        <v>7</v>
      </c>
      <c r="D727" s="148">
        <v>32</v>
      </c>
      <c r="E727" s="148" t="s">
        <v>8</v>
      </c>
      <c r="F727" s="149">
        <v>43374</v>
      </c>
      <c r="G727" s="149">
        <v>43260</v>
      </c>
      <c r="H727" s="150">
        <v>96000</v>
      </c>
      <c r="I727" s="148" t="str">
        <f t="shared" si="44"/>
        <v>2018Q2</v>
      </c>
      <c r="J727" s="148">
        <f t="shared" si="45"/>
        <v>0</v>
      </c>
      <c r="K727" s="148">
        <f t="shared" si="46"/>
        <v>2</v>
      </c>
      <c r="L727" s="151">
        <f t="shared" si="47"/>
        <v>1</v>
      </c>
    </row>
    <row r="728" spans="2:12" x14ac:dyDescent="0.25">
      <c r="B728" s="147" t="s">
        <v>6</v>
      </c>
      <c r="C728" s="148" t="s">
        <v>7</v>
      </c>
      <c r="D728" s="148">
        <v>20</v>
      </c>
      <c r="E728" s="148" t="s">
        <v>8</v>
      </c>
      <c r="F728" s="149">
        <v>43374</v>
      </c>
      <c r="G728" s="149">
        <v>43281</v>
      </c>
      <c r="H728" s="150">
        <v>100000</v>
      </c>
      <c r="I728" s="148" t="str">
        <f t="shared" si="44"/>
        <v>2018Q2</v>
      </c>
      <c r="J728" s="148">
        <f t="shared" si="45"/>
        <v>0</v>
      </c>
      <c r="K728" s="148">
        <f t="shared" si="46"/>
        <v>2</v>
      </c>
      <c r="L728" s="151">
        <f t="shared" si="47"/>
        <v>1</v>
      </c>
    </row>
    <row r="729" spans="2:12" x14ac:dyDescent="0.25">
      <c r="B729" s="147" t="s">
        <v>9</v>
      </c>
      <c r="C729" s="148" t="s">
        <v>7</v>
      </c>
      <c r="D729" s="148">
        <v>53</v>
      </c>
      <c r="E729" s="148" t="s">
        <v>8</v>
      </c>
      <c r="F729" s="149">
        <v>43380</v>
      </c>
      <c r="G729" s="149">
        <v>42444</v>
      </c>
      <c r="H729" s="150">
        <v>25000</v>
      </c>
      <c r="I729" s="148" t="str">
        <f t="shared" si="44"/>
        <v>2016Q1</v>
      </c>
      <c r="J729" s="148">
        <f t="shared" si="45"/>
        <v>2</v>
      </c>
      <c r="K729" s="148">
        <f t="shared" si="46"/>
        <v>11</v>
      </c>
      <c r="L729" s="151">
        <f t="shared" si="47"/>
        <v>1</v>
      </c>
    </row>
    <row r="730" spans="2:12" x14ac:dyDescent="0.25">
      <c r="B730" s="147" t="s">
        <v>6</v>
      </c>
      <c r="C730" s="148" t="s">
        <v>7</v>
      </c>
      <c r="D730" s="148">
        <v>27</v>
      </c>
      <c r="E730" s="148" t="s">
        <v>8</v>
      </c>
      <c r="F730" s="149">
        <v>43380</v>
      </c>
      <c r="G730" s="149">
        <v>43222</v>
      </c>
      <c r="H730" s="150">
        <v>100000</v>
      </c>
      <c r="I730" s="148" t="str">
        <f t="shared" si="44"/>
        <v>2018Q2</v>
      </c>
      <c r="J730" s="148">
        <f t="shared" si="45"/>
        <v>0</v>
      </c>
      <c r="K730" s="148">
        <f t="shared" si="46"/>
        <v>2</v>
      </c>
      <c r="L730" s="151">
        <f t="shared" si="47"/>
        <v>1</v>
      </c>
    </row>
    <row r="731" spans="2:12" x14ac:dyDescent="0.25">
      <c r="B731" s="147" t="s">
        <v>6</v>
      </c>
      <c r="C731" s="148" t="s">
        <v>7</v>
      </c>
      <c r="D731" s="148">
        <v>50</v>
      </c>
      <c r="E731" s="148" t="s">
        <v>8</v>
      </c>
      <c r="F731" s="149">
        <v>43380</v>
      </c>
      <c r="G731" s="149">
        <v>43319</v>
      </c>
      <c r="H731" s="150">
        <v>32000</v>
      </c>
      <c r="I731" s="148" t="str">
        <f t="shared" si="44"/>
        <v>2018Q3</v>
      </c>
      <c r="J731" s="148">
        <f t="shared" si="45"/>
        <v>0</v>
      </c>
      <c r="K731" s="148">
        <f t="shared" si="46"/>
        <v>1</v>
      </c>
      <c r="L731" s="151">
        <f t="shared" si="47"/>
        <v>1</v>
      </c>
    </row>
    <row r="732" spans="2:12" x14ac:dyDescent="0.25">
      <c r="B732" s="147" t="s">
        <v>9</v>
      </c>
      <c r="C732" s="148" t="s">
        <v>7</v>
      </c>
      <c r="D732" s="148">
        <v>58</v>
      </c>
      <c r="E732" s="148" t="s">
        <v>8</v>
      </c>
      <c r="F732" s="149">
        <v>43381</v>
      </c>
      <c r="G732" s="149">
        <v>42841</v>
      </c>
      <c r="H732" s="150">
        <v>12000</v>
      </c>
      <c r="I732" s="148" t="str">
        <f t="shared" si="44"/>
        <v>2017Q2</v>
      </c>
      <c r="J732" s="148">
        <f t="shared" si="45"/>
        <v>1</v>
      </c>
      <c r="K732" s="148">
        <f t="shared" si="46"/>
        <v>6</v>
      </c>
      <c r="L732" s="151">
        <f t="shared" si="47"/>
        <v>1</v>
      </c>
    </row>
    <row r="733" spans="2:12" x14ac:dyDescent="0.25">
      <c r="B733" s="147" t="s">
        <v>6</v>
      </c>
      <c r="C733" s="148" t="s">
        <v>7</v>
      </c>
      <c r="D733" s="148">
        <v>27</v>
      </c>
      <c r="E733" s="148" t="s">
        <v>8</v>
      </c>
      <c r="F733" s="149">
        <v>43383</v>
      </c>
      <c r="G733" s="149">
        <v>42866</v>
      </c>
      <c r="H733" s="150">
        <v>100000</v>
      </c>
      <c r="I733" s="148" t="str">
        <f t="shared" si="44"/>
        <v>2017Q2</v>
      </c>
      <c r="J733" s="148">
        <f t="shared" si="45"/>
        <v>1</v>
      </c>
      <c r="K733" s="148">
        <f t="shared" si="46"/>
        <v>6</v>
      </c>
      <c r="L733" s="151">
        <f t="shared" si="47"/>
        <v>1</v>
      </c>
    </row>
    <row r="734" spans="2:12" x14ac:dyDescent="0.25">
      <c r="B734" s="147" t="s">
        <v>6</v>
      </c>
      <c r="C734" s="148" t="s">
        <v>7</v>
      </c>
      <c r="D734" s="148">
        <v>54</v>
      </c>
      <c r="E734" s="148" t="s">
        <v>8</v>
      </c>
      <c r="F734" s="149">
        <v>43383</v>
      </c>
      <c r="G734" s="149">
        <v>43281</v>
      </c>
      <c r="H734" s="150">
        <v>22000</v>
      </c>
      <c r="I734" s="148" t="str">
        <f t="shared" si="44"/>
        <v>2018Q2</v>
      </c>
      <c r="J734" s="148">
        <f t="shared" si="45"/>
        <v>0</v>
      </c>
      <c r="K734" s="148">
        <f t="shared" si="46"/>
        <v>2</v>
      </c>
      <c r="L734" s="151">
        <f t="shared" si="47"/>
        <v>1</v>
      </c>
    </row>
    <row r="735" spans="2:12" x14ac:dyDescent="0.25">
      <c r="B735" s="147" t="s">
        <v>6</v>
      </c>
      <c r="C735" s="148" t="s">
        <v>7</v>
      </c>
      <c r="D735" s="148">
        <v>60</v>
      </c>
      <c r="E735" s="148" t="s">
        <v>8</v>
      </c>
      <c r="F735" s="149">
        <v>43383</v>
      </c>
      <c r="G735" s="149">
        <v>43307</v>
      </c>
      <c r="H735" s="150">
        <v>10000</v>
      </c>
      <c r="I735" s="148" t="str">
        <f t="shared" si="44"/>
        <v>2018Q3</v>
      </c>
      <c r="J735" s="148">
        <f t="shared" si="45"/>
        <v>0</v>
      </c>
      <c r="K735" s="148">
        <f t="shared" si="46"/>
        <v>1</v>
      </c>
      <c r="L735" s="151">
        <f t="shared" si="47"/>
        <v>1</v>
      </c>
    </row>
    <row r="736" spans="2:12" x14ac:dyDescent="0.25">
      <c r="B736" s="147" t="s">
        <v>6</v>
      </c>
      <c r="C736" s="148" t="s">
        <v>7</v>
      </c>
      <c r="D736" s="148">
        <v>59</v>
      </c>
      <c r="E736" s="148" t="s">
        <v>8</v>
      </c>
      <c r="F736" s="149">
        <v>43384</v>
      </c>
      <c r="G736" s="149">
        <v>43299</v>
      </c>
      <c r="H736" s="150">
        <v>10000</v>
      </c>
      <c r="I736" s="148" t="str">
        <f t="shared" si="44"/>
        <v>2018Q3</v>
      </c>
      <c r="J736" s="148">
        <f t="shared" si="45"/>
        <v>0</v>
      </c>
      <c r="K736" s="148">
        <f t="shared" si="46"/>
        <v>1</v>
      </c>
      <c r="L736" s="151">
        <f t="shared" si="47"/>
        <v>1</v>
      </c>
    </row>
    <row r="737" spans="2:12" x14ac:dyDescent="0.25">
      <c r="B737" s="147" t="s">
        <v>9</v>
      </c>
      <c r="C737" s="148" t="s">
        <v>7</v>
      </c>
      <c r="D737" s="148">
        <v>37</v>
      </c>
      <c r="E737" s="148" t="s">
        <v>8</v>
      </c>
      <c r="F737" s="149">
        <v>43386</v>
      </c>
      <c r="G737" s="149">
        <v>43293</v>
      </c>
      <c r="H737" s="150">
        <v>86000</v>
      </c>
      <c r="I737" s="148" t="str">
        <f t="shared" si="44"/>
        <v>2018Q3</v>
      </c>
      <c r="J737" s="148">
        <f t="shared" si="45"/>
        <v>0</v>
      </c>
      <c r="K737" s="148">
        <f t="shared" si="46"/>
        <v>1</v>
      </c>
      <c r="L737" s="151">
        <f t="shared" si="47"/>
        <v>1</v>
      </c>
    </row>
    <row r="738" spans="2:12" x14ac:dyDescent="0.25">
      <c r="B738" s="147" t="s">
        <v>9</v>
      </c>
      <c r="C738" s="148" t="s">
        <v>7</v>
      </c>
      <c r="D738" s="148">
        <v>42</v>
      </c>
      <c r="E738" s="148" t="s">
        <v>8</v>
      </c>
      <c r="F738" s="149">
        <v>43387</v>
      </c>
      <c r="G738" s="149">
        <v>43067</v>
      </c>
      <c r="H738" s="150">
        <v>64000</v>
      </c>
      <c r="I738" s="148" t="str">
        <f t="shared" si="44"/>
        <v>2017Q4</v>
      </c>
      <c r="J738" s="148">
        <f t="shared" si="45"/>
        <v>1</v>
      </c>
      <c r="K738" s="148">
        <f t="shared" si="46"/>
        <v>4</v>
      </c>
      <c r="L738" s="151">
        <f t="shared" si="47"/>
        <v>1</v>
      </c>
    </row>
    <row r="739" spans="2:12" x14ac:dyDescent="0.25">
      <c r="B739" s="147" t="s">
        <v>6</v>
      </c>
      <c r="C739" s="148" t="s">
        <v>7</v>
      </c>
      <c r="D739" s="148">
        <v>18</v>
      </c>
      <c r="E739" s="148" t="s">
        <v>8</v>
      </c>
      <c r="F739" s="149">
        <v>43389</v>
      </c>
      <c r="G739" s="149">
        <v>43319</v>
      </c>
      <c r="H739" s="150">
        <v>100000</v>
      </c>
      <c r="I739" s="148" t="str">
        <f t="shared" si="44"/>
        <v>2018Q3</v>
      </c>
      <c r="J739" s="148">
        <f t="shared" si="45"/>
        <v>0</v>
      </c>
      <c r="K739" s="148">
        <f t="shared" si="46"/>
        <v>1</v>
      </c>
      <c r="L739" s="151">
        <f t="shared" si="47"/>
        <v>1</v>
      </c>
    </row>
    <row r="740" spans="2:12" x14ac:dyDescent="0.25">
      <c r="B740" s="147" t="s">
        <v>6</v>
      </c>
      <c r="C740" s="148" t="s">
        <v>7</v>
      </c>
      <c r="D740" s="148">
        <v>43</v>
      </c>
      <c r="E740" s="148" t="s">
        <v>8</v>
      </c>
      <c r="F740" s="149">
        <v>43389</v>
      </c>
      <c r="G740" s="149">
        <v>43335</v>
      </c>
      <c r="H740" s="150">
        <v>59000</v>
      </c>
      <c r="I740" s="148" t="str">
        <f t="shared" si="44"/>
        <v>2018Q3</v>
      </c>
      <c r="J740" s="148">
        <f t="shared" si="45"/>
        <v>0</v>
      </c>
      <c r="K740" s="148">
        <f t="shared" si="46"/>
        <v>1</v>
      </c>
      <c r="L740" s="151">
        <f t="shared" si="47"/>
        <v>1</v>
      </c>
    </row>
    <row r="741" spans="2:12" x14ac:dyDescent="0.25">
      <c r="B741" s="147" t="s">
        <v>9</v>
      </c>
      <c r="C741" s="148" t="s">
        <v>7</v>
      </c>
      <c r="D741" s="148">
        <v>52</v>
      </c>
      <c r="E741" s="148" t="s">
        <v>8</v>
      </c>
      <c r="F741" s="149">
        <v>43394</v>
      </c>
      <c r="G741" s="149">
        <v>42719</v>
      </c>
      <c r="H741" s="150">
        <v>27000</v>
      </c>
      <c r="I741" s="148" t="str">
        <f t="shared" si="44"/>
        <v>2016Q4</v>
      </c>
      <c r="J741" s="148">
        <f t="shared" si="45"/>
        <v>2</v>
      </c>
      <c r="K741" s="148">
        <f t="shared" si="46"/>
        <v>8</v>
      </c>
      <c r="L741" s="151">
        <f t="shared" si="47"/>
        <v>1</v>
      </c>
    </row>
    <row r="742" spans="2:12" x14ac:dyDescent="0.25">
      <c r="B742" s="147" t="s">
        <v>9</v>
      </c>
      <c r="C742" s="148" t="s">
        <v>7</v>
      </c>
      <c r="D742" s="148">
        <v>29</v>
      </c>
      <c r="E742" s="148" t="s">
        <v>8</v>
      </c>
      <c r="F742" s="149">
        <v>43394</v>
      </c>
      <c r="G742" s="149">
        <v>42869</v>
      </c>
      <c r="H742" s="150">
        <v>100000</v>
      </c>
      <c r="I742" s="148" t="str">
        <f t="shared" si="44"/>
        <v>2017Q2</v>
      </c>
      <c r="J742" s="148">
        <f t="shared" si="45"/>
        <v>1</v>
      </c>
      <c r="K742" s="148">
        <f t="shared" si="46"/>
        <v>6</v>
      </c>
      <c r="L742" s="151">
        <f t="shared" si="47"/>
        <v>1</v>
      </c>
    </row>
    <row r="743" spans="2:12" x14ac:dyDescent="0.25">
      <c r="B743" s="147" t="s">
        <v>9</v>
      </c>
      <c r="C743" s="148" t="s">
        <v>7</v>
      </c>
      <c r="D743" s="148">
        <v>53</v>
      </c>
      <c r="E743" s="148" t="s">
        <v>8</v>
      </c>
      <c r="F743" s="149">
        <v>43394</v>
      </c>
      <c r="G743" s="149">
        <v>42905</v>
      </c>
      <c r="H743" s="150">
        <v>25000</v>
      </c>
      <c r="I743" s="148" t="str">
        <f t="shared" si="44"/>
        <v>2017Q2</v>
      </c>
      <c r="J743" s="148">
        <f t="shared" si="45"/>
        <v>1</v>
      </c>
      <c r="K743" s="148">
        <f t="shared" si="46"/>
        <v>6</v>
      </c>
      <c r="L743" s="151">
        <f t="shared" si="47"/>
        <v>1</v>
      </c>
    </row>
    <row r="744" spans="2:12" x14ac:dyDescent="0.25">
      <c r="B744" s="147" t="s">
        <v>9</v>
      </c>
      <c r="C744" s="148" t="s">
        <v>7</v>
      </c>
      <c r="D744" s="148">
        <v>44</v>
      </c>
      <c r="E744" s="148" t="s">
        <v>8</v>
      </c>
      <c r="F744" s="149">
        <v>43394</v>
      </c>
      <c r="G744" s="149">
        <v>43034</v>
      </c>
      <c r="H744" s="150">
        <v>52000</v>
      </c>
      <c r="I744" s="148" t="str">
        <f t="shared" si="44"/>
        <v>2017Q4</v>
      </c>
      <c r="J744" s="148">
        <f t="shared" si="45"/>
        <v>1</v>
      </c>
      <c r="K744" s="148">
        <f t="shared" si="46"/>
        <v>4</v>
      </c>
      <c r="L744" s="151">
        <f t="shared" si="47"/>
        <v>1</v>
      </c>
    </row>
    <row r="745" spans="2:12" x14ac:dyDescent="0.25">
      <c r="B745" s="147" t="s">
        <v>6</v>
      </c>
      <c r="C745" s="148" t="s">
        <v>7</v>
      </c>
      <c r="D745" s="148">
        <v>25</v>
      </c>
      <c r="E745" s="148" t="s">
        <v>8</v>
      </c>
      <c r="F745" s="149">
        <v>43394</v>
      </c>
      <c r="G745" s="149">
        <v>43085</v>
      </c>
      <c r="H745" s="150">
        <v>100000</v>
      </c>
      <c r="I745" s="148" t="str">
        <f t="shared" si="44"/>
        <v>2017Q4</v>
      </c>
      <c r="J745" s="148">
        <f t="shared" si="45"/>
        <v>1</v>
      </c>
      <c r="K745" s="148">
        <f t="shared" si="46"/>
        <v>4</v>
      </c>
      <c r="L745" s="151">
        <f t="shared" si="47"/>
        <v>1</v>
      </c>
    </row>
    <row r="746" spans="2:12" x14ac:dyDescent="0.25">
      <c r="B746" s="147" t="s">
        <v>6</v>
      </c>
      <c r="C746" s="148" t="s">
        <v>7</v>
      </c>
      <c r="D746" s="148">
        <v>19</v>
      </c>
      <c r="E746" s="148" t="s">
        <v>8</v>
      </c>
      <c r="F746" s="149">
        <v>43394</v>
      </c>
      <c r="G746" s="149">
        <v>43154</v>
      </c>
      <c r="H746" s="150">
        <v>100000</v>
      </c>
      <c r="I746" s="148" t="str">
        <f t="shared" si="44"/>
        <v>2018Q1</v>
      </c>
      <c r="J746" s="148">
        <f t="shared" si="45"/>
        <v>0</v>
      </c>
      <c r="K746" s="148">
        <f t="shared" si="46"/>
        <v>3</v>
      </c>
      <c r="L746" s="151">
        <f t="shared" si="47"/>
        <v>1</v>
      </c>
    </row>
    <row r="747" spans="2:12" x14ac:dyDescent="0.25">
      <c r="B747" s="147" t="s">
        <v>6</v>
      </c>
      <c r="C747" s="148" t="s">
        <v>7</v>
      </c>
      <c r="D747" s="148">
        <v>48</v>
      </c>
      <c r="E747" s="148" t="s">
        <v>8</v>
      </c>
      <c r="F747" s="149">
        <v>43395</v>
      </c>
      <c r="G747" s="149">
        <v>42413</v>
      </c>
      <c r="H747" s="150">
        <v>38000</v>
      </c>
      <c r="I747" s="148" t="str">
        <f t="shared" si="44"/>
        <v>2016Q1</v>
      </c>
      <c r="J747" s="148">
        <f t="shared" si="45"/>
        <v>2</v>
      </c>
      <c r="K747" s="148">
        <f t="shared" si="46"/>
        <v>11</v>
      </c>
      <c r="L747" s="151">
        <f t="shared" si="47"/>
        <v>1</v>
      </c>
    </row>
    <row r="748" spans="2:12" x14ac:dyDescent="0.25">
      <c r="B748" s="147" t="s">
        <v>9</v>
      </c>
      <c r="C748" s="148" t="s">
        <v>7</v>
      </c>
      <c r="D748" s="148">
        <v>41</v>
      </c>
      <c r="E748" s="148" t="s">
        <v>8</v>
      </c>
      <c r="F748" s="149">
        <v>43395</v>
      </c>
      <c r="G748" s="149">
        <v>42795</v>
      </c>
      <c r="H748" s="150">
        <v>68000</v>
      </c>
      <c r="I748" s="148" t="str">
        <f t="shared" si="44"/>
        <v>2017Q1</v>
      </c>
      <c r="J748" s="148">
        <f t="shared" si="45"/>
        <v>1</v>
      </c>
      <c r="K748" s="148">
        <f t="shared" si="46"/>
        <v>7</v>
      </c>
      <c r="L748" s="151">
        <f t="shared" si="47"/>
        <v>1</v>
      </c>
    </row>
    <row r="749" spans="2:12" x14ac:dyDescent="0.25">
      <c r="B749" s="147" t="s">
        <v>9</v>
      </c>
      <c r="C749" s="148" t="s">
        <v>7</v>
      </c>
      <c r="D749" s="148">
        <v>53</v>
      </c>
      <c r="E749" s="148" t="s">
        <v>8</v>
      </c>
      <c r="F749" s="149">
        <v>43395</v>
      </c>
      <c r="G749" s="149">
        <v>43079</v>
      </c>
      <c r="H749" s="150">
        <v>25000</v>
      </c>
      <c r="I749" s="148" t="str">
        <f t="shared" si="44"/>
        <v>2017Q4</v>
      </c>
      <c r="J749" s="148">
        <f t="shared" si="45"/>
        <v>1</v>
      </c>
      <c r="K749" s="148">
        <f t="shared" si="46"/>
        <v>4</v>
      </c>
      <c r="L749" s="151">
        <f t="shared" si="47"/>
        <v>1</v>
      </c>
    </row>
    <row r="750" spans="2:12" x14ac:dyDescent="0.25">
      <c r="B750" s="147" t="s">
        <v>6</v>
      </c>
      <c r="C750" s="148" t="s">
        <v>7</v>
      </c>
      <c r="D750" s="148">
        <v>48</v>
      </c>
      <c r="E750" s="148" t="s">
        <v>8</v>
      </c>
      <c r="F750" s="149">
        <v>43395</v>
      </c>
      <c r="G750" s="149">
        <v>43303</v>
      </c>
      <c r="H750" s="150">
        <v>38000</v>
      </c>
      <c r="I750" s="148" t="str">
        <f t="shared" si="44"/>
        <v>2018Q3</v>
      </c>
      <c r="J750" s="148">
        <f t="shared" si="45"/>
        <v>0</v>
      </c>
      <c r="K750" s="148">
        <f t="shared" si="46"/>
        <v>1</v>
      </c>
      <c r="L750" s="151">
        <f t="shared" si="47"/>
        <v>1</v>
      </c>
    </row>
    <row r="751" spans="2:12" x14ac:dyDescent="0.25">
      <c r="B751" s="147" t="s">
        <v>6</v>
      </c>
      <c r="C751" s="148" t="s">
        <v>7</v>
      </c>
      <c r="D751" s="148">
        <v>44</v>
      </c>
      <c r="E751" s="148" t="s">
        <v>8</v>
      </c>
      <c r="F751" s="149">
        <v>43395</v>
      </c>
      <c r="G751" s="149">
        <v>43321</v>
      </c>
      <c r="H751" s="150">
        <v>52000</v>
      </c>
      <c r="I751" s="148" t="str">
        <f t="shared" si="44"/>
        <v>2018Q3</v>
      </c>
      <c r="J751" s="148">
        <f t="shared" si="45"/>
        <v>0</v>
      </c>
      <c r="K751" s="148">
        <f t="shared" si="46"/>
        <v>1</v>
      </c>
      <c r="L751" s="151">
        <f t="shared" si="47"/>
        <v>1</v>
      </c>
    </row>
    <row r="752" spans="2:12" x14ac:dyDescent="0.25">
      <c r="B752" s="147" t="s">
        <v>6</v>
      </c>
      <c r="C752" s="148" t="s">
        <v>7</v>
      </c>
      <c r="D752" s="148">
        <v>54</v>
      </c>
      <c r="E752" s="148" t="s">
        <v>8</v>
      </c>
      <c r="F752" s="149">
        <v>43395</v>
      </c>
      <c r="G752" s="149">
        <v>43336</v>
      </c>
      <c r="H752" s="150">
        <v>22000</v>
      </c>
      <c r="I752" s="148" t="str">
        <f t="shared" si="44"/>
        <v>2018Q3</v>
      </c>
      <c r="J752" s="148">
        <f t="shared" si="45"/>
        <v>0</v>
      </c>
      <c r="K752" s="148">
        <f t="shared" si="46"/>
        <v>1</v>
      </c>
      <c r="L752" s="151">
        <f t="shared" si="47"/>
        <v>1</v>
      </c>
    </row>
    <row r="753" spans="2:12" x14ac:dyDescent="0.25">
      <c r="B753" s="147" t="s">
        <v>6</v>
      </c>
      <c r="C753" s="148" t="s">
        <v>7</v>
      </c>
      <c r="D753" s="148">
        <v>55</v>
      </c>
      <c r="E753" s="148" t="s">
        <v>8</v>
      </c>
      <c r="F753" s="149">
        <v>43395</v>
      </c>
      <c r="G753" s="149">
        <v>43359</v>
      </c>
      <c r="H753" s="150">
        <v>20000</v>
      </c>
      <c r="I753" s="148" t="str">
        <f t="shared" si="44"/>
        <v>2018Q3</v>
      </c>
      <c r="J753" s="148">
        <f t="shared" si="45"/>
        <v>0</v>
      </c>
      <c r="K753" s="148">
        <f t="shared" si="46"/>
        <v>1</v>
      </c>
      <c r="L753" s="151">
        <f t="shared" si="47"/>
        <v>1</v>
      </c>
    </row>
    <row r="754" spans="2:12" x14ac:dyDescent="0.25">
      <c r="B754" s="147" t="s">
        <v>9</v>
      </c>
      <c r="C754" s="148" t="s">
        <v>10</v>
      </c>
      <c r="D754" s="148">
        <v>45</v>
      </c>
      <c r="E754" s="148" t="s">
        <v>8</v>
      </c>
      <c r="F754" s="149">
        <v>43396</v>
      </c>
      <c r="G754" s="149">
        <v>43160</v>
      </c>
      <c r="H754" s="150">
        <v>47000</v>
      </c>
      <c r="I754" s="148" t="str">
        <f t="shared" si="44"/>
        <v>2018Q1</v>
      </c>
      <c r="J754" s="148">
        <f t="shared" si="45"/>
        <v>0</v>
      </c>
      <c r="K754" s="148">
        <f t="shared" si="46"/>
        <v>3</v>
      </c>
      <c r="L754" s="151">
        <f t="shared" si="47"/>
        <v>0</v>
      </c>
    </row>
    <row r="755" spans="2:12" x14ac:dyDescent="0.25">
      <c r="B755" s="147" t="s">
        <v>6</v>
      </c>
      <c r="C755" s="148" t="s">
        <v>7</v>
      </c>
      <c r="D755" s="148">
        <v>57</v>
      </c>
      <c r="E755" s="148" t="s">
        <v>8</v>
      </c>
      <c r="F755" s="149">
        <v>43397</v>
      </c>
      <c r="G755" s="149">
        <v>43351</v>
      </c>
      <c r="H755" s="150">
        <v>15000</v>
      </c>
      <c r="I755" s="148" t="str">
        <f t="shared" si="44"/>
        <v>2018Q3</v>
      </c>
      <c r="J755" s="148">
        <f t="shared" si="45"/>
        <v>0</v>
      </c>
      <c r="K755" s="148">
        <f t="shared" si="46"/>
        <v>1</v>
      </c>
      <c r="L755" s="151">
        <f t="shared" si="47"/>
        <v>1</v>
      </c>
    </row>
    <row r="756" spans="2:12" x14ac:dyDescent="0.25">
      <c r="B756" s="147" t="s">
        <v>9</v>
      </c>
      <c r="C756" s="148" t="s">
        <v>7</v>
      </c>
      <c r="D756" s="148">
        <v>41</v>
      </c>
      <c r="E756" s="148" t="s">
        <v>8</v>
      </c>
      <c r="F756" s="149">
        <v>43398</v>
      </c>
      <c r="G756" s="149">
        <v>43159</v>
      </c>
      <c r="H756" s="150">
        <v>68000</v>
      </c>
      <c r="I756" s="148" t="str">
        <f t="shared" si="44"/>
        <v>2018Q1</v>
      </c>
      <c r="J756" s="148">
        <f t="shared" si="45"/>
        <v>0</v>
      </c>
      <c r="K756" s="148">
        <f t="shared" si="46"/>
        <v>3</v>
      </c>
      <c r="L756" s="151">
        <f t="shared" si="47"/>
        <v>1</v>
      </c>
    </row>
    <row r="757" spans="2:12" x14ac:dyDescent="0.25">
      <c r="B757" s="147" t="s">
        <v>6</v>
      </c>
      <c r="C757" s="148" t="s">
        <v>7</v>
      </c>
      <c r="D757" s="148">
        <v>48</v>
      </c>
      <c r="E757" s="148" t="s">
        <v>8</v>
      </c>
      <c r="F757" s="149">
        <v>43402</v>
      </c>
      <c r="G757" s="149">
        <v>42371</v>
      </c>
      <c r="H757" s="150">
        <v>38000</v>
      </c>
      <c r="I757" s="148" t="str">
        <f t="shared" si="44"/>
        <v>2016Q1</v>
      </c>
      <c r="J757" s="148">
        <f t="shared" si="45"/>
        <v>2</v>
      </c>
      <c r="K757" s="148">
        <f t="shared" si="46"/>
        <v>11</v>
      </c>
      <c r="L757" s="151">
        <f t="shared" si="47"/>
        <v>1</v>
      </c>
    </row>
    <row r="758" spans="2:12" x14ac:dyDescent="0.25">
      <c r="B758" s="147" t="s">
        <v>6</v>
      </c>
      <c r="C758" s="148" t="s">
        <v>7</v>
      </c>
      <c r="D758" s="148">
        <v>36</v>
      </c>
      <c r="E758" s="148" t="s">
        <v>8</v>
      </c>
      <c r="F758" s="149">
        <v>43402</v>
      </c>
      <c r="G758" s="149">
        <v>43035</v>
      </c>
      <c r="H758" s="150">
        <v>87000</v>
      </c>
      <c r="I758" s="148" t="str">
        <f t="shared" si="44"/>
        <v>2017Q4</v>
      </c>
      <c r="J758" s="148">
        <f t="shared" si="45"/>
        <v>1</v>
      </c>
      <c r="K758" s="148">
        <f t="shared" si="46"/>
        <v>4</v>
      </c>
      <c r="L758" s="151">
        <f t="shared" si="47"/>
        <v>1</v>
      </c>
    </row>
    <row r="759" spans="2:12" x14ac:dyDescent="0.25">
      <c r="B759" s="147" t="s">
        <v>6</v>
      </c>
      <c r="C759" s="148" t="s">
        <v>7</v>
      </c>
      <c r="D759" s="148">
        <v>42</v>
      </c>
      <c r="E759" s="148" t="s">
        <v>8</v>
      </c>
      <c r="F759" s="149">
        <v>43402</v>
      </c>
      <c r="G759" s="149">
        <v>43290</v>
      </c>
      <c r="H759" s="150">
        <v>64000</v>
      </c>
      <c r="I759" s="148" t="str">
        <f t="shared" si="44"/>
        <v>2018Q3</v>
      </c>
      <c r="J759" s="148">
        <f t="shared" si="45"/>
        <v>0</v>
      </c>
      <c r="K759" s="148">
        <f t="shared" si="46"/>
        <v>1</v>
      </c>
      <c r="L759" s="151">
        <f t="shared" si="47"/>
        <v>1</v>
      </c>
    </row>
    <row r="760" spans="2:12" x14ac:dyDescent="0.25">
      <c r="B760" s="147" t="s">
        <v>6</v>
      </c>
      <c r="C760" s="148" t="s">
        <v>7</v>
      </c>
      <c r="D760" s="148">
        <v>21</v>
      </c>
      <c r="E760" s="148" t="s">
        <v>8</v>
      </c>
      <c r="F760" s="149">
        <v>43408</v>
      </c>
      <c r="G760" s="149">
        <v>42941</v>
      </c>
      <c r="H760" s="150">
        <v>100000</v>
      </c>
      <c r="I760" s="148" t="str">
        <f t="shared" si="44"/>
        <v>2017Q3</v>
      </c>
      <c r="J760" s="148">
        <f t="shared" si="45"/>
        <v>1</v>
      </c>
      <c r="K760" s="148">
        <f t="shared" si="46"/>
        <v>5</v>
      </c>
      <c r="L760" s="151">
        <f t="shared" si="47"/>
        <v>1</v>
      </c>
    </row>
    <row r="761" spans="2:12" x14ac:dyDescent="0.25">
      <c r="B761" s="147" t="s">
        <v>6</v>
      </c>
      <c r="C761" s="148" t="s">
        <v>7</v>
      </c>
      <c r="D761" s="148">
        <v>24</v>
      </c>
      <c r="E761" s="148" t="s">
        <v>8</v>
      </c>
      <c r="F761" s="149">
        <v>43409</v>
      </c>
      <c r="G761" s="149">
        <v>43025</v>
      </c>
      <c r="H761" s="150">
        <v>100000</v>
      </c>
      <c r="I761" s="148" t="str">
        <f t="shared" si="44"/>
        <v>2017Q4</v>
      </c>
      <c r="J761" s="148">
        <f t="shared" si="45"/>
        <v>1</v>
      </c>
      <c r="K761" s="148">
        <f t="shared" si="46"/>
        <v>4</v>
      </c>
      <c r="L761" s="151">
        <f t="shared" si="47"/>
        <v>1</v>
      </c>
    </row>
    <row r="762" spans="2:12" x14ac:dyDescent="0.25">
      <c r="B762" s="147" t="s">
        <v>6</v>
      </c>
      <c r="C762" s="148" t="s">
        <v>7</v>
      </c>
      <c r="D762" s="148">
        <v>55</v>
      </c>
      <c r="E762" s="148" t="s">
        <v>8</v>
      </c>
      <c r="F762" s="149">
        <v>43409</v>
      </c>
      <c r="G762" s="149">
        <v>43168</v>
      </c>
      <c r="H762" s="150">
        <v>20000</v>
      </c>
      <c r="I762" s="148" t="str">
        <f t="shared" si="44"/>
        <v>2018Q1</v>
      </c>
      <c r="J762" s="148">
        <f t="shared" si="45"/>
        <v>0</v>
      </c>
      <c r="K762" s="148">
        <f t="shared" si="46"/>
        <v>3</v>
      </c>
      <c r="L762" s="151">
        <f t="shared" si="47"/>
        <v>1</v>
      </c>
    </row>
    <row r="763" spans="2:12" x14ac:dyDescent="0.25">
      <c r="B763" s="147" t="s">
        <v>6</v>
      </c>
      <c r="C763" s="148" t="s">
        <v>7</v>
      </c>
      <c r="D763" s="148">
        <v>19</v>
      </c>
      <c r="E763" s="148" t="s">
        <v>8</v>
      </c>
      <c r="F763" s="149">
        <v>43409</v>
      </c>
      <c r="G763" s="149">
        <v>43194</v>
      </c>
      <c r="H763" s="150">
        <v>100000</v>
      </c>
      <c r="I763" s="148" t="str">
        <f t="shared" si="44"/>
        <v>2018Q2</v>
      </c>
      <c r="J763" s="148">
        <f t="shared" si="45"/>
        <v>0</v>
      </c>
      <c r="K763" s="148">
        <f t="shared" si="46"/>
        <v>2</v>
      </c>
      <c r="L763" s="151">
        <f t="shared" si="47"/>
        <v>1</v>
      </c>
    </row>
    <row r="764" spans="2:12" x14ac:dyDescent="0.25">
      <c r="B764" s="147" t="s">
        <v>6</v>
      </c>
      <c r="C764" s="148" t="s">
        <v>7</v>
      </c>
      <c r="D764" s="148">
        <v>43</v>
      </c>
      <c r="E764" s="148" t="s">
        <v>8</v>
      </c>
      <c r="F764" s="149">
        <v>43409</v>
      </c>
      <c r="G764" s="149">
        <v>43244</v>
      </c>
      <c r="H764" s="150">
        <v>59000</v>
      </c>
      <c r="I764" s="148" t="str">
        <f t="shared" si="44"/>
        <v>2018Q2</v>
      </c>
      <c r="J764" s="148">
        <f t="shared" si="45"/>
        <v>0</v>
      </c>
      <c r="K764" s="148">
        <f t="shared" si="46"/>
        <v>2</v>
      </c>
      <c r="L764" s="151">
        <f t="shared" si="47"/>
        <v>1</v>
      </c>
    </row>
    <row r="765" spans="2:12" x14ac:dyDescent="0.25">
      <c r="B765" s="147" t="s">
        <v>6</v>
      </c>
      <c r="C765" s="148" t="s">
        <v>7</v>
      </c>
      <c r="D765" s="148">
        <v>26</v>
      </c>
      <c r="E765" s="148" t="s">
        <v>8</v>
      </c>
      <c r="F765" s="149">
        <v>43410</v>
      </c>
      <c r="G765" s="149">
        <v>43322</v>
      </c>
      <c r="H765" s="150">
        <v>100000</v>
      </c>
      <c r="I765" s="148" t="str">
        <f t="shared" si="44"/>
        <v>2018Q3</v>
      </c>
      <c r="J765" s="148">
        <f t="shared" si="45"/>
        <v>0</v>
      </c>
      <c r="K765" s="148">
        <f t="shared" si="46"/>
        <v>1</v>
      </c>
      <c r="L765" s="151">
        <f t="shared" si="47"/>
        <v>1</v>
      </c>
    </row>
    <row r="766" spans="2:12" x14ac:dyDescent="0.25">
      <c r="B766" s="147" t="s">
        <v>6</v>
      </c>
      <c r="C766" s="148" t="s">
        <v>7</v>
      </c>
      <c r="D766" s="148">
        <v>23</v>
      </c>
      <c r="E766" s="148" t="s">
        <v>8</v>
      </c>
      <c r="F766" s="149">
        <v>43411</v>
      </c>
      <c r="G766" s="149">
        <v>43251</v>
      </c>
      <c r="H766" s="150">
        <v>100000</v>
      </c>
      <c r="I766" s="148" t="str">
        <f t="shared" si="44"/>
        <v>2018Q2</v>
      </c>
      <c r="J766" s="148">
        <f t="shared" si="45"/>
        <v>0</v>
      </c>
      <c r="K766" s="148">
        <f t="shared" si="46"/>
        <v>2</v>
      </c>
      <c r="L766" s="151">
        <f t="shared" si="47"/>
        <v>1</v>
      </c>
    </row>
    <row r="767" spans="2:12" x14ac:dyDescent="0.25">
      <c r="B767" s="147" t="s">
        <v>6</v>
      </c>
      <c r="C767" s="148" t="s">
        <v>7</v>
      </c>
      <c r="D767" s="148">
        <v>64</v>
      </c>
      <c r="E767" s="148" t="s">
        <v>8</v>
      </c>
      <c r="F767" s="149">
        <v>43418</v>
      </c>
      <c r="G767" s="149">
        <v>43167</v>
      </c>
      <c r="H767" s="150">
        <v>10000</v>
      </c>
      <c r="I767" s="148" t="str">
        <f t="shared" si="44"/>
        <v>2018Q1</v>
      </c>
      <c r="J767" s="148">
        <f t="shared" si="45"/>
        <v>0</v>
      </c>
      <c r="K767" s="148">
        <f t="shared" si="46"/>
        <v>3</v>
      </c>
      <c r="L767" s="151">
        <f t="shared" si="47"/>
        <v>1</v>
      </c>
    </row>
    <row r="768" spans="2:12" x14ac:dyDescent="0.25">
      <c r="B768" s="147" t="s">
        <v>9</v>
      </c>
      <c r="C768" s="148" t="s">
        <v>7</v>
      </c>
      <c r="D768" s="148">
        <v>54</v>
      </c>
      <c r="E768" s="148" t="s">
        <v>8</v>
      </c>
      <c r="F768" s="149">
        <v>43419</v>
      </c>
      <c r="G768" s="149">
        <v>42488</v>
      </c>
      <c r="H768" s="150">
        <v>22000</v>
      </c>
      <c r="I768" s="148" t="str">
        <f t="shared" si="44"/>
        <v>2016Q2</v>
      </c>
      <c r="J768" s="148">
        <f t="shared" si="45"/>
        <v>2</v>
      </c>
      <c r="K768" s="148">
        <f t="shared" si="46"/>
        <v>10</v>
      </c>
      <c r="L768" s="151">
        <f t="shared" si="47"/>
        <v>1</v>
      </c>
    </row>
    <row r="769" spans="2:12" x14ac:dyDescent="0.25">
      <c r="B769" s="147" t="s">
        <v>9</v>
      </c>
      <c r="C769" s="148" t="s">
        <v>7</v>
      </c>
      <c r="D769" s="148">
        <v>47</v>
      </c>
      <c r="E769" s="148" t="s">
        <v>8</v>
      </c>
      <c r="F769" s="149">
        <v>43419</v>
      </c>
      <c r="G769" s="149">
        <v>42715</v>
      </c>
      <c r="H769" s="150">
        <v>40000</v>
      </c>
      <c r="I769" s="148" t="str">
        <f t="shared" si="44"/>
        <v>2016Q4</v>
      </c>
      <c r="J769" s="148">
        <f t="shared" si="45"/>
        <v>2</v>
      </c>
      <c r="K769" s="148">
        <f t="shared" si="46"/>
        <v>8</v>
      </c>
      <c r="L769" s="151">
        <f t="shared" si="47"/>
        <v>1</v>
      </c>
    </row>
    <row r="770" spans="2:12" x14ac:dyDescent="0.25">
      <c r="B770" s="147" t="s">
        <v>6</v>
      </c>
      <c r="C770" s="148" t="s">
        <v>7</v>
      </c>
      <c r="D770" s="148">
        <v>37</v>
      </c>
      <c r="E770" s="148" t="s">
        <v>8</v>
      </c>
      <c r="F770" s="149">
        <v>43419</v>
      </c>
      <c r="G770" s="149">
        <v>43383</v>
      </c>
      <c r="H770" s="150">
        <v>86000</v>
      </c>
      <c r="I770" s="148" t="str">
        <f t="shared" si="44"/>
        <v>2018Q4</v>
      </c>
      <c r="J770" s="148">
        <f t="shared" si="45"/>
        <v>0</v>
      </c>
      <c r="K770" s="148">
        <f t="shared" si="46"/>
        <v>0</v>
      </c>
      <c r="L770" s="151">
        <f t="shared" si="47"/>
        <v>1</v>
      </c>
    </row>
    <row r="771" spans="2:12" x14ac:dyDescent="0.25">
      <c r="B771" s="147" t="s">
        <v>6</v>
      </c>
      <c r="C771" s="148" t="s">
        <v>7</v>
      </c>
      <c r="D771" s="148">
        <v>58</v>
      </c>
      <c r="E771" s="148" t="s">
        <v>8</v>
      </c>
      <c r="F771" s="149">
        <v>43424</v>
      </c>
      <c r="G771" s="149">
        <v>43278</v>
      </c>
      <c r="H771" s="150">
        <v>12000</v>
      </c>
      <c r="I771" s="148" t="str">
        <f t="shared" si="44"/>
        <v>2018Q2</v>
      </c>
      <c r="J771" s="148">
        <f t="shared" si="45"/>
        <v>0</v>
      </c>
      <c r="K771" s="148">
        <f t="shared" si="46"/>
        <v>2</v>
      </c>
      <c r="L771" s="151">
        <f t="shared" si="47"/>
        <v>1</v>
      </c>
    </row>
    <row r="772" spans="2:12" x14ac:dyDescent="0.25">
      <c r="B772" s="147" t="s">
        <v>6</v>
      </c>
      <c r="C772" s="148" t="s">
        <v>7</v>
      </c>
      <c r="D772" s="148">
        <v>30</v>
      </c>
      <c r="E772" s="148" t="s">
        <v>8</v>
      </c>
      <c r="F772" s="149">
        <v>43424</v>
      </c>
      <c r="G772" s="149">
        <v>43288</v>
      </c>
      <c r="H772" s="150">
        <v>100000</v>
      </c>
      <c r="I772" s="148" t="str">
        <f t="shared" si="44"/>
        <v>2018Q3</v>
      </c>
      <c r="J772" s="148">
        <f t="shared" si="45"/>
        <v>0</v>
      </c>
      <c r="K772" s="148">
        <f t="shared" si="46"/>
        <v>1</v>
      </c>
      <c r="L772" s="151">
        <f t="shared" si="47"/>
        <v>1</v>
      </c>
    </row>
    <row r="773" spans="2:12" x14ac:dyDescent="0.25">
      <c r="B773" s="147" t="s">
        <v>9</v>
      </c>
      <c r="C773" s="148" t="s">
        <v>10</v>
      </c>
      <c r="D773" s="148">
        <v>50</v>
      </c>
      <c r="E773" s="148" t="s">
        <v>8</v>
      </c>
      <c r="F773" s="149">
        <v>43425</v>
      </c>
      <c r="G773" s="149">
        <v>43198</v>
      </c>
      <c r="H773" s="150">
        <v>32000</v>
      </c>
      <c r="I773" s="148" t="str">
        <f t="shared" si="44"/>
        <v>2018Q2</v>
      </c>
      <c r="J773" s="148">
        <f t="shared" si="45"/>
        <v>0</v>
      </c>
      <c r="K773" s="148">
        <f t="shared" si="46"/>
        <v>2</v>
      </c>
      <c r="L773" s="151">
        <f t="shared" si="47"/>
        <v>0</v>
      </c>
    </row>
    <row r="774" spans="2:12" x14ac:dyDescent="0.25">
      <c r="B774" s="147" t="s">
        <v>9</v>
      </c>
      <c r="C774" s="148" t="s">
        <v>7</v>
      </c>
      <c r="D774" s="148">
        <v>51</v>
      </c>
      <c r="E774" s="148" t="s">
        <v>8</v>
      </c>
      <c r="F774" s="149">
        <v>43430</v>
      </c>
      <c r="G774" s="149">
        <v>42418</v>
      </c>
      <c r="H774" s="150">
        <v>30000</v>
      </c>
      <c r="I774" s="148" t="str">
        <f t="shared" si="44"/>
        <v>2016Q1</v>
      </c>
      <c r="J774" s="148">
        <f t="shared" si="45"/>
        <v>2</v>
      </c>
      <c r="K774" s="148">
        <f t="shared" si="46"/>
        <v>11</v>
      </c>
      <c r="L774" s="151">
        <f t="shared" si="47"/>
        <v>1</v>
      </c>
    </row>
    <row r="775" spans="2:12" x14ac:dyDescent="0.25">
      <c r="B775" s="147" t="s">
        <v>9</v>
      </c>
      <c r="C775" s="148" t="s">
        <v>7</v>
      </c>
      <c r="D775" s="148">
        <v>50</v>
      </c>
      <c r="E775" s="148" t="s">
        <v>8</v>
      </c>
      <c r="F775" s="149">
        <v>43430</v>
      </c>
      <c r="G775" s="149">
        <v>42528</v>
      </c>
      <c r="H775" s="150">
        <v>32000</v>
      </c>
      <c r="I775" s="148" t="str">
        <f t="shared" si="44"/>
        <v>2016Q2</v>
      </c>
      <c r="J775" s="148">
        <f t="shared" si="45"/>
        <v>2</v>
      </c>
      <c r="K775" s="148">
        <f t="shared" si="46"/>
        <v>10</v>
      </c>
      <c r="L775" s="151">
        <f t="shared" si="47"/>
        <v>1</v>
      </c>
    </row>
    <row r="776" spans="2:12" x14ac:dyDescent="0.25">
      <c r="B776" s="147" t="s">
        <v>9</v>
      </c>
      <c r="C776" s="148" t="s">
        <v>7</v>
      </c>
      <c r="D776" s="148">
        <v>56</v>
      </c>
      <c r="E776" s="148" t="s">
        <v>8</v>
      </c>
      <c r="F776" s="149">
        <v>43430</v>
      </c>
      <c r="G776" s="149">
        <v>42782</v>
      </c>
      <c r="H776" s="150">
        <v>17000</v>
      </c>
      <c r="I776" s="148" t="str">
        <f t="shared" si="44"/>
        <v>2017Q1</v>
      </c>
      <c r="J776" s="148">
        <f t="shared" si="45"/>
        <v>1</v>
      </c>
      <c r="K776" s="148">
        <f t="shared" si="46"/>
        <v>7</v>
      </c>
      <c r="L776" s="151">
        <f t="shared" si="47"/>
        <v>1</v>
      </c>
    </row>
    <row r="777" spans="2:12" x14ac:dyDescent="0.25">
      <c r="B777" s="147" t="s">
        <v>9</v>
      </c>
      <c r="C777" s="148" t="s">
        <v>7</v>
      </c>
      <c r="D777" s="148">
        <v>43</v>
      </c>
      <c r="E777" s="148" t="s">
        <v>8</v>
      </c>
      <c r="F777" s="149">
        <v>43430</v>
      </c>
      <c r="G777" s="149">
        <v>42973</v>
      </c>
      <c r="H777" s="150">
        <v>59000</v>
      </c>
      <c r="I777" s="148" t="str">
        <f t="shared" si="44"/>
        <v>2017Q3</v>
      </c>
      <c r="J777" s="148">
        <f t="shared" si="45"/>
        <v>1</v>
      </c>
      <c r="K777" s="148">
        <f t="shared" si="46"/>
        <v>5</v>
      </c>
      <c r="L777" s="151">
        <f t="shared" si="47"/>
        <v>1</v>
      </c>
    </row>
    <row r="778" spans="2:12" x14ac:dyDescent="0.25">
      <c r="B778" s="147" t="s">
        <v>9</v>
      </c>
      <c r="C778" s="148" t="s">
        <v>7</v>
      </c>
      <c r="D778" s="148">
        <v>23</v>
      </c>
      <c r="E778" s="148" t="s">
        <v>8</v>
      </c>
      <c r="F778" s="149">
        <v>43430</v>
      </c>
      <c r="G778" s="149">
        <v>43178</v>
      </c>
      <c r="H778" s="150">
        <v>100000</v>
      </c>
      <c r="I778" s="148" t="str">
        <f t="shared" si="44"/>
        <v>2018Q1</v>
      </c>
      <c r="J778" s="148">
        <f t="shared" si="45"/>
        <v>0</v>
      </c>
      <c r="K778" s="148">
        <f t="shared" si="46"/>
        <v>3</v>
      </c>
      <c r="L778" s="151">
        <f t="shared" si="47"/>
        <v>1</v>
      </c>
    </row>
    <row r="779" spans="2:12" x14ac:dyDescent="0.25">
      <c r="B779" s="147" t="s">
        <v>6</v>
      </c>
      <c r="C779" s="148" t="s">
        <v>7</v>
      </c>
      <c r="D779" s="148">
        <v>45</v>
      </c>
      <c r="E779" s="148" t="s">
        <v>8</v>
      </c>
      <c r="F779" s="149">
        <v>43430</v>
      </c>
      <c r="G779" s="149">
        <v>43254</v>
      </c>
      <c r="H779" s="150">
        <v>47000</v>
      </c>
      <c r="I779" s="148" t="str">
        <f t="shared" ref="I779:I842" si="48">YEAR(G779)&amp;"Q"&amp;ROUNDUP(MONTH(G779)/3,0)</f>
        <v>2018Q2</v>
      </c>
      <c r="J779" s="148">
        <f t="shared" ref="J779:J842" si="49">YEAR(F779)-YEAR(G779)</f>
        <v>0</v>
      </c>
      <c r="K779" s="148">
        <f t="shared" ref="K779:K842" si="50">(YEAR(F779)*4+ROUNDDOWN((MONTH(F779)-1)/3,0))
-(YEAR(G779)*4+ROUNDDOWN((MONTH(G779)-1)/3,0))</f>
        <v>2</v>
      </c>
      <c r="L779" s="151">
        <f t="shared" ref="L779:L842" si="51">IF(C779="Declined",0,IF(C779="Admitted",1,IF(B779="TPD",0.8,1)))</f>
        <v>1</v>
      </c>
    </row>
    <row r="780" spans="2:12" x14ac:dyDescent="0.25">
      <c r="B780" s="147" t="s">
        <v>6</v>
      </c>
      <c r="C780" s="148" t="s">
        <v>7</v>
      </c>
      <c r="D780" s="148">
        <v>39</v>
      </c>
      <c r="E780" s="148" t="s">
        <v>8</v>
      </c>
      <c r="F780" s="149">
        <v>43430</v>
      </c>
      <c r="G780" s="149">
        <v>43281</v>
      </c>
      <c r="H780" s="150">
        <v>81000</v>
      </c>
      <c r="I780" s="148" t="str">
        <f t="shared" si="48"/>
        <v>2018Q2</v>
      </c>
      <c r="J780" s="148">
        <f t="shared" si="49"/>
        <v>0</v>
      </c>
      <c r="K780" s="148">
        <f t="shared" si="50"/>
        <v>2</v>
      </c>
      <c r="L780" s="151">
        <f t="shared" si="51"/>
        <v>1</v>
      </c>
    </row>
    <row r="781" spans="2:12" x14ac:dyDescent="0.25">
      <c r="B781" s="147" t="s">
        <v>6</v>
      </c>
      <c r="C781" s="148" t="s">
        <v>7</v>
      </c>
      <c r="D781" s="148">
        <v>18</v>
      </c>
      <c r="E781" s="148" t="s">
        <v>8</v>
      </c>
      <c r="F781" s="149">
        <v>43430</v>
      </c>
      <c r="G781" s="149">
        <v>43282</v>
      </c>
      <c r="H781" s="150">
        <v>100000</v>
      </c>
      <c r="I781" s="148" t="str">
        <f t="shared" si="48"/>
        <v>2018Q3</v>
      </c>
      <c r="J781" s="148">
        <f t="shared" si="49"/>
        <v>0</v>
      </c>
      <c r="K781" s="148">
        <f t="shared" si="50"/>
        <v>1</v>
      </c>
      <c r="L781" s="151">
        <f t="shared" si="51"/>
        <v>1</v>
      </c>
    </row>
    <row r="782" spans="2:12" x14ac:dyDescent="0.25">
      <c r="B782" s="147" t="s">
        <v>6</v>
      </c>
      <c r="C782" s="148" t="s">
        <v>7</v>
      </c>
      <c r="D782" s="148">
        <v>23</v>
      </c>
      <c r="E782" s="148" t="s">
        <v>8</v>
      </c>
      <c r="F782" s="149">
        <v>43430</v>
      </c>
      <c r="G782" s="149">
        <v>43304</v>
      </c>
      <c r="H782" s="150">
        <v>100000</v>
      </c>
      <c r="I782" s="148" t="str">
        <f t="shared" si="48"/>
        <v>2018Q3</v>
      </c>
      <c r="J782" s="148">
        <f t="shared" si="49"/>
        <v>0</v>
      </c>
      <c r="K782" s="148">
        <f t="shared" si="50"/>
        <v>1</v>
      </c>
      <c r="L782" s="151">
        <f t="shared" si="51"/>
        <v>1</v>
      </c>
    </row>
    <row r="783" spans="2:12" x14ac:dyDescent="0.25">
      <c r="B783" s="147" t="s">
        <v>6</v>
      </c>
      <c r="C783" s="148" t="s">
        <v>7</v>
      </c>
      <c r="D783" s="148">
        <v>34</v>
      </c>
      <c r="E783" s="148" t="s">
        <v>8</v>
      </c>
      <c r="F783" s="149">
        <v>43430</v>
      </c>
      <c r="G783" s="149">
        <v>43354</v>
      </c>
      <c r="H783" s="150">
        <v>91000</v>
      </c>
      <c r="I783" s="148" t="str">
        <f t="shared" si="48"/>
        <v>2018Q3</v>
      </c>
      <c r="J783" s="148">
        <f t="shared" si="49"/>
        <v>0</v>
      </c>
      <c r="K783" s="148">
        <f t="shared" si="50"/>
        <v>1</v>
      </c>
      <c r="L783" s="151">
        <f t="shared" si="51"/>
        <v>1</v>
      </c>
    </row>
    <row r="784" spans="2:12" x14ac:dyDescent="0.25">
      <c r="B784" s="147" t="s">
        <v>9</v>
      </c>
      <c r="C784" s="148" t="s">
        <v>7</v>
      </c>
      <c r="D784" s="148">
        <v>54</v>
      </c>
      <c r="E784" s="148" t="s">
        <v>8</v>
      </c>
      <c r="F784" s="149">
        <v>43431</v>
      </c>
      <c r="G784" s="149">
        <v>43325</v>
      </c>
      <c r="H784" s="150">
        <v>22000</v>
      </c>
      <c r="I784" s="148" t="str">
        <f t="shared" si="48"/>
        <v>2018Q3</v>
      </c>
      <c r="J784" s="148">
        <f t="shared" si="49"/>
        <v>0</v>
      </c>
      <c r="K784" s="148">
        <f t="shared" si="50"/>
        <v>1</v>
      </c>
      <c r="L784" s="151">
        <f t="shared" si="51"/>
        <v>1</v>
      </c>
    </row>
    <row r="785" spans="2:12" x14ac:dyDescent="0.25">
      <c r="B785" s="147" t="s">
        <v>9</v>
      </c>
      <c r="C785" s="148" t="s">
        <v>7</v>
      </c>
      <c r="D785" s="148">
        <v>37</v>
      </c>
      <c r="E785" s="148" t="s">
        <v>8</v>
      </c>
      <c r="F785" s="149">
        <v>43433</v>
      </c>
      <c r="G785" s="149">
        <v>43022</v>
      </c>
      <c r="H785" s="150">
        <v>86000</v>
      </c>
      <c r="I785" s="148" t="str">
        <f t="shared" si="48"/>
        <v>2017Q4</v>
      </c>
      <c r="J785" s="148">
        <f t="shared" si="49"/>
        <v>1</v>
      </c>
      <c r="K785" s="148">
        <f t="shared" si="50"/>
        <v>4</v>
      </c>
      <c r="L785" s="151">
        <f t="shared" si="51"/>
        <v>1</v>
      </c>
    </row>
    <row r="786" spans="2:12" x14ac:dyDescent="0.25">
      <c r="B786" s="147" t="s">
        <v>9</v>
      </c>
      <c r="C786" s="148" t="s">
        <v>7</v>
      </c>
      <c r="D786" s="148">
        <v>54</v>
      </c>
      <c r="E786" s="148" t="s">
        <v>8</v>
      </c>
      <c r="F786" s="149">
        <v>43433</v>
      </c>
      <c r="G786" s="149">
        <v>43122</v>
      </c>
      <c r="H786" s="150">
        <v>22000</v>
      </c>
      <c r="I786" s="148" t="str">
        <f t="shared" si="48"/>
        <v>2018Q1</v>
      </c>
      <c r="J786" s="148">
        <f t="shared" si="49"/>
        <v>0</v>
      </c>
      <c r="K786" s="148">
        <f t="shared" si="50"/>
        <v>3</v>
      </c>
      <c r="L786" s="151">
        <f t="shared" si="51"/>
        <v>1</v>
      </c>
    </row>
    <row r="787" spans="2:12" x14ac:dyDescent="0.25">
      <c r="B787" s="147" t="s">
        <v>6</v>
      </c>
      <c r="C787" s="148" t="s">
        <v>7</v>
      </c>
      <c r="D787" s="148">
        <v>23</v>
      </c>
      <c r="E787" s="148" t="s">
        <v>8</v>
      </c>
      <c r="F787" s="149">
        <v>43433</v>
      </c>
      <c r="G787" s="149">
        <v>43124</v>
      </c>
      <c r="H787" s="150">
        <v>100000</v>
      </c>
      <c r="I787" s="148" t="str">
        <f t="shared" si="48"/>
        <v>2018Q1</v>
      </c>
      <c r="J787" s="148">
        <f t="shared" si="49"/>
        <v>0</v>
      </c>
      <c r="K787" s="148">
        <f t="shared" si="50"/>
        <v>3</v>
      </c>
      <c r="L787" s="151">
        <f t="shared" si="51"/>
        <v>1</v>
      </c>
    </row>
    <row r="788" spans="2:12" x14ac:dyDescent="0.25">
      <c r="B788" s="147" t="s">
        <v>9</v>
      </c>
      <c r="C788" s="148" t="s">
        <v>7</v>
      </c>
      <c r="D788" s="148">
        <v>55</v>
      </c>
      <c r="E788" s="148" t="s">
        <v>8</v>
      </c>
      <c r="F788" s="149">
        <v>43438</v>
      </c>
      <c r="G788" s="149">
        <v>42556</v>
      </c>
      <c r="H788" s="150">
        <v>20000</v>
      </c>
      <c r="I788" s="148" t="str">
        <f t="shared" si="48"/>
        <v>2016Q3</v>
      </c>
      <c r="J788" s="148">
        <f t="shared" si="49"/>
        <v>2</v>
      </c>
      <c r="K788" s="148">
        <f t="shared" si="50"/>
        <v>9</v>
      </c>
      <c r="L788" s="151">
        <f t="shared" si="51"/>
        <v>1</v>
      </c>
    </row>
    <row r="789" spans="2:12" x14ac:dyDescent="0.25">
      <c r="B789" s="147" t="s">
        <v>9</v>
      </c>
      <c r="C789" s="148" t="s">
        <v>7</v>
      </c>
      <c r="D789" s="148">
        <v>56</v>
      </c>
      <c r="E789" s="148" t="s">
        <v>8</v>
      </c>
      <c r="F789" s="149">
        <v>43438</v>
      </c>
      <c r="G789" s="149">
        <v>42827</v>
      </c>
      <c r="H789" s="150">
        <v>17000</v>
      </c>
      <c r="I789" s="148" t="str">
        <f t="shared" si="48"/>
        <v>2017Q2</v>
      </c>
      <c r="J789" s="148">
        <f t="shared" si="49"/>
        <v>1</v>
      </c>
      <c r="K789" s="148">
        <f t="shared" si="50"/>
        <v>6</v>
      </c>
      <c r="L789" s="151">
        <f t="shared" si="51"/>
        <v>1</v>
      </c>
    </row>
    <row r="790" spans="2:12" x14ac:dyDescent="0.25">
      <c r="B790" s="147" t="s">
        <v>6</v>
      </c>
      <c r="C790" s="148" t="s">
        <v>7</v>
      </c>
      <c r="D790" s="148">
        <v>63</v>
      </c>
      <c r="E790" s="148" t="s">
        <v>8</v>
      </c>
      <c r="F790" s="149">
        <v>43438</v>
      </c>
      <c r="G790" s="149">
        <v>43247</v>
      </c>
      <c r="H790" s="150">
        <v>10000</v>
      </c>
      <c r="I790" s="148" t="str">
        <f t="shared" si="48"/>
        <v>2018Q2</v>
      </c>
      <c r="J790" s="148">
        <f t="shared" si="49"/>
        <v>0</v>
      </c>
      <c r="K790" s="148">
        <f t="shared" si="50"/>
        <v>2</v>
      </c>
      <c r="L790" s="151">
        <f t="shared" si="51"/>
        <v>1</v>
      </c>
    </row>
    <row r="791" spans="2:12" x14ac:dyDescent="0.25">
      <c r="B791" s="147" t="s">
        <v>6</v>
      </c>
      <c r="C791" s="148" t="s">
        <v>7</v>
      </c>
      <c r="D791" s="148">
        <v>34</v>
      </c>
      <c r="E791" s="148" t="s">
        <v>8</v>
      </c>
      <c r="F791" s="149">
        <v>43438</v>
      </c>
      <c r="G791" s="149">
        <v>43288</v>
      </c>
      <c r="H791" s="150">
        <v>91000</v>
      </c>
      <c r="I791" s="148" t="str">
        <f t="shared" si="48"/>
        <v>2018Q3</v>
      </c>
      <c r="J791" s="148">
        <f t="shared" si="49"/>
        <v>0</v>
      </c>
      <c r="K791" s="148">
        <f t="shared" si="50"/>
        <v>1</v>
      </c>
      <c r="L791" s="151">
        <f t="shared" si="51"/>
        <v>1</v>
      </c>
    </row>
    <row r="792" spans="2:12" x14ac:dyDescent="0.25">
      <c r="B792" s="147" t="s">
        <v>6</v>
      </c>
      <c r="C792" s="148" t="s">
        <v>7</v>
      </c>
      <c r="D792" s="148">
        <v>22</v>
      </c>
      <c r="E792" s="148" t="s">
        <v>8</v>
      </c>
      <c r="F792" s="149">
        <v>43438</v>
      </c>
      <c r="G792" s="149">
        <v>43292</v>
      </c>
      <c r="H792" s="150">
        <v>100000</v>
      </c>
      <c r="I792" s="148" t="str">
        <f t="shared" si="48"/>
        <v>2018Q3</v>
      </c>
      <c r="J792" s="148">
        <f t="shared" si="49"/>
        <v>0</v>
      </c>
      <c r="K792" s="148">
        <f t="shared" si="50"/>
        <v>1</v>
      </c>
      <c r="L792" s="151">
        <f t="shared" si="51"/>
        <v>1</v>
      </c>
    </row>
    <row r="793" spans="2:12" x14ac:dyDescent="0.25">
      <c r="B793" s="147" t="s">
        <v>6</v>
      </c>
      <c r="C793" s="148" t="s">
        <v>7</v>
      </c>
      <c r="D793" s="148">
        <v>38</v>
      </c>
      <c r="E793" s="148" t="s">
        <v>8</v>
      </c>
      <c r="F793" s="149">
        <v>43438</v>
      </c>
      <c r="G793" s="149">
        <v>43347</v>
      </c>
      <c r="H793" s="150">
        <v>84000</v>
      </c>
      <c r="I793" s="148" t="str">
        <f t="shared" si="48"/>
        <v>2018Q3</v>
      </c>
      <c r="J793" s="148">
        <f t="shared" si="49"/>
        <v>0</v>
      </c>
      <c r="K793" s="148">
        <f t="shared" si="50"/>
        <v>1</v>
      </c>
      <c r="L793" s="151">
        <f t="shared" si="51"/>
        <v>1</v>
      </c>
    </row>
    <row r="794" spans="2:12" x14ac:dyDescent="0.25">
      <c r="B794" s="147" t="s">
        <v>6</v>
      </c>
      <c r="C794" s="148" t="s">
        <v>7</v>
      </c>
      <c r="D794" s="148">
        <v>35</v>
      </c>
      <c r="E794" s="148" t="s">
        <v>8</v>
      </c>
      <c r="F794" s="149">
        <v>43438</v>
      </c>
      <c r="G794" s="149">
        <v>43381</v>
      </c>
      <c r="H794" s="150">
        <v>88000</v>
      </c>
      <c r="I794" s="148" t="str">
        <f t="shared" si="48"/>
        <v>2018Q4</v>
      </c>
      <c r="J794" s="148">
        <f t="shared" si="49"/>
        <v>0</v>
      </c>
      <c r="K794" s="148">
        <f t="shared" si="50"/>
        <v>0</v>
      </c>
      <c r="L794" s="151">
        <f t="shared" si="51"/>
        <v>1</v>
      </c>
    </row>
    <row r="795" spans="2:12" x14ac:dyDescent="0.25">
      <c r="B795" s="147" t="s">
        <v>6</v>
      </c>
      <c r="C795" s="148" t="s">
        <v>7</v>
      </c>
      <c r="D795" s="148">
        <v>30</v>
      </c>
      <c r="E795" s="148" t="s">
        <v>8</v>
      </c>
      <c r="F795" s="149">
        <v>43438</v>
      </c>
      <c r="G795" s="149">
        <v>43397</v>
      </c>
      <c r="H795" s="150">
        <v>100000</v>
      </c>
      <c r="I795" s="148" t="str">
        <f t="shared" si="48"/>
        <v>2018Q4</v>
      </c>
      <c r="J795" s="148">
        <f t="shared" si="49"/>
        <v>0</v>
      </c>
      <c r="K795" s="148">
        <f t="shared" si="50"/>
        <v>0</v>
      </c>
      <c r="L795" s="151">
        <f t="shared" si="51"/>
        <v>1</v>
      </c>
    </row>
    <row r="796" spans="2:12" x14ac:dyDescent="0.25">
      <c r="B796" s="147" t="s">
        <v>9</v>
      </c>
      <c r="C796" s="148" t="s">
        <v>7</v>
      </c>
      <c r="D796" s="148">
        <v>51</v>
      </c>
      <c r="E796" s="148" t="s">
        <v>8</v>
      </c>
      <c r="F796" s="149">
        <v>43439</v>
      </c>
      <c r="G796" s="149">
        <v>43263</v>
      </c>
      <c r="H796" s="150">
        <v>30000</v>
      </c>
      <c r="I796" s="148" t="str">
        <f t="shared" si="48"/>
        <v>2018Q2</v>
      </c>
      <c r="J796" s="148">
        <f t="shared" si="49"/>
        <v>0</v>
      </c>
      <c r="K796" s="148">
        <f t="shared" si="50"/>
        <v>2</v>
      </c>
      <c r="L796" s="151">
        <f t="shared" si="51"/>
        <v>1</v>
      </c>
    </row>
    <row r="797" spans="2:12" x14ac:dyDescent="0.25">
      <c r="B797" s="147" t="s">
        <v>6</v>
      </c>
      <c r="C797" s="148" t="s">
        <v>7</v>
      </c>
      <c r="D797" s="148">
        <v>50</v>
      </c>
      <c r="E797" s="148" t="s">
        <v>8</v>
      </c>
      <c r="F797" s="149">
        <v>43439</v>
      </c>
      <c r="G797" s="149">
        <v>43352</v>
      </c>
      <c r="H797" s="150">
        <v>32000</v>
      </c>
      <c r="I797" s="148" t="str">
        <f t="shared" si="48"/>
        <v>2018Q3</v>
      </c>
      <c r="J797" s="148">
        <f t="shared" si="49"/>
        <v>0</v>
      </c>
      <c r="K797" s="148">
        <f t="shared" si="50"/>
        <v>1</v>
      </c>
      <c r="L797" s="151">
        <f t="shared" si="51"/>
        <v>1</v>
      </c>
    </row>
    <row r="798" spans="2:12" x14ac:dyDescent="0.25">
      <c r="B798" s="147" t="s">
        <v>6</v>
      </c>
      <c r="C798" s="148" t="s">
        <v>7</v>
      </c>
      <c r="D798" s="148">
        <v>61</v>
      </c>
      <c r="E798" s="148" t="s">
        <v>8</v>
      </c>
      <c r="F798" s="149">
        <v>43443</v>
      </c>
      <c r="G798" s="149">
        <v>43325</v>
      </c>
      <c r="H798" s="150">
        <v>10000</v>
      </c>
      <c r="I798" s="148" t="str">
        <f t="shared" si="48"/>
        <v>2018Q3</v>
      </c>
      <c r="J798" s="148">
        <f t="shared" si="49"/>
        <v>0</v>
      </c>
      <c r="K798" s="148">
        <f t="shared" si="50"/>
        <v>1</v>
      </c>
      <c r="L798" s="151">
        <f t="shared" si="51"/>
        <v>1</v>
      </c>
    </row>
    <row r="799" spans="2:12" x14ac:dyDescent="0.25">
      <c r="B799" s="147" t="s">
        <v>9</v>
      </c>
      <c r="C799" s="148" t="s">
        <v>7</v>
      </c>
      <c r="D799" s="148">
        <v>49</v>
      </c>
      <c r="E799" s="148" t="s">
        <v>8</v>
      </c>
      <c r="F799" s="149">
        <v>43444</v>
      </c>
      <c r="G799" s="149">
        <v>42653</v>
      </c>
      <c r="H799" s="150">
        <v>35000</v>
      </c>
      <c r="I799" s="148" t="str">
        <f t="shared" si="48"/>
        <v>2016Q4</v>
      </c>
      <c r="J799" s="148">
        <f t="shared" si="49"/>
        <v>2</v>
      </c>
      <c r="K799" s="148">
        <f t="shared" si="50"/>
        <v>8</v>
      </c>
      <c r="L799" s="151">
        <f t="shared" si="51"/>
        <v>1</v>
      </c>
    </row>
    <row r="800" spans="2:12" x14ac:dyDescent="0.25">
      <c r="B800" s="147" t="s">
        <v>6</v>
      </c>
      <c r="C800" s="148" t="s">
        <v>7</v>
      </c>
      <c r="D800" s="148">
        <v>24</v>
      </c>
      <c r="E800" s="148" t="s">
        <v>8</v>
      </c>
      <c r="F800" s="149">
        <v>43444</v>
      </c>
      <c r="G800" s="149">
        <v>43181</v>
      </c>
      <c r="H800" s="150">
        <v>100000</v>
      </c>
      <c r="I800" s="148" t="str">
        <f t="shared" si="48"/>
        <v>2018Q1</v>
      </c>
      <c r="J800" s="148">
        <f t="shared" si="49"/>
        <v>0</v>
      </c>
      <c r="K800" s="148">
        <f t="shared" si="50"/>
        <v>3</v>
      </c>
      <c r="L800" s="151">
        <f t="shared" si="51"/>
        <v>1</v>
      </c>
    </row>
    <row r="801" spans="2:12" x14ac:dyDescent="0.25">
      <c r="B801" s="147" t="s">
        <v>9</v>
      </c>
      <c r="C801" s="148" t="s">
        <v>7</v>
      </c>
      <c r="D801" s="148">
        <v>36</v>
      </c>
      <c r="E801" s="148" t="s">
        <v>8</v>
      </c>
      <c r="F801" s="149">
        <v>43444</v>
      </c>
      <c r="G801" s="149">
        <v>43221</v>
      </c>
      <c r="H801" s="150">
        <v>87000</v>
      </c>
      <c r="I801" s="148" t="str">
        <f t="shared" si="48"/>
        <v>2018Q2</v>
      </c>
      <c r="J801" s="148">
        <f t="shared" si="49"/>
        <v>0</v>
      </c>
      <c r="K801" s="148">
        <f t="shared" si="50"/>
        <v>2</v>
      </c>
      <c r="L801" s="151">
        <f t="shared" si="51"/>
        <v>1</v>
      </c>
    </row>
    <row r="802" spans="2:12" x14ac:dyDescent="0.25">
      <c r="B802" s="147" t="s">
        <v>6</v>
      </c>
      <c r="C802" s="148" t="s">
        <v>7</v>
      </c>
      <c r="D802" s="148">
        <v>48</v>
      </c>
      <c r="E802" s="148" t="s">
        <v>8</v>
      </c>
      <c r="F802" s="149">
        <v>43444</v>
      </c>
      <c r="G802" s="149">
        <v>43377</v>
      </c>
      <c r="H802" s="150">
        <v>38000</v>
      </c>
      <c r="I802" s="148" t="str">
        <f t="shared" si="48"/>
        <v>2018Q4</v>
      </c>
      <c r="J802" s="148">
        <f t="shared" si="49"/>
        <v>0</v>
      </c>
      <c r="K802" s="148">
        <f t="shared" si="50"/>
        <v>0</v>
      </c>
      <c r="L802" s="151">
        <f t="shared" si="51"/>
        <v>1</v>
      </c>
    </row>
    <row r="803" spans="2:12" x14ac:dyDescent="0.25">
      <c r="B803" s="147" t="s">
        <v>6</v>
      </c>
      <c r="C803" s="148" t="s">
        <v>7</v>
      </c>
      <c r="D803" s="148">
        <v>23</v>
      </c>
      <c r="E803" s="148" t="s">
        <v>8</v>
      </c>
      <c r="F803" s="149">
        <v>43444</v>
      </c>
      <c r="G803" s="149">
        <v>43388</v>
      </c>
      <c r="H803" s="150">
        <v>100000</v>
      </c>
      <c r="I803" s="148" t="str">
        <f t="shared" si="48"/>
        <v>2018Q4</v>
      </c>
      <c r="J803" s="148">
        <f t="shared" si="49"/>
        <v>0</v>
      </c>
      <c r="K803" s="148">
        <f t="shared" si="50"/>
        <v>0</v>
      </c>
      <c r="L803" s="151">
        <f t="shared" si="51"/>
        <v>1</v>
      </c>
    </row>
    <row r="804" spans="2:12" x14ac:dyDescent="0.25">
      <c r="B804" s="147" t="s">
        <v>6</v>
      </c>
      <c r="C804" s="148" t="s">
        <v>7</v>
      </c>
      <c r="D804" s="148">
        <v>49</v>
      </c>
      <c r="E804" s="148" t="s">
        <v>8</v>
      </c>
      <c r="F804" s="149">
        <v>43444</v>
      </c>
      <c r="G804" s="149">
        <v>43400</v>
      </c>
      <c r="H804" s="150">
        <v>35000</v>
      </c>
      <c r="I804" s="148" t="str">
        <f t="shared" si="48"/>
        <v>2018Q4</v>
      </c>
      <c r="J804" s="148">
        <f t="shared" si="49"/>
        <v>0</v>
      </c>
      <c r="K804" s="148">
        <f t="shared" si="50"/>
        <v>0</v>
      </c>
      <c r="L804" s="151">
        <f t="shared" si="51"/>
        <v>1</v>
      </c>
    </row>
    <row r="805" spans="2:12" x14ac:dyDescent="0.25">
      <c r="B805" s="147" t="s">
        <v>6</v>
      </c>
      <c r="C805" s="148" t="s">
        <v>7</v>
      </c>
      <c r="D805" s="148">
        <v>18</v>
      </c>
      <c r="E805" s="148" t="s">
        <v>8</v>
      </c>
      <c r="F805" s="149">
        <v>43445</v>
      </c>
      <c r="G805" s="149">
        <v>43414</v>
      </c>
      <c r="H805" s="150">
        <v>100000</v>
      </c>
      <c r="I805" s="148" t="str">
        <f t="shared" si="48"/>
        <v>2018Q4</v>
      </c>
      <c r="J805" s="148">
        <f t="shared" si="49"/>
        <v>0</v>
      </c>
      <c r="K805" s="148">
        <f t="shared" si="50"/>
        <v>0</v>
      </c>
      <c r="L805" s="151">
        <f t="shared" si="51"/>
        <v>1</v>
      </c>
    </row>
    <row r="806" spans="2:12" x14ac:dyDescent="0.25">
      <c r="B806" s="147" t="s">
        <v>6</v>
      </c>
      <c r="C806" s="148" t="s">
        <v>7</v>
      </c>
      <c r="D806" s="148">
        <v>24</v>
      </c>
      <c r="E806" s="148" t="s">
        <v>8</v>
      </c>
      <c r="F806" s="149">
        <v>43446</v>
      </c>
      <c r="G806" s="149">
        <v>43383</v>
      </c>
      <c r="H806" s="150">
        <v>100000</v>
      </c>
      <c r="I806" s="148" t="str">
        <f t="shared" si="48"/>
        <v>2018Q4</v>
      </c>
      <c r="J806" s="148">
        <f t="shared" si="49"/>
        <v>0</v>
      </c>
      <c r="K806" s="148">
        <f t="shared" si="50"/>
        <v>0</v>
      </c>
      <c r="L806" s="151">
        <f t="shared" si="51"/>
        <v>1</v>
      </c>
    </row>
    <row r="807" spans="2:12" x14ac:dyDescent="0.25">
      <c r="B807" s="147" t="s">
        <v>6</v>
      </c>
      <c r="C807" s="148" t="s">
        <v>7</v>
      </c>
      <c r="D807" s="148">
        <v>60</v>
      </c>
      <c r="E807" s="148" t="s">
        <v>8</v>
      </c>
      <c r="F807" s="149">
        <v>43446</v>
      </c>
      <c r="G807" s="149">
        <v>43385</v>
      </c>
      <c r="H807" s="150">
        <v>10000</v>
      </c>
      <c r="I807" s="148" t="str">
        <f t="shared" si="48"/>
        <v>2018Q4</v>
      </c>
      <c r="J807" s="148">
        <f t="shared" si="49"/>
        <v>0</v>
      </c>
      <c r="K807" s="148">
        <f t="shared" si="50"/>
        <v>0</v>
      </c>
      <c r="L807" s="151">
        <f t="shared" si="51"/>
        <v>1</v>
      </c>
    </row>
    <row r="808" spans="2:12" x14ac:dyDescent="0.25">
      <c r="B808" s="147" t="s">
        <v>6</v>
      </c>
      <c r="C808" s="148" t="s">
        <v>7</v>
      </c>
      <c r="D808" s="148">
        <v>56</v>
      </c>
      <c r="E808" s="148" t="s">
        <v>8</v>
      </c>
      <c r="F808" s="149">
        <v>43450</v>
      </c>
      <c r="G808" s="149">
        <v>43327</v>
      </c>
      <c r="H808" s="150">
        <v>17000</v>
      </c>
      <c r="I808" s="148" t="str">
        <f t="shared" si="48"/>
        <v>2018Q3</v>
      </c>
      <c r="J808" s="148">
        <f t="shared" si="49"/>
        <v>0</v>
      </c>
      <c r="K808" s="148">
        <f t="shared" si="50"/>
        <v>1</v>
      </c>
      <c r="L808" s="151">
        <f t="shared" si="51"/>
        <v>1</v>
      </c>
    </row>
    <row r="809" spans="2:12" x14ac:dyDescent="0.25">
      <c r="B809" s="147" t="s">
        <v>6</v>
      </c>
      <c r="C809" s="148" t="s">
        <v>7</v>
      </c>
      <c r="D809" s="148">
        <v>45</v>
      </c>
      <c r="E809" s="148" t="s">
        <v>8</v>
      </c>
      <c r="F809" s="149">
        <v>43450</v>
      </c>
      <c r="G809" s="149">
        <v>43381</v>
      </c>
      <c r="H809" s="150">
        <v>47000</v>
      </c>
      <c r="I809" s="148" t="str">
        <f t="shared" si="48"/>
        <v>2018Q4</v>
      </c>
      <c r="J809" s="148">
        <f t="shared" si="49"/>
        <v>0</v>
      </c>
      <c r="K809" s="148">
        <f t="shared" si="50"/>
        <v>0</v>
      </c>
      <c r="L809" s="151">
        <f t="shared" si="51"/>
        <v>1</v>
      </c>
    </row>
    <row r="810" spans="2:12" x14ac:dyDescent="0.25">
      <c r="B810" s="147" t="s">
        <v>9</v>
      </c>
      <c r="C810" s="148" t="s">
        <v>7</v>
      </c>
      <c r="D810" s="148">
        <v>36</v>
      </c>
      <c r="E810" s="148" t="s">
        <v>8</v>
      </c>
      <c r="F810" s="149">
        <v>43451</v>
      </c>
      <c r="G810" s="149">
        <v>42841</v>
      </c>
      <c r="H810" s="150">
        <v>87000</v>
      </c>
      <c r="I810" s="148" t="str">
        <f t="shared" si="48"/>
        <v>2017Q2</v>
      </c>
      <c r="J810" s="148">
        <f t="shared" si="49"/>
        <v>1</v>
      </c>
      <c r="K810" s="148">
        <f t="shared" si="50"/>
        <v>6</v>
      </c>
      <c r="L810" s="151">
        <f t="shared" si="51"/>
        <v>1</v>
      </c>
    </row>
    <row r="811" spans="2:12" x14ac:dyDescent="0.25">
      <c r="B811" s="147" t="s">
        <v>9</v>
      </c>
      <c r="C811" s="148" t="s">
        <v>7</v>
      </c>
      <c r="D811" s="148">
        <v>61</v>
      </c>
      <c r="E811" s="148" t="s">
        <v>8</v>
      </c>
      <c r="F811" s="149">
        <v>43451</v>
      </c>
      <c r="G811" s="149">
        <v>43153</v>
      </c>
      <c r="H811" s="150">
        <v>10000</v>
      </c>
      <c r="I811" s="148" t="str">
        <f t="shared" si="48"/>
        <v>2018Q1</v>
      </c>
      <c r="J811" s="148">
        <f t="shared" si="49"/>
        <v>0</v>
      </c>
      <c r="K811" s="148">
        <f t="shared" si="50"/>
        <v>3</v>
      </c>
      <c r="L811" s="151">
        <f t="shared" si="51"/>
        <v>1</v>
      </c>
    </row>
    <row r="812" spans="2:12" x14ac:dyDescent="0.25">
      <c r="B812" s="147" t="s">
        <v>9</v>
      </c>
      <c r="C812" s="148" t="s">
        <v>7</v>
      </c>
      <c r="D812" s="148">
        <v>47</v>
      </c>
      <c r="E812" s="148" t="s">
        <v>8</v>
      </c>
      <c r="F812" s="149">
        <v>43451</v>
      </c>
      <c r="G812" s="149">
        <v>43161</v>
      </c>
      <c r="H812" s="150">
        <v>40000</v>
      </c>
      <c r="I812" s="148" t="str">
        <f t="shared" si="48"/>
        <v>2018Q1</v>
      </c>
      <c r="J812" s="148">
        <f t="shared" si="49"/>
        <v>0</v>
      </c>
      <c r="K812" s="148">
        <f t="shared" si="50"/>
        <v>3</v>
      </c>
      <c r="L812" s="151">
        <f t="shared" si="51"/>
        <v>1</v>
      </c>
    </row>
    <row r="813" spans="2:12" x14ac:dyDescent="0.25">
      <c r="B813" s="147" t="s">
        <v>6</v>
      </c>
      <c r="C813" s="148" t="s">
        <v>7</v>
      </c>
      <c r="D813" s="148">
        <v>21</v>
      </c>
      <c r="E813" s="148" t="s">
        <v>8</v>
      </c>
      <c r="F813" s="149">
        <v>43451</v>
      </c>
      <c r="G813" s="149">
        <v>43328</v>
      </c>
      <c r="H813" s="150">
        <v>100000</v>
      </c>
      <c r="I813" s="148" t="str">
        <f t="shared" si="48"/>
        <v>2018Q3</v>
      </c>
      <c r="J813" s="148">
        <f t="shared" si="49"/>
        <v>0</v>
      </c>
      <c r="K813" s="148">
        <f t="shared" si="50"/>
        <v>1</v>
      </c>
      <c r="L813" s="151">
        <f t="shared" si="51"/>
        <v>1</v>
      </c>
    </row>
    <row r="814" spans="2:12" x14ac:dyDescent="0.25">
      <c r="B814" s="147" t="s">
        <v>9</v>
      </c>
      <c r="C814" s="148" t="s">
        <v>7</v>
      </c>
      <c r="D814" s="148">
        <v>53</v>
      </c>
      <c r="E814" s="148" t="s">
        <v>8</v>
      </c>
      <c r="F814" s="149">
        <v>43454</v>
      </c>
      <c r="G814" s="149">
        <v>43252</v>
      </c>
      <c r="H814" s="150">
        <v>25000</v>
      </c>
      <c r="I814" s="148" t="str">
        <f t="shared" si="48"/>
        <v>2018Q2</v>
      </c>
      <c r="J814" s="148">
        <f t="shared" si="49"/>
        <v>0</v>
      </c>
      <c r="K814" s="148">
        <f t="shared" si="50"/>
        <v>2</v>
      </c>
      <c r="L814" s="151">
        <f t="shared" si="51"/>
        <v>1</v>
      </c>
    </row>
    <row r="815" spans="2:12" x14ac:dyDescent="0.25">
      <c r="B815" s="147" t="s">
        <v>6</v>
      </c>
      <c r="C815" s="148" t="s">
        <v>7</v>
      </c>
      <c r="D815" s="148">
        <v>29</v>
      </c>
      <c r="E815" s="148" t="s">
        <v>8</v>
      </c>
      <c r="F815" s="149">
        <v>43454</v>
      </c>
      <c r="G815" s="149">
        <v>43268</v>
      </c>
      <c r="H815" s="150">
        <v>100000</v>
      </c>
      <c r="I815" s="148" t="str">
        <f t="shared" si="48"/>
        <v>2018Q2</v>
      </c>
      <c r="J815" s="148">
        <f t="shared" si="49"/>
        <v>0</v>
      </c>
      <c r="K815" s="148">
        <f t="shared" si="50"/>
        <v>2</v>
      </c>
      <c r="L815" s="151">
        <f t="shared" si="51"/>
        <v>1</v>
      </c>
    </row>
    <row r="816" spans="2:12" x14ac:dyDescent="0.25">
      <c r="B816" s="147" t="s">
        <v>6</v>
      </c>
      <c r="C816" s="148" t="s">
        <v>7</v>
      </c>
      <c r="D816" s="148">
        <v>33</v>
      </c>
      <c r="E816" s="148" t="s">
        <v>8</v>
      </c>
      <c r="F816" s="149">
        <v>43454</v>
      </c>
      <c r="G816" s="149">
        <v>43379</v>
      </c>
      <c r="H816" s="150">
        <v>94000</v>
      </c>
      <c r="I816" s="148" t="str">
        <f t="shared" si="48"/>
        <v>2018Q4</v>
      </c>
      <c r="J816" s="148">
        <f t="shared" si="49"/>
        <v>0</v>
      </c>
      <c r="K816" s="148">
        <f t="shared" si="50"/>
        <v>0</v>
      </c>
      <c r="L816" s="151">
        <f t="shared" si="51"/>
        <v>1</v>
      </c>
    </row>
    <row r="817" spans="2:12" x14ac:dyDescent="0.25">
      <c r="B817" s="147" t="s">
        <v>6</v>
      </c>
      <c r="C817" s="148" t="s">
        <v>7</v>
      </c>
      <c r="D817" s="148">
        <v>19</v>
      </c>
      <c r="E817" s="148" t="s">
        <v>8</v>
      </c>
      <c r="F817" s="149">
        <v>43457</v>
      </c>
      <c r="G817" s="149">
        <v>42865</v>
      </c>
      <c r="H817" s="150">
        <v>100000</v>
      </c>
      <c r="I817" s="148" t="str">
        <f t="shared" si="48"/>
        <v>2017Q2</v>
      </c>
      <c r="J817" s="148">
        <f t="shared" si="49"/>
        <v>1</v>
      </c>
      <c r="K817" s="148">
        <f t="shared" si="50"/>
        <v>6</v>
      </c>
      <c r="L817" s="151">
        <f t="shared" si="51"/>
        <v>1</v>
      </c>
    </row>
    <row r="818" spans="2:12" x14ac:dyDescent="0.25">
      <c r="B818" s="147" t="s">
        <v>6</v>
      </c>
      <c r="C818" s="148" t="s">
        <v>7</v>
      </c>
      <c r="D818" s="148">
        <v>43</v>
      </c>
      <c r="E818" s="148" t="s">
        <v>8</v>
      </c>
      <c r="F818" s="149">
        <v>43458</v>
      </c>
      <c r="G818" s="149">
        <v>43372</v>
      </c>
      <c r="H818" s="150">
        <v>59000</v>
      </c>
      <c r="I818" s="148" t="str">
        <f t="shared" si="48"/>
        <v>2018Q3</v>
      </c>
      <c r="J818" s="148">
        <f t="shared" si="49"/>
        <v>0</v>
      </c>
      <c r="K818" s="148">
        <f t="shared" si="50"/>
        <v>1</v>
      </c>
      <c r="L818" s="151">
        <f t="shared" si="51"/>
        <v>1</v>
      </c>
    </row>
    <row r="819" spans="2:12" x14ac:dyDescent="0.25">
      <c r="B819" s="147" t="s">
        <v>6</v>
      </c>
      <c r="C819" s="148" t="s">
        <v>7</v>
      </c>
      <c r="D819" s="148">
        <v>45</v>
      </c>
      <c r="E819" s="148" t="s">
        <v>8</v>
      </c>
      <c r="F819" s="149">
        <v>43458</v>
      </c>
      <c r="G819" s="149">
        <v>43423</v>
      </c>
      <c r="H819" s="150">
        <v>47000</v>
      </c>
      <c r="I819" s="148" t="str">
        <f t="shared" si="48"/>
        <v>2018Q4</v>
      </c>
      <c r="J819" s="148">
        <f t="shared" si="49"/>
        <v>0</v>
      </c>
      <c r="K819" s="148">
        <f t="shared" si="50"/>
        <v>0</v>
      </c>
      <c r="L819" s="151">
        <f t="shared" si="51"/>
        <v>1</v>
      </c>
    </row>
    <row r="820" spans="2:12" x14ac:dyDescent="0.25">
      <c r="B820" s="147" t="s">
        <v>9</v>
      </c>
      <c r="C820" s="148" t="s">
        <v>7</v>
      </c>
      <c r="D820" s="148">
        <v>36</v>
      </c>
      <c r="E820" s="148" t="s">
        <v>8</v>
      </c>
      <c r="F820" s="149">
        <v>43464</v>
      </c>
      <c r="G820" s="149">
        <v>42539</v>
      </c>
      <c r="H820" s="150">
        <v>87000</v>
      </c>
      <c r="I820" s="148" t="str">
        <f t="shared" si="48"/>
        <v>2016Q2</v>
      </c>
      <c r="J820" s="148">
        <f t="shared" si="49"/>
        <v>2</v>
      </c>
      <c r="K820" s="148">
        <f t="shared" si="50"/>
        <v>10</v>
      </c>
      <c r="L820" s="151">
        <f t="shared" si="51"/>
        <v>1</v>
      </c>
    </row>
    <row r="821" spans="2:12" x14ac:dyDescent="0.25">
      <c r="B821" s="147" t="s">
        <v>9</v>
      </c>
      <c r="C821" s="148" t="s">
        <v>7</v>
      </c>
      <c r="D821" s="148">
        <v>30</v>
      </c>
      <c r="E821" s="148" t="s">
        <v>8</v>
      </c>
      <c r="F821" s="149">
        <v>43464</v>
      </c>
      <c r="G821" s="149">
        <v>43161</v>
      </c>
      <c r="H821" s="150">
        <v>100000</v>
      </c>
      <c r="I821" s="148" t="str">
        <f t="shared" si="48"/>
        <v>2018Q1</v>
      </c>
      <c r="J821" s="148">
        <f t="shared" si="49"/>
        <v>0</v>
      </c>
      <c r="K821" s="148">
        <f t="shared" si="50"/>
        <v>3</v>
      </c>
      <c r="L821" s="151">
        <f t="shared" si="51"/>
        <v>1</v>
      </c>
    </row>
    <row r="822" spans="2:12" x14ac:dyDescent="0.25">
      <c r="B822" s="147" t="s">
        <v>6</v>
      </c>
      <c r="C822" s="148" t="s">
        <v>7</v>
      </c>
      <c r="D822" s="148">
        <v>54</v>
      </c>
      <c r="E822" s="148" t="s">
        <v>8</v>
      </c>
      <c r="F822" s="149">
        <v>43464</v>
      </c>
      <c r="G822" s="149">
        <v>43347</v>
      </c>
      <c r="H822" s="150">
        <v>22000</v>
      </c>
      <c r="I822" s="148" t="str">
        <f t="shared" si="48"/>
        <v>2018Q3</v>
      </c>
      <c r="J822" s="148">
        <f t="shared" si="49"/>
        <v>0</v>
      </c>
      <c r="K822" s="148">
        <f t="shared" si="50"/>
        <v>1</v>
      </c>
      <c r="L822" s="151">
        <f t="shared" si="51"/>
        <v>1</v>
      </c>
    </row>
    <row r="823" spans="2:12" x14ac:dyDescent="0.25">
      <c r="B823" s="147" t="s">
        <v>6</v>
      </c>
      <c r="C823" s="148" t="s">
        <v>7</v>
      </c>
      <c r="D823" s="148">
        <v>55</v>
      </c>
      <c r="E823" s="148" t="s">
        <v>8</v>
      </c>
      <c r="F823" s="149">
        <v>43464</v>
      </c>
      <c r="G823" s="149">
        <v>43391</v>
      </c>
      <c r="H823" s="150">
        <v>20000</v>
      </c>
      <c r="I823" s="148" t="str">
        <f t="shared" si="48"/>
        <v>2018Q4</v>
      </c>
      <c r="J823" s="148">
        <f t="shared" si="49"/>
        <v>0</v>
      </c>
      <c r="K823" s="148">
        <f t="shared" si="50"/>
        <v>0</v>
      </c>
      <c r="L823" s="151">
        <f t="shared" si="51"/>
        <v>1</v>
      </c>
    </row>
    <row r="824" spans="2:12" x14ac:dyDescent="0.25">
      <c r="B824" s="147" t="s">
        <v>6</v>
      </c>
      <c r="C824" s="148" t="s">
        <v>7</v>
      </c>
      <c r="D824" s="148">
        <v>22</v>
      </c>
      <c r="E824" s="148" t="s">
        <v>8</v>
      </c>
      <c r="F824" s="149">
        <v>43464</v>
      </c>
      <c r="G824" s="149">
        <v>43413</v>
      </c>
      <c r="H824" s="150">
        <v>100000</v>
      </c>
      <c r="I824" s="148" t="str">
        <f t="shared" si="48"/>
        <v>2018Q4</v>
      </c>
      <c r="J824" s="148">
        <f t="shared" si="49"/>
        <v>0</v>
      </c>
      <c r="K824" s="148">
        <f t="shared" si="50"/>
        <v>0</v>
      </c>
      <c r="L824" s="151">
        <f t="shared" si="51"/>
        <v>1</v>
      </c>
    </row>
    <row r="825" spans="2:12" x14ac:dyDescent="0.25">
      <c r="B825" s="147" t="s">
        <v>6</v>
      </c>
      <c r="C825" s="148" t="s">
        <v>10</v>
      </c>
      <c r="D825" s="148">
        <v>64</v>
      </c>
      <c r="E825" s="148" t="s">
        <v>8</v>
      </c>
      <c r="F825" s="149">
        <v>43465</v>
      </c>
      <c r="G825" s="149">
        <v>43240</v>
      </c>
      <c r="H825" s="150">
        <v>10000</v>
      </c>
      <c r="I825" s="148" t="str">
        <f t="shared" si="48"/>
        <v>2018Q2</v>
      </c>
      <c r="J825" s="148">
        <f t="shared" si="49"/>
        <v>0</v>
      </c>
      <c r="K825" s="148">
        <f t="shared" si="50"/>
        <v>2</v>
      </c>
      <c r="L825" s="151">
        <f t="shared" si="51"/>
        <v>0</v>
      </c>
    </row>
    <row r="826" spans="2:12" x14ac:dyDescent="0.25">
      <c r="B826" s="147" t="s">
        <v>6</v>
      </c>
      <c r="C826" s="148" t="s">
        <v>7</v>
      </c>
      <c r="D826" s="148">
        <v>24</v>
      </c>
      <c r="E826" s="148" t="s">
        <v>8</v>
      </c>
      <c r="F826" s="149">
        <v>43465</v>
      </c>
      <c r="G826" s="149">
        <v>43381</v>
      </c>
      <c r="H826" s="150">
        <v>100000</v>
      </c>
      <c r="I826" s="148" t="str">
        <f t="shared" si="48"/>
        <v>2018Q4</v>
      </c>
      <c r="J826" s="148">
        <f t="shared" si="49"/>
        <v>0</v>
      </c>
      <c r="K826" s="148">
        <f t="shared" si="50"/>
        <v>0</v>
      </c>
      <c r="L826" s="151">
        <f t="shared" si="51"/>
        <v>1</v>
      </c>
    </row>
    <row r="827" spans="2:12" x14ac:dyDescent="0.25">
      <c r="B827" s="147" t="s">
        <v>6</v>
      </c>
      <c r="C827" s="148" t="s">
        <v>7</v>
      </c>
      <c r="D827" s="148">
        <v>59</v>
      </c>
      <c r="E827" s="148" t="s">
        <v>8</v>
      </c>
      <c r="F827" s="149">
        <v>43465</v>
      </c>
      <c r="G827" s="149">
        <v>43420</v>
      </c>
      <c r="H827" s="150">
        <v>10000</v>
      </c>
      <c r="I827" s="148" t="str">
        <f t="shared" si="48"/>
        <v>2018Q4</v>
      </c>
      <c r="J827" s="148">
        <f t="shared" si="49"/>
        <v>0</v>
      </c>
      <c r="K827" s="148">
        <f t="shared" si="50"/>
        <v>0</v>
      </c>
      <c r="L827" s="151">
        <f t="shared" si="51"/>
        <v>1</v>
      </c>
    </row>
    <row r="828" spans="2:12" x14ac:dyDescent="0.25">
      <c r="B828" s="147" t="s">
        <v>9</v>
      </c>
      <c r="C828" s="148" t="s">
        <v>7</v>
      </c>
      <c r="D828" s="148">
        <v>46</v>
      </c>
      <c r="E828" s="148" t="s">
        <v>8</v>
      </c>
      <c r="F828" s="149">
        <v>43467</v>
      </c>
      <c r="G828" s="149">
        <v>42718</v>
      </c>
      <c r="H828" s="150">
        <v>43000</v>
      </c>
      <c r="I828" s="148" t="str">
        <f t="shared" si="48"/>
        <v>2016Q4</v>
      </c>
      <c r="J828" s="148">
        <f t="shared" si="49"/>
        <v>3</v>
      </c>
      <c r="K828" s="148">
        <f t="shared" si="50"/>
        <v>9</v>
      </c>
      <c r="L828" s="151">
        <f t="shared" si="51"/>
        <v>1</v>
      </c>
    </row>
    <row r="829" spans="2:12" x14ac:dyDescent="0.25">
      <c r="B829" s="147" t="s">
        <v>6</v>
      </c>
      <c r="C829" s="148" t="s">
        <v>7</v>
      </c>
      <c r="D829" s="148">
        <v>23</v>
      </c>
      <c r="E829" s="148" t="s">
        <v>8</v>
      </c>
      <c r="F829" s="149">
        <v>43467</v>
      </c>
      <c r="G829" s="149">
        <v>43267</v>
      </c>
      <c r="H829" s="150">
        <v>100000</v>
      </c>
      <c r="I829" s="148" t="str">
        <f t="shared" si="48"/>
        <v>2018Q2</v>
      </c>
      <c r="J829" s="148">
        <f t="shared" si="49"/>
        <v>1</v>
      </c>
      <c r="K829" s="148">
        <f t="shared" si="50"/>
        <v>3</v>
      </c>
      <c r="L829" s="151">
        <f t="shared" si="51"/>
        <v>1</v>
      </c>
    </row>
    <row r="830" spans="2:12" x14ac:dyDescent="0.25">
      <c r="B830" s="147" t="s">
        <v>9</v>
      </c>
      <c r="C830" s="148" t="s">
        <v>7</v>
      </c>
      <c r="D830" s="148">
        <v>52</v>
      </c>
      <c r="E830" s="148" t="s">
        <v>8</v>
      </c>
      <c r="F830" s="149">
        <v>43468</v>
      </c>
      <c r="G830" s="149">
        <v>43216</v>
      </c>
      <c r="H830" s="150">
        <v>27000</v>
      </c>
      <c r="I830" s="148" t="str">
        <f t="shared" si="48"/>
        <v>2018Q2</v>
      </c>
      <c r="J830" s="148">
        <f t="shared" si="49"/>
        <v>1</v>
      </c>
      <c r="K830" s="148">
        <f t="shared" si="50"/>
        <v>3</v>
      </c>
      <c r="L830" s="151">
        <f t="shared" si="51"/>
        <v>1</v>
      </c>
    </row>
    <row r="831" spans="2:12" x14ac:dyDescent="0.25">
      <c r="B831" s="147" t="s">
        <v>9</v>
      </c>
      <c r="C831" s="148" t="s">
        <v>7</v>
      </c>
      <c r="D831" s="148">
        <v>51</v>
      </c>
      <c r="E831" s="148" t="s">
        <v>8</v>
      </c>
      <c r="F831" s="149">
        <v>43471</v>
      </c>
      <c r="G831" s="149">
        <v>43126</v>
      </c>
      <c r="H831" s="150">
        <v>30000</v>
      </c>
      <c r="I831" s="148" t="str">
        <f t="shared" si="48"/>
        <v>2018Q1</v>
      </c>
      <c r="J831" s="148">
        <f t="shared" si="49"/>
        <v>1</v>
      </c>
      <c r="K831" s="148">
        <f t="shared" si="50"/>
        <v>4</v>
      </c>
      <c r="L831" s="151">
        <f t="shared" si="51"/>
        <v>1</v>
      </c>
    </row>
    <row r="832" spans="2:12" x14ac:dyDescent="0.25">
      <c r="B832" s="147" t="s">
        <v>6</v>
      </c>
      <c r="C832" s="148" t="s">
        <v>7</v>
      </c>
      <c r="D832" s="148">
        <v>56</v>
      </c>
      <c r="E832" s="148" t="s">
        <v>8</v>
      </c>
      <c r="F832" s="149">
        <v>43471</v>
      </c>
      <c r="G832" s="149">
        <v>43292</v>
      </c>
      <c r="H832" s="150">
        <v>17000</v>
      </c>
      <c r="I832" s="148" t="str">
        <f t="shared" si="48"/>
        <v>2018Q3</v>
      </c>
      <c r="J832" s="148">
        <f t="shared" si="49"/>
        <v>1</v>
      </c>
      <c r="K832" s="148">
        <f t="shared" si="50"/>
        <v>2</v>
      </c>
      <c r="L832" s="151">
        <f t="shared" si="51"/>
        <v>1</v>
      </c>
    </row>
    <row r="833" spans="2:12" x14ac:dyDescent="0.25">
      <c r="B833" s="147" t="s">
        <v>9</v>
      </c>
      <c r="C833" s="148" t="s">
        <v>7</v>
      </c>
      <c r="D833" s="148">
        <v>45</v>
      </c>
      <c r="E833" s="148" t="s">
        <v>8</v>
      </c>
      <c r="F833" s="149">
        <v>43472</v>
      </c>
      <c r="G833" s="149">
        <v>42511</v>
      </c>
      <c r="H833" s="150">
        <v>47000</v>
      </c>
      <c r="I833" s="148" t="str">
        <f t="shared" si="48"/>
        <v>2016Q2</v>
      </c>
      <c r="J833" s="148">
        <f t="shared" si="49"/>
        <v>3</v>
      </c>
      <c r="K833" s="148">
        <f t="shared" si="50"/>
        <v>11</v>
      </c>
      <c r="L833" s="151">
        <f t="shared" si="51"/>
        <v>1</v>
      </c>
    </row>
    <row r="834" spans="2:12" x14ac:dyDescent="0.25">
      <c r="B834" s="147" t="s">
        <v>9</v>
      </c>
      <c r="C834" s="148" t="s">
        <v>7</v>
      </c>
      <c r="D834" s="148">
        <v>51</v>
      </c>
      <c r="E834" s="148" t="s">
        <v>8</v>
      </c>
      <c r="F834" s="149">
        <v>43472</v>
      </c>
      <c r="G834" s="149">
        <v>42775</v>
      </c>
      <c r="H834" s="150">
        <v>30000</v>
      </c>
      <c r="I834" s="148" t="str">
        <f t="shared" si="48"/>
        <v>2017Q1</v>
      </c>
      <c r="J834" s="148">
        <f t="shared" si="49"/>
        <v>2</v>
      </c>
      <c r="K834" s="148">
        <f t="shared" si="50"/>
        <v>8</v>
      </c>
      <c r="L834" s="151">
        <f t="shared" si="51"/>
        <v>1</v>
      </c>
    </row>
    <row r="835" spans="2:12" x14ac:dyDescent="0.25">
      <c r="B835" s="147" t="s">
        <v>9</v>
      </c>
      <c r="C835" s="148" t="s">
        <v>7</v>
      </c>
      <c r="D835" s="148">
        <v>55</v>
      </c>
      <c r="E835" s="148" t="s">
        <v>8</v>
      </c>
      <c r="F835" s="149">
        <v>43472</v>
      </c>
      <c r="G835" s="149">
        <v>43234</v>
      </c>
      <c r="H835" s="150">
        <v>20000</v>
      </c>
      <c r="I835" s="148" t="str">
        <f t="shared" si="48"/>
        <v>2018Q2</v>
      </c>
      <c r="J835" s="148">
        <f t="shared" si="49"/>
        <v>1</v>
      </c>
      <c r="K835" s="148">
        <f t="shared" si="50"/>
        <v>3</v>
      </c>
      <c r="L835" s="151">
        <f t="shared" si="51"/>
        <v>1</v>
      </c>
    </row>
    <row r="836" spans="2:12" x14ac:dyDescent="0.25">
      <c r="B836" s="147" t="s">
        <v>9</v>
      </c>
      <c r="C836" s="148" t="s">
        <v>7</v>
      </c>
      <c r="D836" s="148">
        <v>48</v>
      </c>
      <c r="E836" s="148" t="s">
        <v>8</v>
      </c>
      <c r="F836" s="149">
        <v>43472</v>
      </c>
      <c r="G836" s="149">
        <v>43266</v>
      </c>
      <c r="H836" s="150">
        <v>38000</v>
      </c>
      <c r="I836" s="148" t="str">
        <f t="shared" si="48"/>
        <v>2018Q2</v>
      </c>
      <c r="J836" s="148">
        <f t="shared" si="49"/>
        <v>1</v>
      </c>
      <c r="K836" s="148">
        <f t="shared" si="50"/>
        <v>3</v>
      </c>
      <c r="L836" s="151">
        <f t="shared" si="51"/>
        <v>1</v>
      </c>
    </row>
    <row r="837" spans="2:12" x14ac:dyDescent="0.25">
      <c r="B837" s="147" t="s">
        <v>9</v>
      </c>
      <c r="C837" s="148" t="s">
        <v>7</v>
      </c>
      <c r="D837" s="148">
        <v>31</v>
      </c>
      <c r="E837" s="148" t="s">
        <v>8</v>
      </c>
      <c r="F837" s="149">
        <v>43472</v>
      </c>
      <c r="G837" s="149">
        <v>43292</v>
      </c>
      <c r="H837" s="150">
        <v>98000</v>
      </c>
      <c r="I837" s="148" t="str">
        <f t="shared" si="48"/>
        <v>2018Q3</v>
      </c>
      <c r="J837" s="148">
        <f t="shared" si="49"/>
        <v>1</v>
      </c>
      <c r="K837" s="148">
        <f t="shared" si="50"/>
        <v>2</v>
      </c>
      <c r="L837" s="151">
        <f t="shared" si="51"/>
        <v>1</v>
      </c>
    </row>
    <row r="838" spans="2:12" x14ac:dyDescent="0.25">
      <c r="B838" s="147" t="s">
        <v>6</v>
      </c>
      <c r="C838" s="148" t="s">
        <v>7</v>
      </c>
      <c r="D838" s="148">
        <v>54</v>
      </c>
      <c r="E838" s="148" t="s">
        <v>8</v>
      </c>
      <c r="F838" s="149">
        <v>43472</v>
      </c>
      <c r="G838" s="149">
        <v>43302</v>
      </c>
      <c r="H838" s="150">
        <v>22000</v>
      </c>
      <c r="I838" s="148" t="str">
        <f t="shared" si="48"/>
        <v>2018Q3</v>
      </c>
      <c r="J838" s="148">
        <f t="shared" si="49"/>
        <v>1</v>
      </c>
      <c r="K838" s="148">
        <f t="shared" si="50"/>
        <v>2</v>
      </c>
      <c r="L838" s="151">
        <f t="shared" si="51"/>
        <v>1</v>
      </c>
    </row>
    <row r="839" spans="2:12" x14ac:dyDescent="0.25">
      <c r="B839" s="147" t="s">
        <v>6</v>
      </c>
      <c r="C839" s="148" t="s">
        <v>7</v>
      </c>
      <c r="D839" s="148">
        <v>50</v>
      </c>
      <c r="E839" s="148" t="s">
        <v>8</v>
      </c>
      <c r="F839" s="149">
        <v>43472</v>
      </c>
      <c r="G839" s="149">
        <v>43367</v>
      </c>
      <c r="H839" s="150">
        <v>32000</v>
      </c>
      <c r="I839" s="148" t="str">
        <f t="shared" si="48"/>
        <v>2018Q3</v>
      </c>
      <c r="J839" s="148">
        <f t="shared" si="49"/>
        <v>1</v>
      </c>
      <c r="K839" s="148">
        <f t="shared" si="50"/>
        <v>2</v>
      </c>
      <c r="L839" s="151">
        <f t="shared" si="51"/>
        <v>1</v>
      </c>
    </row>
    <row r="840" spans="2:12" x14ac:dyDescent="0.25">
      <c r="B840" s="147" t="s">
        <v>6</v>
      </c>
      <c r="C840" s="148" t="s">
        <v>7</v>
      </c>
      <c r="D840" s="148">
        <v>48</v>
      </c>
      <c r="E840" s="148" t="s">
        <v>8</v>
      </c>
      <c r="F840" s="149">
        <v>43472</v>
      </c>
      <c r="G840" s="149">
        <v>43407</v>
      </c>
      <c r="H840" s="150">
        <v>38000</v>
      </c>
      <c r="I840" s="148" t="str">
        <f t="shared" si="48"/>
        <v>2018Q4</v>
      </c>
      <c r="J840" s="148">
        <f t="shared" si="49"/>
        <v>1</v>
      </c>
      <c r="K840" s="148">
        <f t="shared" si="50"/>
        <v>1</v>
      </c>
      <c r="L840" s="151">
        <f t="shared" si="51"/>
        <v>1</v>
      </c>
    </row>
    <row r="841" spans="2:12" x14ac:dyDescent="0.25">
      <c r="B841" s="147" t="s">
        <v>6</v>
      </c>
      <c r="C841" s="148" t="s">
        <v>7</v>
      </c>
      <c r="D841" s="148">
        <v>24</v>
      </c>
      <c r="E841" s="148" t="s">
        <v>8</v>
      </c>
      <c r="F841" s="149">
        <v>43472</v>
      </c>
      <c r="G841" s="149">
        <v>43414</v>
      </c>
      <c r="H841" s="150">
        <v>100000</v>
      </c>
      <c r="I841" s="148" t="str">
        <f t="shared" si="48"/>
        <v>2018Q4</v>
      </c>
      <c r="J841" s="148">
        <f t="shared" si="49"/>
        <v>1</v>
      </c>
      <c r="K841" s="148">
        <f t="shared" si="50"/>
        <v>1</v>
      </c>
      <c r="L841" s="151">
        <f t="shared" si="51"/>
        <v>1</v>
      </c>
    </row>
    <row r="842" spans="2:12" x14ac:dyDescent="0.25">
      <c r="B842" s="147" t="s">
        <v>6</v>
      </c>
      <c r="C842" s="148" t="s">
        <v>7</v>
      </c>
      <c r="D842" s="148">
        <v>31</v>
      </c>
      <c r="E842" s="148" t="s">
        <v>8</v>
      </c>
      <c r="F842" s="149">
        <v>43473</v>
      </c>
      <c r="G842" s="149">
        <v>43026</v>
      </c>
      <c r="H842" s="150">
        <v>98000</v>
      </c>
      <c r="I842" s="148" t="str">
        <f t="shared" si="48"/>
        <v>2017Q4</v>
      </c>
      <c r="J842" s="148">
        <f t="shared" si="49"/>
        <v>2</v>
      </c>
      <c r="K842" s="148">
        <f t="shared" si="50"/>
        <v>5</v>
      </c>
      <c r="L842" s="151">
        <f t="shared" si="51"/>
        <v>1</v>
      </c>
    </row>
    <row r="843" spans="2:12" x14ac:dyDescent="0.25">
      <c r="B843" s="147" t="s">
        <v>9</v>
      </c>
      <c r="C843" s="148" t="s">
        <v>7</v>
      </c>
      <c r="D843" s="148">
        <v>39</v>
      </c>
      <c r="E843" s="148" t="s">
        <v>8</v>
      </c>
      <c r="F843" s="149">
        <v>43473</v>
      </c>
      <c r="G843" s="149">
        <v>43182</v>
      </c>
      <c r="H843" s="150">
        <v>81000</v>
      </c>
      <c r="I843" s="148" t="str">
        <f t="shared" ref="I843:I906" si="52">YEAR(G843)&amp;"Q"&amp;ROUNDUP(MONTH(G843)/3,0)</f>
        <v>2018Q1</v>
      </c>
      <c r="J843" s="148">
        <f t="shared" ref="J843:J906" si="53">YEAR(F843)-YEAR(G843)</f>
        <v>1</v>
      </c>
      <c r="K843" s="148">
        <f t="shared" ref="K843:K906" si="54">(YEAR(F843)*4+ROUNDDOWN((MONTH(F843)-1)/3,0))
-(YEAR(G843)*4+ROUNDDOWN((MONTH(G843)-1)/3,0))</f>
        <v>4</v>
      </c>
      <c r="L843" s="151">
        <f t="shared" ref="L843:L906" si="55">IF(C843="Declined",0,IF(C843="Admitted",1,IF(B843="TPD",0.8,1)))</f>
        <v>1</v>
      </c>
    </row>
    <row r="844" spans="2:12" x14ac:dyDescent="0.25">
      <c r="B844" s="147" t="s">
        <v>6</v>
      </c>
      <c r="C844" s="148" t="s">
        <v>7</v>
      </c>
      <c r="D844" s="148">
        <v>22</v>
      </c>
      <c r="E844" s="148" t="s">
        <v>8</v>
      </c>
      <c r="F844" s="149">
        <v>43473</v>
      </c>
      <c r="G844" s="149">
        <v>43242</v>
      </c>
      <c r="H844" s="150">
        <v>100000</v>
      </c>
      <c r="I844" s="148" t="str">
        <f t="shared" si="52"/>
        <v>2018Q2</v>
      </c>
      <c r="J844" s="148">
        <f t="shared" si="53"/>
        <v>1</v>
      </c>
      <c r="K844" s="148">
        <f t="shared" si="54"/>
        <v>3</v>
      </c>
      <c r="L844" s="151">
        <f t="shared" si="55"/>
        <v>1</v>
      </c>
    </row>
    <row r="845" spans="2:12" x14ac:dyDescent="0.25">
      <c r="B845" s="147" t="s">
        <v>6</v>
      </c>
      <c r="C845" s="148" t="s">
        <v>7</v>
      </c>
      <c r="D845" s="148">
        <v>25</v>
      </c>
      <c r="E845" s="148" t="s">
        <v>8</v>
      </c>
      <c r="F845" s="149">
        <v>43473</v>
      </c>
      <c r="G845" s="149">
        <v>43245</v>
      </c>
      <c r="H845" s="150">
        <v>100000</v>
      </c>
      <c r="I845" s="148" t="str">
        <f t="shared" si="52"/>
        <v>2018Q2</v>
      </c>
      <c r="J845" s="148">
        <f t="shared" si="53"/>
        <v>1</v>
      </c>
      <c r="K845" s="148">
        <f t="shared" si="54"/>
        <v>3</v>
      </c>
      <c r="L845" s="151">
        <f t="shared" si="55"/>
        <v>1</v>
      </c>
    </row>
    <row r="846" spans="2:12" x14ac:dyDescent="0.25">
      <c r="B846" s="147" t="s">
        <v>9</v>
      </c>
      <c r="C846" s="148" t="s">
        <v>7</v>
      </c>
      <c r="D846" s="148">
        <v>37</v>
      </c>
      <c r="E846" s="148" t="s">
        <v>8</v>
      </c>
      <c r="F846" s="149">
        <v>43475</v>
      </c>
      <c r="G846" s="149">
        <v>43164</v>
      </c>
      <c r="H846" s="150">
        <v>86000</v>
      </c>
      <c r="I846" s="148" t="str">
        <f t="shared" si="52"/>
        <v>2018Q1</v>
      </c>
      <c r="J846" s="148">
        <f t="shared" si="53"/>
        <v>1</v>
      </c>
      <c r="K846" s="148">
        <f t="shared" si="54"/>
        <v>4</v>
      </c>
      <c r="L846" s="151">
        <f t="shared" si="55"/>
        <v>1</v>
      </c>
    </row>
    <row r="847" spans="2:12" x14ac:dyDescent="0.25">
      <c r="B847" s="147" t="s">
        <v>6</v>
      </c>
      <c r="C847" s="148" t="s">
        <v>7</v>
      </c>
      <c r="D847" s="148">
        <v>51</v>
      </c>
      <c r="E847" s="148" t="s">
        <v>8</v>
      </c>
      <c r="F847" s="149">
        <v>43475</v>
      </c>
      <c r="G847" s="149">
        <v>43276</v>
      </c>
      <c r="H847" s="150">
        <v>30000</v>
      </c>
      <c r="I847" s="148" t="str">
        <f t="shared" si="52"/>
        <v>2018Q2</v>
      </c>
      <c r="J847" s="148">
        <f t="shared" si="53"/>
        <v>1</v>
      </c>
      <c r="K847" s="148">
        <f t="shared" si="54"/>
        <v>3</v>
      </c>
      <c r="L847" s="151">
        <f t="shared" si="55"/>
        <v>1</v>
      </c>
    </row>
    <row r="848" spans="2:12" x14ac:dyDescent="0.25">
      <c r="B848" s="147" t="s">
        <v>6</v>
      </c>
      <c r="C848" s="148" t="s">
        <v>7</v>
      </c>
      <c r="D848" s="148">
        <v>32</v>
      </c>
      <c r="E848" s="148" t="s">
        <v>8</v>
      </c>
      <c r="F848" s="149">
        <v>43475</v>
      </c>
      <c r="G848" s="149">
        <v>43299</v>
      </c>
      <c r="H848" s="150">
        <v>96000</v>
      </c>
      <c r="I848" s="148" t="str">
        <f t="shared" si="52"/>
        <v>2018Q3</v>
      </c>
      <c r="J848" s="148">
        <f t="shared" si="53"/>
        <v>1</v>
      </c>
      <c r="K848" s="148">
        <f t="shared" si="54"/>
        <v>2</v>
      </c>
      <c r="L848" s="151">
        <f t="shared" si="55"/>
        <v>1</v>
      </c>
    </row>
    <row r="849" spans="2:12" x14ac:dyDescent="0.25">
      <c r="B849" s="147" t="s">
        <v>6</v>
      </c>
      <c r="C849" s="148" t="s">
        <v>7</v>
      </c>
      <c r="D849" s="148">
        <v>39</v>
      </c>
      <c r="E849" s="148" t="s">
        <v>8</v>
      </c>
      <c r="F849" s="149">
        <v>43475</v>
      </c>
      <c r="G849" s="149">
        <v>43358</v>
      </c>
      <c r="H849" s="150">
        <v>81000</v>
      </c>
      <c r="I849" s="148" t="str">
        <f t="shared" si="52"/>
        <v>2018Q3</v>
      </c>
      <c r="J849" s="148">
        <f t="shared" si="53"/>
        <v>1</v>
      </c>
      <c r="K849" s="148">
        <f t="shared" si="54"/>
        <v>2</v>
      </c>
      <c r="L849" s="151">
        <f t="shared" si="55"/>
        <v>1</v>
      </c>
    </row>
    <row r="850" spans="2:12" x14ac:dyDescent="0.25">
      <c r="B850" s="147" t="s">
        <v>6</v>
      </c>
      <c r="C850" s="148" t="s">
        <v>7</v>
      </c>
      <c r="D850" s="148">
        <v>54</v>
      </c>
      <c r="E850" s="148" t="s">
        <v>8</v>
      </c>
      <c r="F850" s="149">
        <v>43475</v>
      </c>
      <c r="G850" s="149">
        <v>43385</v>
      </c>
      <c r="H850" s="150">
        <v>22000</v>
      </c>
      <c r="I850" s="148" t="str">
        <f t="shared" si="52"/>
        <v>2018Q4</v>
      </c>
      <c r="J850" s="148">
        <f t="shared" si="53"/>
        <v>1</v>
      </c>
      <c r="K850" s="148">
        <f t="shared" si="54"/>
        <v>1</v>
      </c>
      <c r="L850" s="151">
        <f t="shared" si="55"/>
        <v>1</v>
      </c>
    </row>
    <row r="851" spans="2:12" x14ac:dyDescent="0.25">
      <c r="B851" s="147" t="s">
        <v>6</v>
      </c>
      <c r="C851" s="148" t="s">
        <v>7</v>
      </c>
      <c r="D851" s="148">
        <v>47</v>
      </c>
      <c r="E851" s="148" t="s">
        <v>8</v>
      </c>
      <c r="F851" s="149">
        <v>43475</v>
      </c>
      <c r="G851" s="149">
        <v>43438</v>
      </c>
      <c r="H851" s="150">
        <v>40000</v>
      </c>
      <c r="I851" s="148" t="str">
        <f t="shared" si="52"/>
        <v>2018Q4</v>
      </c>
      <c r="J851" s="148">
        <f t="shared" si="53"/>
        <v>1</v>
      </c>
      <c r="K851" s="148">
        <f t="shared" si="54"/>
        <v>1</v>
      </c>
      <c r="L851" s="151">
        <f t="shared" si="55"/>
        <v>1</v>
      </c>
    </row>
    <row r="852" spans="2:12" x14ac:dyDescent="0.25">
      <c r="B852" s="147" t="s">
        <v>9</v>
      </c>
      <c r="C852" s="148" t="s">
        <v>7</v>
      </c>
      <c r="D852" s="148">
        <v>50</v>
      </c>
      <c r="E852" s="148" t="s">
        <v>8</v>
      </c>
      <c r="F852" s="149">
        <v>43478</v>
      </c>
      <c r="G852" s="149">
        <v>42649</v>
      </c>
      <c r="H852" s="150">
        <v>32000</v>
      </c>
      <c r="I852" s="148" t="str">
        <f t="shared" si="52"/>
        <v>2016Q4</v>
      </c>
      <c r="J852" s="148">
        <f t="shared" si="53"/>
        <v>3</v>
      </c>
      <c r="K852" s="148">
        <f t="shared" si="54"/>
        <v>9</v>
      </c>
      <c r="L852" s="151">
        <f t="shared" si="55"/>
        <v>1</v>
      </c>
    </row>
    <row r="853" spans="2:12" x14ac:dyDescent="0.25">
      <c r="B853" s="147" t="s">
        <v>6</v>
      </c>
      <c r="C853" s="148" t="s">
        <v>7</v>
      </c>
      <c r="D853" s="148">
        <v>53</v>
      </c>
      <c r="E853" s="148" t="s">
        <v>8</v>
      </c>
      <c r="F853" s="149">
        <v>43478</v>
      </c>
      <c r="G853" s="149">
        <v>43198</v>
      </c>
      <c r="H853" s="150">
        <v>25000</v>
      </c>
      <c r="I853" s="148" t="str">
        <f t="shared" si="52"/>
        <v>2018Q2</v>
      </c>
      <c r="J853" s="148">
        <f t="shared" si="53"/>
        <v>1</v>
      </c>
      <c r="K853" s="148">
        <f t="shared" si="54"/>
        <v>3</v>
      </c>
      <c r="L853" s="151">
        <f t="shared" si="55"/>
        <v>1</v>
      </c>
    </row>
    <row r="854" spans="2:12" x14ac:dyDescent="0.25">
      <c r="B854" s="147" t="s">
        <v>6</v>
      </c>
      <c r="C854" s="148" t="s">
        <v>7</v>
      </c>
      <c r="D854" s="148">
        <v>47</v>
      </c>
      <c r="E854" s="148" t="s">
        <v>8</v>
      </c>
      <c r="F854" s="149">
        <v>43478</v>
      </c>
      <c r="G854" s="149">
        <v>43385</v>
      </c>
      <c r="H854" s="150">
        <v>40000</v>
      </c>
      <c r="I854" s="148" t="str">
        <f t="shared" si="52"/>
        <v>2018Q4</v>
      </c>
      <c r="J854" s="148">
        <f t="shared" si="53"/>
        <v>1</v>
      </c>
      <c r="K854" s="148">
        <f t="shared" si="54"/>
        <v>1</v>
      </c>
      <c r="L854" s="151">
        <f t="shared" si="55"/>
        <v>1</v>
      </c>
    </row>
    <row r="855" spans="2:12" x14ac:dyDescent="0.25">
      <c r="B855" s="147" t="s">
        <v>6</v>
      </c>
      <c r="C855" s="148" t="s">
        <v>7</v>
      </c>
      <c r="D855" s="148">
        <v>43</v>
      </c>
      <c r="E855" s="148" t="s">
        <v>8</v>
      </c>
      <c r="F855" s="149">
        <v>43478</v>
      </c>
      <c r="G855" s="149">
        <v>43386</v>
      </c>
      <c r="H855" s="150">
        <v>59000</v>
      </c>
      <c r="I855" s="148" t="str">
        <f t="shared" si="52"/>
        <v>2018Q4</v>
      </c>
      <c r="J855" s="148">
        <f t="shared" si="53"/>
        <v>1</v>
      </c>
      <c r="K855" s="148">
        <f t="shared" si="54"/>
        <v>1</v>
      </c>
      <c r="L855" s="151">
        <f t="shared" si="55"/>
        <v>1</v>
      </c>
    </row>
    <row r="856" spans="2:12" x14ac:dyDescent="0.25">
      <c r="B856" s="147" t="s">
        <v>6</v>
      </c>
      <c r="C856" s="148" t="s">
        <v>7</v>
      </c>
      <c r="D856" s="148">
        <v>22</v>
      </c>
      <c r="E856" s="148" t="s">
        <v>8</v>
      </c>
      <c r="F856" s="149">
        <v>43478</v>
      </c>
      <c r="G856" s="149">
        <v>43407</v>
      </c>
      <c r="H856" s="150">
        <v>100000</v>
      </c>
      <c r="I856" s="148" t="str">
        <f t="shared" si="52"/>
        <v>2018Q4</v>
      </c>
      <c r="J856" s="148">
        <f t="shared" si="53"/>
        <v>1</v>
      </c>
      <c r="K856" s="148">
        <f t="shared" si="54"/>
        <v>1</v>
      </c>
      <c r="L856" s="151">
        <f t="shared" si="55"/>
        <v>1</v>
      </c>
    </row>
    <row r="857" spans="2:12" x14ac:dyDescent="0.25">
      <c r="B857" s="147" t="s">
        <v>6</v>
      </c>
      <c r="C857" s="148" t="s">
        <v>7</v>
      </c>
      <c r="D857" s="148">
        <v>20</v>
      </c>
      <c r="E857" s="148" t="s">
        <v>8</v>
      </c>
      <c r="F857" s="149">
        <v>43487</v>
      </c>
      <c r="G857" s="149">
        <v>42984</v>
      </c>
      <c r="H857" s="150">
        <v>100000</v>
      </c>
      <c r="I857" s="148" t="str">
        <f t="shared" si="52"/>
        <v>2017Q3</v>
      </c>
      <c r="J857" s="148">
        <f t="shared" si="53"/>
        <v>2</v>
      </c>
      <c r="K857" s="148">
        <f t="shared" si="54"/>
        <v>6</v>
      </c>
      <c r="L857" s="151">
        <f t="shared" si="55"/>
        <v>1</v>
      </c>
    </row>
    <row r="858" spans="2:12" x14ac:dyDescent="0.25">
      <c r="B858" s="147" t="s">
        <v>9</v>
      </c>
      <c r="C858" s="148" t="s">
        <v>10</v>
      </c>
      <c r="D858" s="148">
        <v>54</v>
      </c>
      <c r="E858" s="148" t="s">
        <v>8</v>
      </c>
      <c r="F858" s="149">
        <v>43487</v>
      </c>
      <c r="G858" s="149">
        <v>43191</v>
      </c>
      <c r="H858" s="150">
        <v>22000</v>
      </c>
      <c r="I858" s="148" t="str">
        <f t="shared" si="52"/>
        <v>2018Q2</v>
      </c>
      <c r="J858" s="148">
        <f t="shared" si="53"/>
        <v>1</v>
      </c>
      <c r="K858" s="148">
        <f t="shared" si="54"/>
        <v>3</v>
      </c>
      <c r="L858" s="151">
        <f t="shared" si="55"/>
        <v>0</v>
      </c>
    </row>
    <row r="859" spans="2:12" x14ac:dyDescent="0.25">
      <c r="B859" s="147" t="s">
        <v>9</v>
      </c>
      <c r="C859" s="148" t="s">
        <v>7</v>
      </c>
      <c r="D859" s="148">
        <v>54</v>
      </c>
      <c r="E859" s="148" t="s">
        <v>8</v>
      </c>
      <c r="F859" s="149">
        <v>43487</v>
      </c>
      <c r="G859" s="149">
        <v>43196</v>
      </c>
      <c r="H859" s="150">
        <v>22000</v>
      </c>
      <c r="I859" s="148" t="str">
        <f t="shared" si="52"/>
        <v>2018Q2</v>
      </c>
      <c r="J859" s="148">
        <f t="shared" si="53"/>
        <v>1</v>
      </c>
      <c r="K859" s="148">
        <f t="shared" si="54"/>
        <v>3</v>
      </c>
      <c r="L859" s="151">
        <f t="shared" si="55"/>
        <v>1</v>
      </c>
    </row>
    <row r="860" spans="2:12" x14ac:dyDescent="0.25">
      <c r="B860" s="147" t="s">
        <v>6</v>
      </c>
      <c r="C860" s="148" t="s">
        <v>7</v>
      </c>
      <c r="D860" s="148">
        <v>63</v>
      </c>
      <c r="E860" s="148" t="s">
        <v>8</v>
      </c>
      <c r="F860" s="149">
        <v>43487</v>
      </c>
      <c r="G860" s="149">
        <v>43256</v>
      </c>
      <c r="H860" s="150">
        <v>10000</v>
      </c>
      <c r="I860" s="148" t="str">
        <f t="shared" si="52"/>
        <v>2018Q2</v>
      </c>
      <c r="J860" s="148">
        <f t="shared" si="53"/>
        <v>1</v>
      </c>
      <c r="K860" s="148">
        <f t="shared" si="54"/>
        <v>3</v>
      </c>
      <c r="L860" s="151">
        <f t="shared" si="55"/>
        <v>1</v>
      </c>
    </row>
    <row r="861" spans="2:12" x14ac:dyDescent="0.25">
      <c r="B861" s="147" t="s">
        <v>9</v>
      </c>
      <c r="C861" s="148" t="s">
        <v>7</v>
      </c>
      <c r="D861" s="148">
        <v>52</v>
      </c>
      <c r="E861" s="148" t="s">
        <v>8</v>
      </c>
      <c r="F861" s="149">
        <v>43487</v>
      </c>
      <c r="G861" s="149">
        <v>43269</v>
      </c>
      <c r="H861" s="150">
        <v>27000</v>
      </c>
      <c r="I861" s="148" t="str">
        <f t="shared" si="52"/>
        <v>2018Q2</v>
      </c>
      <c r="J861" s="148">
        <f t="shared" si="53"/>
        <v>1</v>
      </c>
      <c r="K861" s="148">
        <f t="shared" si="54"/>
        <v>3</v>
      </c>
      <c r="L861" s="151">
        <f t="shared" si="55"/>
        <v>1</v>
      </c>
    </row>
    <row r="862" spans="2:12" x14ac:dyDescent="0.25">
      <c r="B862" s="147" t="s">
        <v>6</v>
      </c>
      <c r="C862" s="148" t="s">
        <v>7</v>
      </c>
      <c r="D862" s="148">
        <v>62</v>
      </c>
      <c r="E862" s="148" t="s">
        <v>8</v>
      </c>
      <c r="F862" s="149">
        <v>43487</v>
      </c>
      <c r="G862" s="149">
        <v>43297</v>
      </c>
      <c r="H862" s="150">
        <v>10000</v>
      </c>
      <c r="I862" s="148" t="str">
        <f t="shared" si="52"/>
        <v>2018Q3</v>
      </c>
      <c r="J862" s="148">
        <f t="shared" si="53"/>
        <v>1</v>
      </c>
      <c r="K862" s="148">
        <f t="shared" si="54"/>
        <v>2</v>
      </c>
      <c r="L862" s="151">
        <f t="shared" si="55"/>
        <v>1</v>
      </c>
    </row>
    <row r="863" spans="2:12" x14ac:dyDescent="0.25">
      <c r="B863" s="147" t="s">
        <v>6</v>
      </c>
      <c r="C863" s="148" t="s">
        <v>7</v>
      </c>
      <c r="D863" s="148">
        <v>47</v>
      </c>
      <c r="E863" s="148" t="s">
        <v>8</v>
      </c>
      <c r="F863" s="149">
        <v>43487</v>
      </c>
      <c r="G863" s="149">
        <v>43315</v>
      </c>
      <c r="H863" s="150">
        <v>40000</v>
      </c>
      <c r="I863" s="148" t="str">
        <f t="shared" si="52"/>
        <v>2018Q3</v>
      </c>
      <c r="J863" s="148">
        <f t="shared" si="53"/>
        <v>1</v>
      </c>
      <c r="K863" s="148">
        <f t="shared" si="54"/>
        <v>2</v>
      </c>
      <c r="L863" s="151">
        <f t="shared" si="55"/>
        <v>1</v>
      </c>
    </row>
    <row r="864" spans="2:12" x14ac:dyDescent="0.25">
      <c r="B864" s="147" t="s">
        <v>6</v>
      </c>
      <c r="C864" s="148" t="s">
        <v>7</v>
      </c>
      <c r="D864" s="148">
        <v>22</v>
      </c>
      <c r="E864" s="148" t="s">
        <v>8</v>
      </c>
      <c r="F864" s="149">
        <v>43487</v>
      </c>
      <c r="G864" s="149">
        <v>43329</v>
      </c>
      <c r="H864" s="150">
        <v>100000</v>
      </c>
      <c r="I864" s="148" t="str">
        <f t="shared" si="52"/>
        <v>2018Q3</v>
      </c>
      <c r="J864" s="148">
        <f t="shared" si="53"/>
        <v>1</v>
      </c>
      <c r="K864" s="148">
        <f t="shared" si="54"/>
        <v>2</v>
      </c>
      <c r="L864" s="151">
        <f t="shared" si="55"/>
        <v>1</v>
      </c>
    </row>
    <row r="865" spans="2:12" x14ac:dyDescent="0.25">
      <c r="B865" s="147" t="s">
        <v>6</v>
      </c>
      <c r="C865" s="148" t="s">
        <v>7</v>
      </c>
      <c r="D865" s="148">
        <v>61</v>
      </c>
      <c r="E865" s="148" t="s">
        <v>8</v>
      </c>
      <c r="F865" s="149">
        <v>43487</v>
      </c>
      <c r="G865" s="149">
        <v>43385</v>
      </c>
      <c r="H865" s="150">
        <v>10000</v>
      </c>
      <c r="I865" s="148" t="str">
        <f t="shared" si="52"/>
        <v>2018Q4</v>
      </c>
      <c r="J865" s="148">
        <f t="shared" si="53"/>
        <v>1</v>
      </c>
      <c r="K865" s="148">
        <f t="shared" si="54"/>
        <v>1</v>
      </c>
      <c r="L865" s="151">
        <f t="shared" si="55"/>
        <v>1</v>
      </c>
    </row>
    <row r="866" spans="2:12" x14ac:dyDescent="0.25">
      <c r="B866" s="147" t="s">
        <v>6</v>
      </c>
      <c r="C866" s="148" t="s">
        <v>7</v>
      </c>
      <c r="D866" s="148">
        <v>43</v>
      </c>
      <c r="E866" s="148" t="s">
        <v>8</v>
      </c>
      <c r="F866" s="149">
        <v>43487</v>
      </c>
      <c r="G866" s="149">
        <v>43437</v>
      </c>
      <c r="H866" s="150">
        <v>59000</v>
      </c>
      <c r="I866" s="148" t="str">
        <f t="shared" si="52"/>
        <v>2018Q4</v>
      </c>
      <c r="J866" s="148">
        <f t="shared" si="53"/>
        <v>1</v>
      </c>
      <c r="K866" s="148">
        <f t="shared" si="54"/>
        <v>1</v>
      </c>
      <c r="L866" s="151">
        <f t="shared" si="55"/>
        <v>1</v>
      </c>
    </row>
    <row r="867" spans="2:12" x14ac:dyDescent="0.25">
      <c r="B867" s="147" t="s">
        <v>6</v>
      </c>
      <c r="C867" s="148" t="s">
        <v>7</v>
      </c>
      <c r="D867" s="148">
        <v>32</v>
      </c>
      <c r="E867" s="148" t="s">
        <v>8</v>
      </c>
      <c r="F867" s="149">
        <v>43489</v>
      </c>
      <c r="G867" s="149">
        <v>43067</v>
      </c>
      <c r="H867" s="150">
        <v>96000</v>
      </c>
      <c r="I867" s="148" t="str">
        <f t="shared" si="52"/>
        <v>2017Q4</v>
      </c>
      <c r="J867" s="148">
        <f t="shared" si="53"/>
        <v>2</v>
      </c>
      <c r="K867" s="148">
        <f t="shared" si="54"/>
        <v>5</v>
      </c>
      <c r="L867" s="151">
        <f t="shared" si="55"/>
        <v>1</v>
      </c>
    </row>
    <row r="868" spans="2:12" x14ac:dyDescent="0.25">
      <c r="B868" s="147" t="s">
        <v>9</v>
      </c>
      <c r="C868" s="148" t="s">
        <v>7</v>
      </c>
      <c r="D868" s="148">
        <v>49</v>
      </c>
      <c r="E868" s="148" t="s">
        <v>8</v>
      </c>
      <c r="F868" s="149">
        <v>43489</v>
      </c>
      <c r="G868" s="149">
        <v>43273</v>
      </c>
      <c r="H868" s="150">
        <v>35000</v>
      </c>
      <c r="I868" s="148" t="str">
        <f t="shared" si="52"/>
        <v>2018Q2</v>
      </c>
      <c r="J868" s="148">
        <f t="shared" si="53"/>
        <v>1</v>
      </c>
      <c r="K868" s="148">
        <f t="shared" si="54"/>
        <v>3</v>
      </c>
      <c r="L868" s="151">
        <f t="shared" si="55"/>
        <v>1</v>
      </c>
    </row>
    <row r="869" spans="2:12" x14ac:dyDescent="0.25">
      <c r="B869" s="147" t="s">
        <v>6</v>
      </c>
      <c r="C869" s="148" t="s">
        <v>7</v>
      </c>
      <c r="D869" s="148">
        <v>34</v>
      </c>
      <c r="E869" s="148" t="s">
        <v>8</v>
      </c>
      <c r="F869" s="149">
        <v>43489</v>
      </c>
      <c r="G869" s="149">
        <v>43387</v>
      </c>
      <c r="H869" s="150">
        <v>91000</v>
      </c>
      <c r="I869" s="148" t="str">
        <f t="shared" si="52"/>
        <v>2018Q4</v>
      </c>
      <c r="J869" s="148">
        <f t="shared" si="53"/>
        <v>1</v>
      </c>
      <c r="K869" s="148">
        <f t="shared" si="54"/>
        <v>1</v>
      </c>
      <c r="L869" s="151">
        <f t="shared" si="55"/>
        <v>1</v>
      </c>
    </row>
    <row r="870" spans="2:12" x14ac:dyDescent="0.25">
      <c r="B870" s="147" t="s">
        <v>6</v>
      </c>
      <c r="C870" s="148" t="s">
        <v>7</v>
      </c>
      <c r="D870" s="148">
        <v>56</v>
      </c>
      <c r="E870" s="148" t="s">
        <v>8</v>
      </c>
      <c r="F870" s="149">
        <v>43489</v>
      </c>
      <c r="G870" s="149">
        <v>43446</v>
      </c>
      <c r="H870" s="150">
        <v>17000</v>
      </c>
      <c r="I870" s="148" t="str">
        <f t="shared" si="52"/>
        <v>2018Q4</v>
      </c>
      <c r="J870" s="148">
        <f t="shared" si="53"/>
        <v>1</v>
      </c>
      <c r="K870" s="148">
        <f t="shared" si="54"/>
        <v>1</v>
      </c>
      <c r="L870" s="151">
        <f t="shared" si="55"/>
        <v>1</v>
      </c>
    </row>
    <row r="871" spans="2:12" x14ac:dyDescent="0.25">
      <c r="B871" s="147" t="s">
        <v>9</v>
      </c>
      <c r="C871" s="148" t="s">
        <v>7</v>
      </c>
      <c r="D871" s="148">
        <v>43</v>
      </c>
      <c r="E871" s="148" t="s">
        <v>8</v>
      </c>
      <c r="F871" s="149">
        <v>43496</v>
      </c>
      <c r="G871" s="149">
        <v>42670</v>
      </c>
      <c r="H871" s="150">
        <v>59000</v>
      </c>
      <c r="I871" s="148" t="str">
        <f t="shared" si="52"/>
        <v>2016Q4</v>
      </c>
      <c r="J871" s="148">
        <f t="shared" si="53"/>
        <v>3</v>
      </c>
      <c r="K871" s="148">
        <f t="shared" si="54"/>
        <v>9</v>
      </c>
      <c r="L871" s="151">
        <f t="shared" si="55"/>
        <v>1</v>
      </c>
    </row>
    <row r="872" spans="2:12" x14ac:dyDescent="0.25">
      <c r="B872" s="147" t="s">
        <v>6</v>
      </c>
      <c r="C872" s="148" t="s">
        <v>7</v>
      </c>
      <c r="D872" s="148">
        <v>52</v>
      </c>
      <c r="E872" s="148" t="s">
        <v>8</v>
      </c>
      <c r="F872" s="149">
        <v>43496</v>
      </c>
      <c r="G872" s="149">
        <v>43339</v>
      </c>
      <c r="H872" s="150">
        <v>27000</v>
      </c>
      <c r="I872" s="148" t="str">
        <f t="shared" si="52"/>
        <v>2018Q3</v>
      </c>
      <c r="J872" s="148">
        <f t="shared" si="53"/>
        <v>1</v>
      </c>
      <c r="K872" s="148">
        <f t="shared" si="54"/>
        <v>2</v>
      </c>
      <c r="L872" s="151">
        <f t="shared" si="55"/>
        <v>1</v>
      </c>
    </row>
    <row r="873" spans="2:12" x14ac:dyDescent="0.25">
      <c r="B873" s="147" t="s">
        <v>6</v>
      </c>
      <c r="C873" s="148" t="s">
        <v>7</v>
      </c>
      <c r="D873" s="148">
        <v>19</v>
      </c>
      <c r="E873" s="148" t="s">
        <v>8</v>
      </c>
      <c r="F873" s="149">
        <v>43496</v>
      </c>
      <c r="G873" s="149">
        <v>43378</v>
      </c>
      <c r="H873" s="150">
        <v>100000</v>
      </c>
      <c r="I873" s="148" t="str">
        <f t="shared" si="52"/>
        <v>2018Q4</v>
      </c>
      <c r="J873" s="148">
        <f t="shared" si="53"/>
        <v>1</v>
      </c>
      <c r="K873" s="148">
        <f t="shared" si="54"/>
        <v>1</v>
      </c>
      <c r="L873" s="151">
        <f t="shared" si="55"/>
        <v>1</v>
      </c>
    </row>
    <row r="874" spans="2:12" x14ac:dyDescent="0.25">
      <c r="B874" s="147" t="s">
        <v>6</v>
      </c>
      <c r="C874" s="148" t="s">
        <v>7</v>
      </c>
      <c r="D874" s="148">
        <v>34</v>
      </c>
      <c r="E874" s="148" t="s">
        <v>8</v>
      </c>
      <c r="F874" s="149">
        <v>43497</v>
      </c>
      <c r="G874" s="149">
        <v>43450</v>
      </c>
      <c r="H874" s="150">
        <v>91000</v>
      </c>
      <c r="I874" s="148" t="str">
        <f t="shared" si="52"/>
        <v>2018Q4</v>
      </c>
      <c r="J874" s="148">
        <f t="shared" si="53"/>
        <v>1</v>
      </c>
      <c r="K874" s="148">
        <f t="shared" si="54"/>
        <v>1</v>
      </c>
      <c r="L874" s="151">
        <f t="shared" si="55"/>
        <v>1</v>
      </c>
    </row>
    <row r="875" spans="2:12" x14ac:dyDescent="0.25">
      <c r="B875" s="147" t="s">
        <v>9</v>
      </c>
      <c r="C875" s="148" t="s">
        <v>7</v>
      </c>
      <c r="D875" s="148">
        <v>37</v>
      </c>
      <c r="E875" s="148" t="s">
        <v>8</v>
      </c>
      <c r="F875" s="149">
        <v>43499</v>
      </c>
      <c r="G875" s="149">
        <v>42643</v>
      </c>
      <c r="H875" s="150">
        <v>86000</v>
      </c>
      <c r="I875" s="148" t="str">
        <f t="shared" si="52"/>
        <v>2016Q3</v>
      </c>
      <c r="J875" s="148">
        <f t="shared" si="53"/>
        <v>3</v>
      </c>
      <c r="K875" s="148">
        <f t="shared" si="54"/>
        <v>10</v>
      </c>
      <c r="L875" s="151">
        <f t="shared" si="55"/>
        <v>1</v>
      </c>
    </row>
    <row r="876" spans="2:12" x14ac:dyDescent="0.25">
      <c r="B876" s="147" t="s">
        <v>6</v>
      </c>
      <c r="C876" s="148" t="s">
        <v>7</v>
      </c>
      <c r="D876" s="148">
        <v>46</v>
      </c>
      <c r="E876" s="148" t="s">
        <v>8</v>
      </c>
      <c r="F876" s="149">
        <v>43500</v>
      </c>
      <c r="G876" s="149">
        <v>43097</v>
      </c>
      <c r="H876" s="150">
        <v>43000</v>
      </c>
      <c r="I876" s="148" t="str">
        <f t="shared" si="52"/>
        <v>2017Q4</v>
      </c>
      <c r="J876" s="148">
        <f t="shared" si="53"/>
        <v>2</v>
      </c>
      <c r="K876" s="148">
        <f t="shared" si="54"/>
        <v>5</v>
      </c>
      <c r="L876" s="151">
        <f t="shared" si="55"/>
        <v>1</v>
      </c>
    </row>
    <row r="877" spans="2:12" x14ac:dyDescent="0.25">
      <c r="B877" s="147" t="s">
        <v>6</v>
      </c>
      <c r="C877" s="148" t="s">
        <v>7</v>
      </c>
      <c r="D877" s="148">
        <v>40</v>
      </c>
      <c r="E877" s="148" t="s">
        <v>8</v>
      </c>
      <c r="F877" s="149">
        <v>43500</v>
      </c>
      <c r="G877" s="149">
        <v>43390</v>
      </c>
      <c r="H877" s="150">
        <v>74000</v>
      </c>
      <c r="I877" s="148" t="str">
        <f t="shared" si="52"/>
        <v>2018Q4</v>
      </c>
      <c r="J877" s="148">
        <f t="shared" si="53"/>
        <v>1</v>
      </c>
      <c r="K877" s="148">
        <f t="shared" si="54"/>
        <v>1</v>
      </c>
      <c r="L877" s="151">
        <f t="shared" si="55"/>
        <v>1</v>
      </c>
    </row>
    <row r="878" spans="2:12" x14ac:dyDescent="0.25">
      <c r="B878" s="147" t="s">
        <v>9</v>
      </c>
      <c r="C878" s="148" t="s">
        <v>7</v>
      </c>
      <c r="D878" s="148">
        <v>47</v>
      </c>
      <c r="E878" s="148" t="s">
        <v>8</v>
      </c>
      <c r="F878" s="149">
        <v>43501</v>
      </c>
      <c r="G878" s="149">
        <v>42983</v>
      </c>
      <c r="H878" s="150">
        <v>40000</v>
      </c>
      <c r="I878" s="148" t="str">
        <f t="shared" si="52"/>
        <v>2017Q3</v>
      </c>
      <c r="J878" s="148">
        <f t="shared" si="53"/>
        <v>2</v>
      </c>
      <c r="K878" s="148">
        <f t="shared" si="54"/>
        <v>6</v>
      </c>
      <c r="L878" s="151">
        <f t="shared" si="55"/>
        <v>1</v>
      </c>
    </row>
    <row r="879" spans="2:12" x14ac:dyDescent="0.25">
      <c r="B879" s="147" t="s">
        <v>9</v>
      </c>
      <c r="C879" s="148" t="s">
        <v>7</v>
      </c>
      <c r="D879" s="148">
        <v>53</v>
      </c>
      <c r="E879" s="148" t="s">
        <v>8</v>
      </c>
      <c r="F879" s="149">
        <v>43501</v>
      </c>
      <c r="G879" s="149">
        <v>43232</v>
      </c>
      <c r="H879" s="150">
        <v>25000</v>
      </c>
      <c r="I879" s="148" t="str">
        <f t="shared" si="52"/>
        <v>2018Q2</v>
      </c>
      <c r="J879" s="148">
        <f t="shared" si="53"/>
        <v>1</v>
      </c>
      <c r="K879" s="148">
        <f t="shared" si="54"/>
        <v>3</v>
      </c>
      <c r="L879" s="151">
        <f t="shared" si="55"/>
        <v>1</v>
      </c>
    </row>
    <row r="880" spans="2:12" x14ac:dyDescent="0.25">
      <c r="B880" s="147" t="s">
        <v>6</v>
      </c>
      <c r="C880" s="148" t="s">
        <v>7</v>
      </c>
      <c r="D880" s="148">
        <v>42</v>
      </c>
      <c r="E880" s="148" t="s">
        <v>8</v>
      </c>
      <c r="F880" s="149">
        <v>43501</v>
      </c>
      <c r="G880" s="149">
        <v>43343</v>
      </c>
      <c r="H880" s="150">
        <v>64000</v>
      </c>
      <c r="I880" s="148" t="str">
        <f t="shared" si="52"/>
        <v>2018Q3</v>
      </c>
      <c r="J880" s="148">
        <f t="shared" si="53"/>
        <v>1</v>
      </c>
      <c r="K880" s="148">
        <f t="shared" si="54"/>
        <v>2</v>
      </c>
      <c r="L880" s="151">
        <f t="shared" si="55"/>
        <v>1</v>
      </c>
    </row>
    <row r="881" spans="2:12" x14ac:dyDescent="0.25">
      <c r="B881" s="147" t="s">
        <v>6</v>
      </c>
      <c r="C881" s="148" t="s">
        <v>7</v>
      </c>
      <c r="D881" s="148">
        <v>56</v>
      </c>
      <c r="E881" s="148" t="s">
        <v>8</v>
      </c>
      <c r="F881" s="149">
        <v>43501</v>
      </c>
      <c r="G881" s="149">
        <v>43421</v>
      </c>
      <c r="H881" s="150">
        <v>17000</v>
      </c>
      <c r="I881" s="148" t="str">
        <f t="shared" si="52"/>
        <v>2018Q4</v>
      </c>
      <c r="J881" s="148">
        <f t="shared" si="53"/>
        <v>1</v>
      </c>
      <c r="K881" s="148">
        <f t="shared" si="54"/>
        <v>1</v>
      </c>
      <c r="L881" s="151">
        <f t="shared" si="55"/>
        <v>1</v>
      </c>
    </row>
    <row r="882" spans="2:12" x14ac:dyDescent="0.25">
      <c r="B882" s="147" t="s">
        <v>6</v>
      </c>
      <c r="C882" s="148" t="s">
        <v>7</v>
      </c>
      <c r="D882" s="148">
        <v>43</v>
      </c>
      <c r="E882" s="148" t="s">
        <v>8</v>
      </c>
      <c r="F882" s="149">
        <v>43501</v>
      </c>
      <c r="G882" s="149">
        <v>43431</v>
      </c>
      <c r="H882" s="150">
        <v>59000</v>
      </c>
      <c r="I882" s="148" t="str">
        <f t="shared" si="52"/>
        <v>2018Q4</v>
      </c>
      <c r="J882" s="148">
        <f t="shared" si="53"/>
        <v>1</v>
      </c>
      <c r="K882" s="148">
        <f t="shared" si="54"/>
        <v>1</v>
      </c>
      <c r="L882" s="151">
        <f t="shared" si="55"/>
        <v>1</v>
      </c>
    </row>
    <row r="883" spans="2:12" x14ac:dyDescent="0.25">
      <c r="B883" s="147" t="s">
        <v>9</v>
      </c>
      <c r="C883" s="148" t="s">
        <v>7</v>
      </c>
      <c r="D883" s="148">
        <v>48</v>
      </c>
      <c r="E883" s="148" t="s">
        <v>8</v>
      </c>
      <c r="F883" s="149">
        <v>43507</v>
      </c>
      <c r="G883" s="149">
        <v>43281</v>
      </c>
      <c r="H883" s="150">
        <v>38000</v>
      </c>
      <c r="I883" s="148" t="str">
        <f t="shared" si="52"/>
        <v>2018Q2</v>
      </c>
      <c r="J883" s="148">
        <f t="shared" si="53"/>
        <v>1</v>
      </c>
      <c r="K883" s="148">
        <f t="shared" si="54"/>
        <v>3</v>
      </c>
      <c r="L883" s="151">
        <f t="shared" si="55"/>
        <v>1</v>
      </c>
    </row>
    <row r="884" spans="2:12" x14ac:dyDescent="0.25">
      <c r="B884" s="147" t="s">
        <v>9</v>
      </c>
      <c r="C884" s="148" t="s">
        <v>7</v>
      </c>
      <c r="D884" s="148">
        <v>52</v>
      </c>
      <c r="E884" s="148" t="s">
        <v>8</v>
      </c>
      <c r="F884" s="149">
        <v>43507</v>
      </c>
      <c r="G884" s="149">
        <v>43421</v>
      </c>
      <c r="H884" s="150">
        <v>27000</v>
      </c>
      <c r="I884" s="148" t="str">
        <f t="shared" si="52"/>
        <v>2018Q4</v>
      </c>
      <c r="J884" s="148">
        <f t="shared" si="53"/>
        <v>1</v>
      </c>
      <c r="K884" s="148">
        <f t="shared" si="54"/>
        <v>1</v>
      </c>
      <c r="L884" s="151">
        <f t="shared" si="55"/>
        <v>1</v>
      </c>
    </row>
    <row r="885" spans="2:12" x14ac:dyDescent="0.25">
      <c r="B885" s="147" t="s">
        <v>6</v>
      </c>
      <c r="C885" s="148" t="s">
        <v>7</v>
      </c>
      <c r="D885" s="148">
        <v>25</v>
      </c>
      <c r="E885" s="148" t="s">
        <v>8</v>
      </c>
      <c r="F885" s="149">
        <v>43508</v>
      </c>
      <c r="G885" s="149">
        <v>43417</v>
      </c>
      <c r="H885" s="150">
        <v>100000</v>
      </c>
      <c r="I885" s="148" t="str">
        <f t="shared" si="52"/>
        <v>2018Q4</v>
      </c>
      <c r="J885" s="148">
        <f t="shared" si="53"/>
        <v>1</v>
      </c>
      <c r="K885" s="148">
        <f t="shared" si="54"/>
        <v>1</v>
      </c>
      <c r="L885" s="151">
        <f t="shared" si="55"/>
        <v>1</v>
      </c>
    </row>
    <row r="886" spans="2:12" x14ac:dyDescent="0.25">
      <c r="B886" s="147" t="s">
        <v>6</v>
      </c>
      <c r="C886" s="148" t="s">
        <v>7</v>
      </c>
      <c r="D886" s="148">
        <v>27</v>
      </c>
      <c r="E886" s="148" t="s">
        <v>8</v>
      </c>
      <c r="F886" s="149">
        <v>43509</v>
      </c>
      <c r="G886" s="149">
        <v>43234</v>
      </c>
      <c r="H886" s="150">
        <v>100000</v>
      </c>
      <c r="I886" s="148" t="str">
        <f t="shared" si="52"/>
        <v>2018Q2</v>
      </c>
      <c r="J886" s="148">
        <f t="shared" si="53"/>
        <v>1</v>
      </c>
      <c r="K886" s="148">
        <f t="shared" si="54"/>
        <v>3</v>
      </c>
      <c r="L886" s="151">
        <f t="shared" si="55"/>
        <v>1</v>
      </c>
    </row>
    <row r="887" spans="2:12" x14ac:dyDescent="0.25">
      <c r="B887" s="147" t="s">
        <v>9</v>
      </c>
      <c r="C887" s="148" t="s">
        <v>10</v>
      </c>
      <c r="D887" s="148">
        <v>46</v>
      </c>
      <c r="E887" s="148" t="s">
        <v>8</v>
      </c>
      <c r="F887" s="149">
        <v>43510</v>
      </c>
      <c r="G887" s="149">
        <v>43234</v>
      </c>
      <c r="H887" s="150">
        <v>43000</v>
      </c>
      <c r="I887" s="148" t="str">
        <f t="shared" si="52"/>
        <v>2018Q2</v>
      </c>
      <c r="J887" s="148">
        <f t="shared" si="53"/>
        <v>1</v>
      </c>
      <c r="K887" s="148">
        <f t="shared" si="54"/>
        <v>3</v>
      </c>
      <c r="L887" s="151">
        <f t="shared" si="55"/>
        <v>0</v>
      </c>
    </row>
    <row r="888" spans="2:12" x14ac:dyDescent="0.25">
      <c r="B888" s="147" t="s">
        <v>9</v>
      </c>
      <c r="C888" s="148" t="s">
        <v>7</v>
      </c>
      <c r="D888" s="148">
        <v>48</v>
      </c>
      <c r="E888" s="148" t="s">
        <v>8</v>
      </c>
      <c r="F888" s="149">
        <v>43514</v>
      </c>
      <c r="G888" s="149">
        <v>43064</v>
      </c>
      <c r="H888" s="150">
        <v>38000</v>
      </c>
      <c r="I888" s="148" t="str">
        <f t="shared" si="52"/>
        <v>2017Q4</v>
      </c>
      <c r="J888" s="148">
        <f t="shared" si="53"/>
        <v>2</v>
      </c>
      <c r="K888" s="148">
        <f t="shared" si="54"/>
        <v>5</v>
      </c>
      <c r="L888" s="151">
        <f t="shared" si="55"/>
        <v>1</v>
      </c>
    </row>
    <row r="889" spans="2:12" x14ac:dyDescent="0.25">
      <c r="B889" s="147" t="s">
        <v>9</v>
      </c>
      <c r="C889" s="148" t="s">
        <v>7</v>
      </c>
      <c r="D889" s="148">
        <v>40</v>
      </c>
      <c r="E889" s="148" t="s">
        <v>8</v>
      </c>
      <c r="F889" s="149">
        <v>43516</v>
      </c>
      <c r="G889" s="149">
        <v>43193</v>
      </c>
      <c r="H889" s="150">
        <v>74000</v>
      </c>
      <c r="I889" s="148" t="str">
        <f t="shared" si="52"/>
        <v>2018Q2</v>
      </c>
      <c r="J889" s="148">
        <f t="shared" si="53"/>
        <v>1</v>
      </c>
      <c r="K889" s="148">
        <f t="shared" si="54"/>
        <v>3</v>
      </c>
      <c r="L889" s="151">
        <f t="shared" si="55"/>
        <v>1</v>
      </c>
    </row>
    <row r="890" spans="2:12" x14ac:dyDescent="0.25">
      <c r="B890" s="147" t="s">
        <v>6</v>
      </c>
      <c r="C890" s="148" t="s">
        <v>7</v>
      </c>
      <c r="D890" s="148">
        <v>52</v>
      </c>
      <c r="E890" s="148" t="s">
        <v>8</v>
      </c>
      <c r="F890" s="149">
        <v>43516</v>
      </c>
      <c r="G890" s="149">
        <v>43368</v>
      </c>
      <c r="H890" s="150">
        <v>27000</v>
      </c>
      <c r="I890" s="148" t="str">
        <f t="shared" si="52"/>
        <v>2018Q3</v>
      </c>
      <c r="J890" s="148">
        <f t="shared" si="53"/>
        <v>1</v>
      </c>
      <c r="K890" s="148">
        <f t="shared" si="54"/>
        <v>2</v>
      </c>
      <c r="L890" s="151">
        <f t="shared" si="55"/>
        <v>1</v>
      </c>
    </row>
    <row r="891" spans="2:12" x14ac:dyDescent="0.25">
      <c r="B891" s="147" t="s">
        <v>9</v>
      </c>
      <c r="C891" s="148" t="s">
        <v>7</v>
      </c>
      <c r="D891" s="148">
        <v>54</v>
      </c>
      <c r="E891" s="148" t="s">
        <v>8</v>
      </c>
      <c r="F891" s="149">
        <v>43517</v>
      </c>
      <c r="G891" s="149">
        <v>43248</v>
      </c>
      <c r="H891" s="150">
        <v>22000</v>
      </c>
      <c r="I891" s="148" t="str">
        <f t="shared" si="52"/>
        <v>2018Q2</v>
      </c>
      <c r="J891" s="148">
        <f t="shared" si="53"/>
        <v>1</v>
      </c>
      <c r="K891" s="148">
        <f t="shared" si="54"/>
        <v>3</v>
      </c>
      <c r="L891" s="151">
        <f t="shared" si="55"/>
        <v>1</v>
      </c>
    </row>
    <row r="892" spans="2:12" x14ac:dyDescent="0.25">
      <c r="B892" s="147" t="s">
        <v>6</v>
      </c>
      <c r="C892" s="148" t="s">
        <v>7</v>
      </c>
      <c r="D892" s="148">
        <v>54</v>
      </c>
      <c r="E892" s="148" t="s">
        <v>8</v>
      </c>
      <c r="F892" s="149">
        <v>43517</v>
      </c>
      <c r="G892" s="149">
        <v>43299</v>
      </c>
      <c r="H892" s="150">
        <v>22000</v>
      </c>
      <c r="I892" s="148" t="str">
        <f t="shared" si="52"/>
        <v>2018Q3</v>
      </c>
      <c r="J892" s="148">
        <f t="shared" si="53"/>
        <v>1</v>
      </c>
      <c r="K892" s="148">
        <f t="shared" si="54"/>
        <v>2</v>
      </c>
      <c r="L892" s="151">
        <f t="shared" si="55"/>
        <v>1</v>
      </c>
    </row>
    <row r="893" spans="2:12" x14ac:dyDescent="0.25">
      <c r="B893" s="147" t="s">
        <v>6</v>
      </c>
      <c r="C893" s="148" t="s">
        <v>7</v>
      </c>
      <c r="D893" s="148">
        <v>49</v>
      </c>
      <c r="E893" s="148" t="s">
        <v>8</v>
      </c>
      <c r="F893" s="149">
        <v>43517</v>
      </c>
      <c r="G893" s="149">
        <v>43458</v>
      </c>
      <c r="H893" s="150">
        <v>35000</v>
      </c>
      <c r="I893" s="148" t="str">
        <f t="shared" si="52"/>
        <v>2018Q4</v>
      </c>
      <c r="J893" s="148">
        <f t="shared" si="53"/>
        <v>1</v>
      </c>
      <c r="K893" s="148">
        <f t="shared" si="54"/>
        <v>1</v>
      </c>
      <c r="L893" s="151">
        <f t="shared" si="55"/>
        <v>1</v>
      </c>
    </row>
    <row r="894" spans="2:12" x14ac:dyDescent="0.25">
      <c r="B894" s="147" t="s">
        <v>9</v>
      </c>
      <c r="C894" s="148" t="s">
        <v>7</v>
      </c>
      <c r="D894" s="148">
        <v>59</v>
      </c>
      <c r="E894" s="148" t="s">
        <v>8</v>
      </c>
      <c r="F894" s="149">
        <v>43520</v>
      </c>
      <c r="G894" s="149">
        <v>43315</v>
      </c>
      <c r="H894" s="150">
        <v>10000</v>
      </c>
      <c r="I894" s="148" t="str">
        <f t="shared" si="52"/>
        <v>2018Q3</v>
      </c>
      <c r="J894" s="148">
        <f t="shared" si="53"/>
        <v>1</v>
      </c>
      <c r="K894" s="148">
        <f t="shared" si="54"/>
        <v>2</v>
      </c>
      <c r="L894" s="151">
        <f t="shared" si="55"/>
        <v>1</v>
      </c>
    </row>
    <row r="895" spans="2:12" x14ac:dyDescent="0.25">
      <c r="B895" s="147" t="s">
        <v>9</v>
      </c>
      <c r="C895" s="148" t="s">
        <v>7</v>
      </c>
      <c r="D895" s="148">
        <v>44</v>
      </c>
      <c r="E895" s="148" t="s">
        <v>8</v>
      </c>
      <c r="F895" s="149">
        <v>43521</v>
      </c>
      <c r="G895" s="149">
        <v>43073</v>
      </c>
      <c r="H895" s="150">
        <v>52000</v>
      </c>
      <c r="I895" s="148" t="str">
        <f t="shared" si="52"/>
        <v>2017Q4</v>
      </c>
      <c r="J895" s="148">
        <f t="shared" si="53"/>
        <v>2</v>
      </c>
      <c r="K895" s="148">
        <f t="shared" si="54"/>
        <v>5</v>
      </c>
      <c r="L895" s="151">
        <f t="shared" si="55"/>
        <v>1</v>
      </c>
    </row>
    <row r="896" spans="2:12" x14ac:dyDescent="0.25">
      <c r="B896" s="147" t="s">
        <v>6</v>
      </c>
      <c r="C896" s="148" t="s">
        <v>7</v>
      </c>
      <c r="D896" s="148">
        <v>24</v>
      </c>
      <c r="E896" s="148" t="s">
        <v>8</v>
      </c>
      <c r="F896" s="149">
        <v>43521</v>
      </c>
      <c r="G896" s="149">
        <v>43380</v>
      </c>
      <c r="H896" s="150">
        <v>100000</v>
      </c>
      <c r="I896" s="148" t="str">
        <f t="shared" si="52"/>
        <v>2018Q4</v>
      </c>
      <c r="J896" s="148">
        <f t="shared" si="53"/>
        <v>1</v>
      </c>
      <c r="K896" s="148">
        <f t="shared" si="54"/>
        <v>1</v>
      </c>
      <c r="L896" s="151">
        <f t="shared" si="55"/>
        <v>1</v>
      </c>
    </row>
    <row r="897" spans="2:12" x14ac:dyDescent="0.25">
      <c r="B897" s="147" t="s">
        <v>6</v>
      </c>
      <c r="C897" s="148" t="s">
        <v>7</v>
      </c>
      <c r="D897" s="148">
        <v>44</v>
      </c>
      <c r="E897" s="148" t="s">
        <v>8</v>
      </c>
      <c r="F897" s="149">
        <v>43521</v>
      </c>
      <c r="G897" s="149">
        <v>43387</v>
      </c>
      <c r="H897" s="150">
        <v>52000</v>
      </c>
      <c r="I897" s="148" t="str">
        <f t="shared" si="52"/>
        <v>2018Q4</v>
      </c>
      <c r="J897" s="148">
        <f t="shared" si="53"/>
        <v>1</v>
      </c>
      <c r="K897" s="148">
        <f t="shared" si="54"/>
        <v>1</v>
      </c>
      <c r="L897" s="151">
        <f t="shared" si="55"/>
        <v>1</v>
      </c>
    </row>
    <row r="898" spans="2:12" x14ac:dyDescent="0.25">
      <c r="B898" s="147" t="s">
        <v>6</v>
      </c>
      <c r="C898" s="148" t="s">
        <v>7</v>
      </c>
      <c r="D898" s="148">
        <v>24</v>
      </c>
      <c r="E898" s="148" t="s">
        <v>8</v>
      </c>
      <c r="F898" s="149">
        <v>43523</v>
      </c>
      <c r="G898" s="149">
        <v>43457</v>
      </c>
      <c r="H898" s="150">
        <v>100000</v>
      </c>
      <c r="I898" s="148" t="str">
        <f t="shared" si="52"/>
        <v>2018Q4</v>
      </c>
      <c r="J898" s="148">
        <f t="shared" si="53"/>
        <v>1</v>
      </c>
      <c r="K898" s="148">
        <f t="shared" si="54"/>
        <v>1</v>
      </c>
      <c r="L898" s="151">
        <f t="shared" si="55"/>
        <v>1</v>
      </c>
    </row>
    <row r="899" spans="2:12" x14ac:dyDescent="0.25">
      <c r="B899" s="147" t="s">
        <v>6</v>
      </c>
      <c r="C899" s="148" t="s">
        <v>7</v>
      </c>
      <c r="D899" s="148">
        <v>36</v>
      </c>
      <c r="E899" s="148" t="s">
        <v>8</v>
      </c>
      <c r="F899" s="149">
        <v>43526</v>
      </c>
      <c r="G899" s="149">
        <v>43405</v>
      </c>
      <c r="H899" s="150">
        <v>87000</v>
      </c>
      <c r="I899" s="148" t="str">
        <f t="shared" si="52"/>
        <v>2018Q4</v>
      </c>
      <c r="J899" s="148">
        <f t="shared" si="53"/>
        <v>1</v>
      </c>
      <c r="K899" s="148">
        <f t="shared" si="54"/>
        <v>1</v>
      </c>
      <c r="L899" s="151">
        <f t="shared" si="55"/>
        <v>1</v>
      </c>
    </row>
    <row r="900" spans="2:12" x14ac:dyDescent="0.25">
      <c r="B900" s="147" t="s">
        <v>6</v>
      </c>
      <c r="C900" s="148" t="s">
        <v>7</v>
      </c>
      <c r="D900" s="148">
        <v>47</v>
      </c>
      <c r="E900" s="148" t="s">
        <v>8</v>
      </c>
      <c r="F900" s="149">
        <v>43527</v>
      </c>
      <c r="G900" s="149">
        <v>43340</v>
      </c>
      <c r="H900" s="150">
        <v>40000</v>
      </c>
      <c r="I900" s="148" t="str">
        <f t="shared" si="52"/>
        <v>2018Q3</v>
      </c>
      <c r="J900" s="148">
        <f t="shared" si="53"/>
        <v>1</v>
      </c>
      <c r="K900" s="148">
        <f t="shared" si="54"/>
        <v>2</v>
      </c>
      <c r="L900" s="151">
        <f t="shared" si="55"/>
        <v>1</v>
      </c>
    </row>
    <row r="901" spans="2:12" x14ac:dyDescent="0.25">
      <c r="B901" s="147" t="s">
        <v>6</v>
      </c>
      <c r="C901" s="148" t="s">
        <v>7</v>
      </c>
      <c r="D901" s="148">
        <v>48</v>
      </c>
      <c r="E901" s="148" t="s">
        <v>8</v>
      </c>
      <c r="F901" s="149">
        <v>43527</v>
      </c>
      <c r="G901" s="149">
        <v>43400</v>
      </c>
      <c r="H901" s="150">
        <v>38000</v>
      </c>
      <c r="I901" s="148" t="str">
        <f t="shared" si="52"/>
        <v>2018Q4</v>
      </c>
      <c r="J901" s="148">
        <f t="shared" si="53"/>
        <v>1</v>
      </c>
      <c r="K901" s="148">
        <f t="shared" si="54"/>
        <v>1</v>
      </c>
      <c r="L901" s="151">
        <f t="shared" si="55"/>
        <v>1</v>
      </c>
    </row>
    <row r="902" spans="2:12" x14ac:dyDescent="0.25">
      <c r="B902" s="147" t="s">
        <v>6</v>
      </c>
      <c r="C902" s="148" t="s">
        <v>7</v>
      </c>
      <c r="D902" s="148">
        <v>39</v>
      </c>
      <c r="E902" s="148" t="s">
        <v>8</v>
      </c>
      <c r="F902" s="149">
        <v>43527</v>
      </c>
      <c r="G902" s="149">
        <v>43444</v>
      </c>
      <c r="H902" s="150">
        <v>81000</v>
      </c>
      <c r="I902" s="148" t="str">
        <f t="shared" si="52"/>
        <v>2018Q4</v>
      </c>
      <c r="J902" s="148">
        <f t="shared" si="53"/>
        <v>1</v>
      </c>
      <c r="K902" s="148">
        <f t="shared" si="54"/>
        <v>1</v>
      </c>
      <c r="L902" s="151">
        <f t="shared" si="55"/>
        <v>1</v>
      </c>
    </row>
    <row r="903" spans="2:12" x14ac:dyDescent="0.25">
      <c r="B903" s="147" t="s">
        <v>6</v>
      </c>
      <c r="C903" s="148" t="s">
        <v>7</v>
      </c>
      <c r="D903" s="148">
        <v>20</v>
      </c>
      <c r="E903" s="148" t="s">
        <v>8</v>
      </c>
      <c r="F903" s="149">
        <v>43532</v>
      </c>
      <c r="G903" s="149">
        <v>43308</v>
      </c>
      <c r="H903" s="150">
        <v>100000</v>
      </c>
      <c r="I903" s="148" t="str">
        <f t="shared" si="52"/>
        <v>2018Q3</v>
      </c>
      <c r="J903" s="148">
        <f t="shared" si="53"/>
        <v>1</v>
      </c>
      <c r="K903" s="148">
        <f t="shared" si="54"/>
        <v>2</v>
      </c>
      <c r="L903" s="151">
        <f t="shared" si="55"/>
        <v>1</v>
      </c>
    </row>
    <row r="904" spans="2:12" x14ac:dyDescent="0.25">
      <c r="B904" s="147" t="s">
        <v>6</v>
      </c>
      <c r="C904" s="148" t="s">
        <v>7</v>
      </c>
      <c r="D904" s="148">
        <v>61</v>
      </c>
      <c r="E904" s="148" t="s">
        <v>8</v>
      </c>
      <c r="F904" s="149">
        <v>43532</v>
      </c>
      <c r="G904" s="149">
        <v>43351</v>
      </c>
      <c r="H904" s="150">
        <v>10000</v>
      </c>
      <c r="I904" s="148" t="str">
        <f t="shared" si="52"/>
        <v>2018Q3</v>
      </c>
      <c r="J904" s="148">
        <f t="shared" si="53"/>
        <v>1</v>
      </c>
      <c r="K904" s="148">
        <f t="shared" si="54"/>
        <v>2</v>
      </c>
      <c r="L904" s="151">
        <f t="shared" si="55"/>
        <v>1</v>
      </c>
    </row>
    <row r="905" spans="2:12" x14ac:dyDescent="0.25">
      <c r="B905" s="147" t="s">
        <v>6</v>
      </c>
      <c r="C905" s="148" t="s">
        <v>7</v>
      </c>
      <c r="D905" s="148">
        <v>20</v>
      </c>
      <c r="E905" s="148" t="s">
        <v>8</v>
      </c>
      <c r="F905" s="149">
        <v>43532</v>
      </c>
      <c r="G905" s="149">
        <v>43433</v>
      </c>
      <c r="H905" s="150">
        <v>100000</v>
      </c>
      <c r="I905" s="148" t="str">
        <f t="shared" si="52"/>
        <v>2018Q4</v>
      </c>
      <c r="J905" s="148">
        <f t="shared" si="53"/>
        <v>1</v>
      </c>
      <c r="K905" s="148">
        <f t="shared" si="54"/>
        <v>1</v>
      </c>
      <c r="L905" s="151">
        <f t="shared" si="55"/>
        <v>1</v>
      </c>
    </row>
    <row r="906" spans="2:12" x14ac:dyDescent="0.25">
      <c r="B906" s="147" t="s">
        <v>6</v>
      </c>
      <c r="C906" s="148" t="s">
        <v>7</v>
      </c>
      <c r="D906" s="148">
        <v>53</v>
      </c>
      <c r="E906" s="148" t="s">
        <v>8</v>
      </c>
      <c r="F906" s="149">
        <v>43532</v>
      </c>
      <c r="G906" s="149">
        <v>43532</v>
      </c>
      <c r="H906" s="150">
        <v>25000</v>
      </c>
      <c r="I906" s="148" t="str">
        <f t="shared" si="52"/>
        <v>2019Q1</v>
      </c>
      <c r="J906" s="148">
        <f t="shared" si="53"/>
        <v>0</v>
      </c>
      <c r="K906" s="148">
        <f t="shared" si="54"/>
        <v>0</v>
      </c>
      <c r="L906" s="151">
        <f t="shared" si="55"/>
        <v>1</v>
      </c>
    </row>
    <row r="907" spans="2:12" x14ac:dyDescent="0.25">
      <c r="B907" s="147" t="s">
        <v>6</v>
      </c>
      <c r="C907" s="148" t="s">
        <v>7</v>
      </c>
      <c r="D907" s="148">
        <v>45</v>
      </c>
      <c r="E907" s="148" t="s">
        <v>8</v>
      </c>
      <c r="F907" s="149">
        <v>43534</v>
      </c>
      <c r="G907" s="149">
        <v>42458</v>
      </c>
      <c r="H907" s="150">
        <v>47000</v>
      </c>
      <c r="I907" s="148" t="str">
        <f t="shared" ref="I907:I970" si="56">YEAR(G907)&amp;"Q"&amp;ROUNDUP(MONTH(G907)/3,0)</f>
        <v>2016Q1</v>
      </c>
      <c r="J907" s="148">
        <f t="shared" ref="J907:J970" si="57">YEAR(F907)-YEAR(G907)</f>
        <v>3</v>
      </c>
      <c r="K907" s="148">
        <f t="shared" ref="K907:K970" si="58">(YEAR(F907)*4+ROUNDDOWN((MONTH(F907)-1)/3,0))
-(YEAR(G907)*4+ROUNDDOWN((MONTH(G907)-1)/3,0))</f>
        <v>12</v>
      </c>
      <c r="L907" s="151">
        <f t="shared" ref="L907:L970" si="59">IF(C907="Declined",0,IF(C907="Admitted",1,IF(B907="TPD",0.8,1)))</f>
        <v>1</v>
      </c>
    </row>
    <row r="908" spans="2:12" x14ac:dyDescent="0.25">
      <c r="B908" s="147" t="s">
        <v>9</v>
      </c>
      <c r="C908" s="148" t="s">
        <v>7</v>
      </c>
      <c r="D908" s="148">
        <v>42</v>
      </c>
      <c r="E908" s="148" t="s">
        <v>8</v>
      </c>
      <c r="F908" s="149">
        <v>43534</v>
      </c>
      <c r="G908" s="149">
        <v>42605</v>
      </c>
      <c r="H908" s="150">
        <v>64000</v>
      </c>
      <c r="I908" s="148" t="str">
        <f t="shared" si="56"/>
        <v>2016Q3</v>
      </c>
      <c r="J908" s="148">
        <f t="shared" si="57"/>
        <v>3</v>
      </c>
      <c r="K908" s="148">
        <f t="shared" si="58"/>
        <v>10</v>
      </c>
      <c r="L908" s="151">
        <f t="shared" si="59"/>
        <v>1</v>
      </c>
    </row>
    <row r="909" spans="2:12" x14ac:dyDescent="0.25">
      <c r="B909" s="147" t="s">
        <v>6</v>
      </c>
      <c r="C909" s="148" t="s">
        <v>7</v>
      </c>
      <c r="D909" s="148">
        <v>51</v>
      </c>
      <c r="E909" s="148" t="s">
        <v>8</v>
      </c>
      <c r="F909" s="149">
        <v>43534</v>
      </c>
      <c r="G909" s="149">
        <v>43327</v>
      </c>
      <c r="H909" s="150">
        <v>30000</v>
      </c>
      <c r="I909" s="148" t="str">
        <f t="shared" si="56"/>
        <v>2018Q3</v>
      </c>
      <c r="J909" s="148">
        <f t="shared" si="57"/>
        <v>1</v>
      </c>
      <c r="K909" s="148">
        <f t="shared" si="58"/>
        <v>2</v>
      </c>
      <c r="L909" s="151">
        <f t="shared" si="59"/>
        <v>1</v>
      </c>
    </row>
    <row r="910" spans="2:12" x14ac:dyDescent="0.25">
      <c r="B910" s="147" t="s">
        <v>6</v>
      </c>
      <c r="C910" s="148" t="s">
        <v>7</v>
      </c>
      <c r="D910" s="148">
        <v>46</v>
      </c>
      <c r="E910" s="148" t="s">
        <v>8</v>
      </c>
      <c r="F910" s="149">
        <v>43534</v>
      </c>
      <c r="G910" s="149">
        <v>43395</v>
      </c>
      <c r="H910" s="150">
        <v>43000</v>
      </c>
      <c r="I910" s="148" t="str">
        <f t="shared" si="56"/>
        <v>2018Q4</v>
      </c>
      <c r="J910" s="148">
        <f t="shared" si="57"/>
        <v>1</v>
      </c>
      <c r="K910" s="148">
        <f t="shared" si="58"/>
        <v>1</v>
      </c>
      <c r="L910" s="151">
        <f t="shared" si="59"/>
        <v>1</v>
      </c>
    </row>
    <row r="911" spans="2:12" x14ac:dyDescent="0.25">
      <c r="B911" s="147" t="s">
        <v>6</v>
      </c>
      <c r="C911" s="148" t="s">
        <v>7</v>
      </c>
      <c r="D911" s="148">
        <v>39</v>
      </c>
      <c r="E911" s="148" t="s">
        <v>8</v>
      </c>
      <c r="F911" s="149">
        <v>43534</v>
      </c>
      <c r="G911" s="149">
        <v>43398</v>
      </c>
      <c r="H911" s="150">
        <v>81000</v>
      </c>
      <c r="I911" s="148" t="str">
        <f t="shared" si="56"/>
        <v>2018Q4</v>
      </c>
      <c r="J911" s="148">
        <f t="shared" si="57"/>
        <v>1</v>
      </c>
      <c r="K911" s="148">
        <f t="shared" si="58"/>
        <v>1</v>
      </c>
      <c r="L911" s="151">
        <f t="shared" si="59"/>
        <v>1</v>
      </c>
    </row>
    <row r="912" spans="2:12" x14ac:dyDescent="0.25">
      <c r="B912" s="147" t="s">
        <v>9</v>
      </c>
      <c r="C912" s="148" t="s">
        <v>7</v>
      </c>
      <c r="D912" s="148">
        <v>61</v>
      </c>
      <c r="E912" s="148" t="s">
        <v>8</v>
      </c>
      <c r="F912" s="149">
        <v>43534</v>
      </c>
      <c r="G912" s="149">
        <v>43416</v>
      </c>
      <c r="H912" s="150">
        <v>10000</v>
      </c>
      <c r="I912" s="148" t="str">
        <f t="shared" si="56"/>
        <v>2018Q4</v>
      </c>
      <c r="J912" s="148">
        <f t="shared" si="57"/>
        <v>1</v>
      </c>
      <c r="K912" s="148">
        <f t="shared" si="58"/>
        <v>1</v>
      </c>
      <c r="L912" s="151">
        <f t="shared" si="59"/>
        <v>1</v>
      </c>
    </row>
    <row r="913" spans="2:12" x14ac:dyDescent="0.25">
      <c r="B913" s="147" t="s">
        <v>6</v>
      </c>
      <c r="C913" s="148" t="s">
        <v>7</v>
      </c>
      <c r="D913" s="148">
        <v>60</v>
      </c>
      <c r="E913" s="148" t="s">
        <v>8</v>
      </c>
      <c r="F913" s="149">
        <v>43534</v>
      </c>
      <c r="G913" s="149">
        <v>43487</v>
      </c>
      <c r="H913" s="150">
        <v>10000</v>
      </c>
      <c r="I913" s="148" t="str">
        <f t="shared" si="56"/>
        <v>2019Q1</v>
      </c>
      <c r="J913" s="148">
        <f t="shared" si="57"/>
        <v>0</v>
      </c>
      <c r="K913" s="148">
        <f t="shared" si="58"/>
        <v>0</v>
      </c>
      <c r="L913" s="151">
        <f t="shared" si="59"/>
        <v>1</v>
      </c>
    </row>
    <row r="914" spans="2:12" x14ac:dyDescent="0.25">
      <c r="B914" s="147" t="s">
        <v>6</v>
      </c>
      <c r="C914" s="148" t="s">
        <v>7</v>
      </c>
      <c r="D914" s="148">
        <v>46</v>
      </c>
      <c r="E914" s="148" t="s">
        <v>8</v>
      </c>
      <c r="F914" s="149">
        <v>43535</v>
      </c>
      <c r="G914" s="149">
        <v>43021</v>
      </c>
      <c r="H914" s="150">
        <v>43000</v>
      </c>
      <c r="I914" s="148" t="str">
        <f t="shared" si="56"/>
        <v>2017Q4</v>
      </c>
      <c r="J914" s="148">
        <f t="shared" si="57"/>
        <v>2</v>
      </c>
      <c r="K914" s="148">
        <f t="shared" si="58"/>
        <v>5</v>
      </c>
      <c r="L914" s="151">
        <f t="shared" si="59"/>
        <v>1</v>
      </c>
    </row>
    <row r="915" spans="2:12" x14ac:dyDescent="0.25">
      <c r="B915" s="147" t="s">
        <v>9</v>
      </c>
      <c r="C915" s="148" t="s">
        <v>7</v>
      </c>
      <c r="D915" s="148">
        <v>36</v>
      </c>
      <c r="E915" s="148" t="s">
        <v>8</v>
      </c>
      <c r="F915" s="149">
        <v>43535</v>
      </c>
      <c r="G915" s="149">
        <v>43233</v>
      </c>
      <c r="H915" s="150">
        <v>87000</v>
      </c>
      <c r="I915" s="148" t="str">
        <f t="shared" si="56"/>
        <v>2018Q2</v>
      </c>
      <c r="J915" s="148">
        <f t="shared" si="57"/>
        <v>1</v>
      </c>
      <c r="K915" s="148">
        <f t="shared" si="58"/>
        <v>3</v>
      </c>
      <c r="L915" s="151">
        <f t="shared" si="59"/>
        <v>1</v>
      </c>
    </row>
    <row r="916" spans="2:12" x14ac:dyDescent="0.25">
      <c r="B916" s="147" t="s">
        <v>6</v>
      </c>
      <c r="C916" s="148" t="s">
        <v>7</v>
      </c>
      <c r="D916" s="148">
        <v>36</v>
      </c>
      <c r="E916" s="148" t="s">
        <v>8</v>
      </c>
      <c r="F916" s="149">
        <v>43535</v>
      </c>
      <c r="G916" s="149">
        <v>43473</v>
      </c>
      <c r="H916" s="150">
        <v>87000</v>
      </c>
      <c r="I916" s="148" t="str">
        <f t="shared" si="56"/>
        <v>2019Q1</v>
      </c>
      <c r="J916" s="148">
        <f t="shared" si="57"/>
        <v>0</v>
      </c>
      <c r="K916" s="148">
        <f t="shared" si="58"/>
        <v>0</v>
      </c>
      <c r="L916" s="151">
        <f t="shared" si="59"/>
        <v>1</v>
      </c>
    </row>
    <row r="917" spans="2:12" x14ac:dyDescent="0.25">
      <c r="B917" s="147" t="s">
        <v>9</v>
      </c>
      <c r="C917" s="148" t="s">
        <v>7</v>
      </c>
      <c r="D917" s="148">
        <v>55</v>
      </c>
      <c r="E917" s="148" t="s">
        <v>8</v>
      </c>
      <c r="F917" s="149">
        <v>43536</v>
      </c>
      <c r="G917" s="149">
        <v>42996</v>
      </c>
      <c r="H917" s="150">
        <v>20000</v>
      </c>
      <c r="I917" s="148" t="str">
        <f t="shared" si="56"/>
        <v>2017Q3</v>
      </c>
      <c r="J917" s="148">
        <f t="shared" si="57"/>
        <v>2</v>
      </c>
      <c r="K917" s="148">
        <f t="shared" si="58"/>
        <v>6</v>
      </c>
      <c r="L917" s="151">
        <f t="shared" si="59"/>
        <v>1</v>
      </c>
    </row>
    <row r="918" spans="2:12" x14ac:dyDescent="0.25">
      <c r="B918" s="147" t="s">
        <v>6</v>
      </c>
      <c r="C918" s="148" t="s">
        <v>7</v>
      </c>
      <c r="D918" s="148">
        <v>22</v>
      </c>
      <c r="E918" s="148" t="s">
        <v>8</v>
      </c>
      <c r="F918" s="149">
        <v>43536</v>
      </c>
      <c r="G918" s="149">
        <v>43177</v>
      </c>
      <c r="H918" s="150">
        <v>100000</v>
      </c>
      <c r="I918" s="148" t="str">
        <f t="shared" si="56"/>
        <v>2018Q1</v>
      </c>
      <c r="J918" s="148">
        <f t="shared" si="57"/>
        <v>1</v>
      </c>
      <c r="K918" s="148">
        <f t="shared" si="58"/>
        <v>4</v>
      </c>
      <c r="L918" s="151">
        <f t="shared" si="59"/>
        <v>1</v>
      </c>
    </row>
    <row r="919" spans="2:12" x14ac:dyDescent="0.25">
      <c r="B919" s="147" t="s">
        <v>6</v>
      </c>
      <c r="C919" s="148" t="s">
        <v>7</v>
      </c>
      <c r="D919" s="148">
        <v>53</v>
      </c>
      <c r="E919" s="148" t="s">
        <v>8</v>
      </c>
      <c r="F919" s="149">
        <v>43536</v>
      </c>
      <c r="G919" s="149">
        <v>43299</v>
      </c>
      <c r="H919" s="150">
        <v>25000</v>
      </c>
      <c r="I919" s="148" t="str">
        <f t="shared" si="56"/>
        <v>2018Q3</v>
      </c>
      <c r="J919" s="148">
        <f t="shared" si="57"/>
        <v>1</v>
      </c>
      <c r="K919" s="148">
        <f t="shared" si="58"/>
        <v>2</v>
      </c>
      <c r="L919" s="151">
        <f t="shared" si="59"/>
        <v>1</v>
      </c>
    </row>
    <row r="920" spans="2:12" x14ac:dyDescent="0.25">
      <c r="B920" s="147" t="s">
        <v>6</v>
      </c>
      <c r="C920" s="148" t="s">
        <v>7</v>
      </c>
      <c r="D920" s="148">
        <v>45</v>
      </c>
      <c r="E920" s="148" t="s">
        <v>8</v>
      </c>
      <c r="F920" s="149">
        <v>43540</v>
      </c>
      <c r="G920" s="149">
        <v>42887</v>
      </c>
      <c r="H920" s="150">
        <v>47000</v>
      </c>
      <c r="I920" s="148" t="str">
        <f t="shared" si="56"/>
        <v>2017Q2</v>
      </c>
      <c r="J920" s="148">
        <f t="shared" si="57"/>
        <v>2</v>
      </c>
      <c r="K920" s="148">
        <f t="shared" si="58"/>
        <v>7</v>
      </c>
      <c r="L920" s="151">
        <f t="shared" si="59"/>
        <v>1</v>
      </c>
    </row>
    <row r="921" spans="2:12" x14ac:dyDescent="0.25">
      <c r="B921" s="147" t="s">
        <v>6</v>
      </c>
      <c r="C921" s="148" t="s">
        <v>7</v>
      </c>
      <c r="D921" s="148">
        <v>24</v>
      </c>
      <c r="E921" s="148" t="s">
        <v>8</v>
      </c>
      <c r="F921" s="149">
        <v>43540</v>
      </c>
      <c r="G921" s="149">
        <v>43276</v>
      </c>
      <c r="H921" s="150">
        <v>100000</v>
      </c>
      <c r="I921" s="148" t="str">
        <f t="shared" si="56"/>
        <v>2018Q2</v>
      </c>
      <c r="J921" s="148">
        <f t="shared" si="57"/>
        <v>1</v>
      </c>
      <c r="K921" s="148">
        <f t="shared" si="58"/>
        <v>3</v>
      </c>
      <c r="L921" s="151">
        <f t="shared" si="59"/>
        <v>1</v>
      </c>
    </row>
    <row r="922" spans="2:12" x14ac:dyDescent="0.25">
      <c r="B922" s="147" t="s">
        <v>9</v>
      </c>
      <c r="C922" s="148" t="s">
        <v>7</v>
      </c>
      <c r="D922" s="148">
        <v>55</v>
      </c>
      <c r="E922" s="148" t="s">
        <v>8</v>
      </c>
      <c r="F922" s="149">
        <v>43546</v>
      </c>
      <c r="G922" s="149">
        <v>42836</v>
      </c>
      <c r="H922" s="150">
        <v>20000</v>
      </c>
      <c r="I922" s="148" t="str">
        <f t="shared" si="56"/>
        <v>2017Q2</v>
      </c>
      <c r="J922" s="148">
        <f t="shared" si="57"/>
        <v>2</v>
      </c>
      <c r="K922" s="148">
        <f t="shared" si="58"/>
        <v>7</v>
      </c>
      <c r="L922" s="151">
        <f t="shared" si="59"/>
        <v>1</v>
      </c>
    </row>
    <row r="923" spans="2:12" x14ac:dyDescent="0.25">
      <c r="B923" s="147" t="s">
        <v>6</v>
      </c>
      <c r="C923" s="148" t="s">
        <v>7</v>
      </c>
      <c r="D923" s="148">
        <v>58</v>
      </c>
      <c r="E923" s="148" t="s">
        <v>8</v>
      </c>
      <c r="F923" s="149">
        <v>43546</v>
      </c>
      <c r="G923" s="149">
        <v>43175</v>
      </c>
      <c r="H923" s="150">
        <v>12000</v>
      </c>
      <c r="I923" s="148" t="str">
        <f t="shared" si="56"/>
        <v>2018Q1</v>
      </c>
      <c r="J923" s="148">
        <f t="shared" si="57"/>
        <v>1</v>
      </c>
      <c r="K923" s="148">
        <f t="shared" si="58"/>
        <v>4</v>
      </c>
      <c r="L923" s="151">
        <f t="shared" si="59"/>
        <v>1</v>
      </c>
    </row>
    <row r="924" spans="2:12" x14ac:dyDescent="0.25">
      <c r="B924" s="147" t="s">
        <v>6</v>
      </c>
      <c r="C924" s="148" t="s">
        <v>7</v>
      </c>
      <c r="D924" s="148">
        <v>28</v>
      </c>
      <c r="E924" s="148" t="s">
        <v>8</v>
      </c>
      <c r="F924" s="149">
        <v>43546</v>
      </c>
      <c r="G924" s="149">
        <v>43224</v>
      </c>
      <c r="H924" s="150">
        <v>100000</v>
      </c>
      <c r="I924" s="148" t="str">
        <f t="shared" si="56"/>
        <v>2018Q2</v>
      </c>
      <c r="J924" s="148">
        <f t="shared" si="57"/>
        <v>1</v>
      </c>
      <c r="K924" s="148">
        <f t="shared" si="58"/>
        <v>3</v>
      </c>
      <c r="L924" s="151">
        <f t="shared" si="59"/>
        <v>1</v>
      </c>
    </row>
    <row r="925" spans="2:12" x14ac:dyDescent="0.25">
      <c r="B925" s="147" t="s">
        <v>9</v>
      </c>
      <c r="C925" s="148" t="s">
        <v>7</v>
      </c>
      <c r="D925" s="148">
        <v>39</v>
      </c>
      <c r="E925" s="148" t="s">
        <v>8</v>
      </c>
      <c r="F925" s="149">
        <v>43546</v>
      </c>
      <c r="G925" s="149">
        <v>43294</v>
      </c>
      <c r="H925" s="150">
        <v>81000</v>
      </c>
      <c r="I925" s="148" t="str">
        <f t="shared" si="56"/>
        <v>2018Q3</v>
      </c>
      <c r="J925" s="148">
        <f t="shared" si="57"/>
        <v>1</v>
      </c>
      <c r="K925" s="148">
        <f t="shared" si="58"/>
        <v>2</v>
      </c>
      <c r="L925" s="151">
        <f t="shared" si="59"/>
        <v>1</v>
      </c>
    </row>
    <row r="926" spans="2:12" x14ac:dyDescent="0.25">
      <c r="B926" s="147" t="s">
        <v>6</v>
      </c>
      <c r="C926" s="148" t="s">
        <v>7</v>
      </c>
      <c r="D926" s="148">
        <v>58</v>
      </c>
      <c r="E926" s="148" t="s">
        <v>8</v>
      </c>
      <c r="F926" s="149">
        <v>43546</v>
      </c>
      <c r="G926" s="149">
        <v>43408</v>
      </c>
      <c r="H926" s="150">
        <v>12000</v>
      </c>
      <c r="I926" s="148" t="str">
        <f t="shared" si="56"/>
        <v>2018Q4</v>
      </c>
      <c r="J926" s="148">
        <f t="shared" si="57"/>
        <v>1</v>
      </c>
      <c r="K926" s="148">
        <f t="shared" si="58"/>
        <v>1</v>
      </c>
      <c r="L926" s="151">
        <f t="shared" si="59"/>
        <v>1</v>
      </c>
    </row>
    <row r="927" spans="2:12" x14ac:dyDescent="0.25">
      <c r="B927" s="147" t="s">
        <v>6</v>
      </c>
      <c r="C927" s="148" t="s">
        <v>7</v>
      </c>
      <c r="D927" s="148">
        <v>50</v>
      </c>
      <c r="E927" s="148" t="s">
        <v>8</v>
      </c>
      <c r="F927" s="149">
        <v>43546</v>
      </c>
      <c r="G927" s="149">
        <v>43504</v>
      </c>
      <c r="H927" s="150">
        <v>32000</v>
      </c>
      <c r="I927" s="148" t="str">
        <f t="shared" si="56"/>
        <v>2019Q1</v>
      </c>
      <c r="J927" s="148">
        <f t="shared" si="57"/>
        <v>0</v>
      </c>
      <c r="K927" s="148">
        <f t="shared" si="58"/>
        <v>0</v>
      </c>
      <c r="L927" s="151">
        <f t="shared" si="59"/>
        <v>1</v>
      </c>
    </row>
    <row r="928" spans="2:12" x14ac:dyDescent="0.25">
      <c r="B928" s="147" t="s">
        <v>6</v>
      </c>
      <c r="C928" s="148" t="s">
        <v>7</v>
      </c>
      <c r="D928" s="148">
        <v>51</v>
      </c>
      <c r="E928" s="148" t="s">
        <v>8</v>
      </c>
      <c r="F928" s="149">
        <v>43547</v>
      </c>
      <c r="G928" s="149">
        <v>43481</v>
      </c>
      <c r="H928" s="150">
        <v>30000</v>
      </c>
      <c r="I928" s="148" t="str">
        <f t="shared" si="56"/>
        <v>2019Q1</v>
      </c>
      <c r="J928" s="148">
        <f t="shared" si="57"/>
        <v>0</v>
      </c>
      <c r="K928" s="148">
        <f t="shared" si="58"/>
        <v>0</v>
      </c>
      <c r="L928" s="151">
        <f t="shared" si="59"/>
        <v>1</v>
      </c>
    </row>
    <row r="929" spans="2:12" x14ac:dyDescent="0.25">
      <c r="B929" s="147" t="s">
        <v>6</v>
      </c>
      <c r="C929" s="148" t="s">
        <v>7</v>
      </c>
      <c r="D929" s="148">
        <v>31</v>
      </c>
      <c r="E929" s="148" t="s">
        <v>8</v>
      </c>
      <c r="F929" s="149">
        <v>43547</v>
      </c>
      <c r="G929" s="149">
        <v>43486</v>
      </c>
      <c r="H929" s="150">
        <v>98000</v>
      </c>
      <c r="I929" s="148" t="str">
        <f t="shared" si="56"/>
        <v>2019Q1</v>
      </c>
      <c r="J929" s="148">
        <f t="shared" si="57"/>
        <v>0</v>
      </c>
      <c r="K929" s="148">
        <f t="shared" si="58"/>
        <v>0</v>
      </c>
      <c r="L929" s="151">
        <f t="shared" si="59"/>
        <v>1</v>
      </c>
    </row>
    <row r="930" spans="2:12" x14ac:dyDescent="0.25">
      <c r="B930" s="147" t="s">
        <v>9</v>
      </c>
      <c r="C930" s="148" t="s">
        <v>7</v>
      </c>
      <c r="D930" s="148">
        <v>47</v>
      </c>
      <c r="E930" s="148" t="s">
        <v>8</v>
      </c>
      <c r="F930" s="149">
        <v>43550</v>
      </c>
      <c r="G930" s="149">
        <v>42698</v>
      </c>
      <c r="H930" s="150">
        <v>40000</v>
      </c>
      <c r="I930" s="148" t="str">
        <f t="shared" si="56"/>
        <v>2016Q4</v>
      </c>
      <c r="J930" s="148">
        <f t="shared" si="57"/>
        <v>3</v>
      </c>
      <c r="K930" s="148">
        <f t="shared" si="58"/>
        <v>9</v>
      </c>
      <c r="L930" s="151">
        <f t="shared" si="59"/>
        <v>1</v>
      </c>
    </row>
    <row r="931" spans="2:12" x14ac:dyDescent="0.25">
      <c r="B931" s="147" t="s">
        <v>9</v>
      </c>
      <c r="C931" s="148" t="s">
        <v>7</v>
      </c>
      <c r="D931" s="148">
        <v>56</v>
      </c>
      <c r="E931" s="148" t="s">
        <v>8</v>
      </c>
      <c r="F931" s="149">
        <v>43550</v>
      </c>
      <c r="G931" s="149">
        <v>43108</v>
      </c>
      <c r="H931" s="150">
        <v>17000</v>
      </c>
      <c r="I931" s="148" t="str">
        <f t="shared" si="56"/>
        <v>2018Q1</v>
      </c>
      <c r="J931" s="148">
        <f t="shared" si="57"/>
        <v>1</v>
      </c>
      <c r="K931" s="148">
        <f t="shared" si="58"/>
        <v>4</v>
      </c>
      <c r="L931" s="151">
        <f t="shared" si="59"/>
        <v>1</v>
      </c>
    </row>
    <row r="932" spans="2:12" x14ac:dyDescent="0.25">
      <c r="B932" s="147" t="s">
        <v>6</v>
      </c>
      <c r="C932" s="148" t="s">
        <v>7</v>
      </c>
      <c r="D932" s="148">
        <v>29</v>
      </c>
      <c r="E932" s="148" t="s">
        <v>8</v>
      </c>
      <c r="F932" s="149">
        <v>43550</v>
      </c>
      <c r="G932" s="149">
        <v>43447</v>
      </c>
      <c r="H932" s="150">
        <v>100000</v>
      </c>
      <c r="I932" s="148" t="str">
        <f t="shared" si="56"/>
        <v>2018Q4</v>
      </c>
      <c r="J932" s="148">
        <f t="shared" si="57"/>
        <v>1</v>
      </c>
      <c r="K932" s="148">
        <f t="shared" si="58"/>
        <v>1</v>
      </c>
      <c r="L932" s="151">
        <f t="shared" si="59"/>
        <v>1</v>
      </c>
    </row>
    <row r="933" spans="2:12" x14ac:dyDescent="0.25">
      <c r="B933" s="147" t="s">
        <v>6</v>
      </c>
      <c r="C933" s="148" t="s">
        <v>7</v>
      </c>
      <c r="D933" s="148">
        <v>23</v>
      </c>
      <c r="E933" s="148" t="s">
        <v>8</v>
      </c>
      <c r="F933" s="149">
        <v>43550</v>
      </c>
      <c r="G933" s="149">
        <v>43465</v>
      </c>
      <c r="H933" s="150">
        <v>100000</v>
      </c>
      <c r="I933" s="148" t="str">
        <f t="shared" si="56"/>
        <v>2018Q4</v>
      </c>
      <c r="J933" s="148">
        <f t="shared" si="57"/>
        <v>1</v>
      </c>
      <c r="K933" s="148">
        <f t="shared" si="58"/>
        <v>1</v>
      </c>
      <c r="L933" s="151">
        <f t="shared" si="59"/>
        <v>1</v>
      </c>
    </row>
    <row r="934" spans="2:12" x14ac:dyDescent="0.25">
      <c r="B934" s="147" t="s">
        <v>6</v>
      </c>
      <c r="C934" s="148" t="s">
        <v>7</v>
      </c>
      <c r="D934" s="148">
        <v>40</v>
      </c>
      <c r="E934" s="148" t="s">
        <v>8</v>
      </c>
      <c r="F934" s="149">
        <v>43550</v>
      </c>
      <c r="G934" s="149">
        <v>43511</v>
      </c>
      <c r="H934" s="150">
        <v>74000</v>
      </c>
      <c r="I934" s="148" t="str">
        <f t="shared" si="56"/>
        <v>2019Q1</v>
      </c>
      <c r="J934" s="148">
        <f t="shared" si="57"/>
        <v>0</v>
      </c>
      <c r="K934" s="148">
        <f t="shared" si="58"/>
        <v>0</v>
      </c>
      <c r="L934" s="151">
        <f t="shared" si="59"/>
        <v>1</v>
      </c>
    </row>
    <row r="935" spans="2:12" x14ac:dyDescent="0.25">
      <c r="B935" s="147" t="s">
        <v>6</v>
      </c>
      <c r="C935" s="148" t="s">
        <v>7</v>
      </c>
      <c r="D935" s="148">
        <v>20</v>
      </c>
      <c r="E935" s="148" t="s">
        <v>8</v>
      </c>
      <c r="F935" s="149">
        <v>43554</v>
      </c>
      <c r="G935" s="149">
        <v>43430</v>
      </c>
      <c r="H935" s="150">
        <v>100000</v>
      </c>
      <c r="I935" s="148" t="str">
        <f t="shared" si="56"/>
        <v>2018Q4</v>
      </c>
      <c r="J935" s="148">
        <f t="shared" si="57"/>
        <v>1</v>
      </c>
      <c r="K935" s="148">
        <f t="shared" si="58"/>
        <v>1</v>
      </c>
      <c r="L935" s="151">
        <f t="shared" si="59"/>
        <v>1</v>
      </c>
    </row>
    <row r="936" spans="2:12" x14ac:dyDescent="0.25">
      <c r="B936" s="147" t="s">
        <v>6</v>
      </c>
      <c r="C936" s="148" t="s">
        <v>7</v>
      </c>
      <c r="D936" s="148">
        <v>25</v>
      </c>
      <c r="E936" s="148" t="s">
        <v>8</v>
      </c>
      <c r="F936" s="149">
        <v>43554</v>
      </c>
      <c r="G936" s="149">
        <v>43454</v>
      </c>
      <c r="H936" s="150">
        <v>100000</v>
      </c>
      <c r="I936" s="148" t="str">
        <f t="shared" si="56"/>
        <v>2018Q4</v>
      </c>
      <c r="J936" s="148">
        <f t="shared" si="57"/>
        <v>1</v>
      </c>
      <c r="K936" s="148">
        <f t="shared" si="58"/>
        <v>1</v>
      </c>
      <c r="L936" s="151">
        <f t="shared" si="59"/>
        <v>1</v>
      </c>
    </row>
    <row r="937" spans="2:12" x14ac:dyDescent="0.25">
      <c r="B937" s="147" t="s">
        <v>6</v>
      </c>
      <c r="C937" s="148" t="s">
        <v>7</v>
      </c>
      <c r="D937" s="148">
        <v>47</v>
      </c>
      <c r="E937" s="148" t="s">
        <v>8</v>
      </c>
      <c r="F937" s="149">
        <v>43554</v>
      </c>
      <c r="G937" s="149">
        <v>43487</v>
      </c>
      <c r="H937" s="150">
        <v>40000</v>
      </c>
      <c r="I937" s="148" t="str">
        <f t="shared" si="56"/>
        <v>2019Q1</v>
      </c>
      <c r="J937" s="148">
        <f t="shared" si="57"/>
        <v>0</v>
      </c>
      <c r="K937" s="148">
        <f t="shared" si="58"/>
        <v>0</v>
      </c>
      <c r="L937" s="151">
        <f t="shared" si="59"/>
        <v>1</v>
      </c>
    </row>
    <row r="938" spans="2:12" x14ac:dyDescent="0.25">
      <c r="B938" s="147" t="s">
        <v>6</v>
      </c>
      <c r="C938" s="148" t="s">
        <v>7</v>
      </c>
      <c r="D938" s="148">
        <v>20</v>
      </c>
      <c r="E938" s="148" t="s">
        <v>8</v>
      </c>
      <c r="F938" s="149">
        <v>43554</v>
      </c>
      <c r="G938" s="149">
        <v>43493</v>
      </c>
      <c r="H938" s="150">
        <v>100000</v>
      </c>
      <c r="I938" s="148" t="str">
        <f t="shared" si="56"/>
        <v>2019Q1</v>
      </c>
      <c r="J938" s="148">
        <f t="shared" si="57"/>
        <v>0</v>
      </c>
      <c r="K938" s="148">
        <f t="shared" si="58"/>
        <v>0</v>
      </c>
      <c r="L938" s="151">
        <f t="shared" si="59"/>
        <v>1</v>
      </c>
    </row>
    <row r="939" spans="2:12" x14ac:dyDescent="0.25">
      <c r="B939" s="147" t="s">
        <v>9</v>
      </c>
      <c r="C939" s="148" t="s">
        <v>7</v>
      </c>
      <c r="D939" s="148">
        <v>31</v>
      </c>
      <c r="E939" s="148" t="s">
        <v>8</v>
      </c>
      <c r="F939" s="149">
        <v>43555</v>
      </c>
      <c r="G939" s="149">
        <v>42790</v>
      </c>
      <c r="H939" s="150">
        <v>98000</v>
      </c>
      <c r="I939" s="148" t="str">
        <f t="shared" si="56"/>
        <v>2017Q1</v>
      </c>
      <c r="J939" s="148">
        <f t="shared" si="57"/>
        <v>2</v>
      </c>
      <c r="K939" s="148">
        <f t="shared" si="58"/>
        <v>8</v>
      </c>
      <c r="L939" s="151">
        <f t="shared" si="59"/>
        <v>1</v>
      </c>
    </row>
    <row r="940" spans="2:12" x14ac:dyDescent="0.25">
      <c r="B940" s="147" t="s">
        <v>9</v>
      </c>
      <c r="C940" s="148" t="s">
        <v>7</v>
      </c>
      <c r="D940" s="148">
        <v>50</v>
      </c>
      <c r="E940" s="148" t="s">
        <v>8</v>
      </c>
      <c r="F940" s="149">
        <v>43555</v>
      </c>
      <c r="G940" s="149">
        <v>43024</v>
      </c>
      <c r="H940" s="150">
        <v>32000</v>
      </c>
      <c r="I940" s="148" t="str">
        <f t="shared" si="56"/>
        <v>2017Q4</v>
      </c>
      <c r="J940" s="148">
        <f t="shared" si="57"/>
        <v>2</v>
      </c>
      <c r="K940" s="148">
        <f t="shared" si="58"/>
        <v>5</v>
      </c>
      <c r="L940" s="151">
        <f t="shared" si="59"/>
        <v>1</v>
      </c>
    </row>
    <row r="941" spans="2:12" x14ac:dyDescent="0.25">
      <c r="B941" s="147" t="s">
        <v>6</v>
      </c>
      <c r="C941" s="148" t="s">
        <v>7</v>
      </c>
      <c r="D941" s="148">
        <v>23</v>
      </c>
      <c r="E941" s="148" t="s">
        <v>8</v>
      </c>
      <c r="F941" s="149">
        <v>43555</v>
      </c>
      <c r="G941" s="149">
        <v>43458</v>
      </c>
      <c r="H941" s="150">
        <v>100000</v>
      </c>
      <c r="I941" s="148" t="str">
        <f t="shared" si="56"/>
        <v>2018Q4</v>
      </c>
      <c r="J941" s="148">
        <f t="shared" si="57"/>
        <v>1</v>
      </c>
      <c r="K941" s="148">
        <f t="shared" si="58"/>
        <v>1</v>
      </c>
      <c r="L941" s="151">
        <f t="shared" si="59"/>
        <v>1</v>
      </c>
    </row>
    <row r="942" spans="2:12" x14ac:dyDescent="0.25">
      <c r="B942" s="147" t="s">
        <v>6</v>
      </c>
      <c r="C942" s="148" t="s">
        <v>7</v>
      </c>
      <c r="D942" s="148">
        <v>53</v>
      </c>
      <c r="E942" s="148" t="s">
        <v>8</v>
      </c>
      <c r="F942" s="149">
        <v>43555</v>
      </c>
      <c r="G942" s="149">
        <v>43493</v>
      </c>
      <c r="H942" s="150">
        <v>25000</v>
      </c>
      <c r="I942" s="148" t="str">
        <f t="shared" si="56"/>
        <v>2019Q1</v>
      </c>
      <c r="J942" s="148">
        <f t="shared" si="57"/>
        <v>0</v>
      </c>
      <c r="K942" s="148">
        <f t="shared" si="58"/>
        <v>0</v>
      </c>
      <c r="L942" s="151">
        <f t="shared" si="59"/>
        <v>1</v>
      </c>
    </row>
    <row r="943" spans="2:12" x14ac:dyDescent="0.25">
      <c r="B943" s="147" t="s">
        <v>9</v>
      </c>
      <c r="C943" s="148" t="s">
        <v>7</v>
      </c>
      <c r="D943" s="148">
        <v>55</v>
      </c>
      <c r="E943" s="148" t="s">
        <v>8</v>
      </c>
      <c r="F943" s="149">
        <v>43556</v>
      </c>
      <c r="G943" s="149">
        <v>43533</v>
      </c>
      <c r="H943" s="150">
        <v>20000</v>
      </c>
      <c r="I943" s="148" t="str">
        <f t="shared" si="56"/>
        <v>2019Q1</v>
      </c>
      <c r="J943" s="148">
        <f t="shared" si="57"/>
        <v>0</v>
      </c>
      <c r="K943" s="148">
        <f t="shared" si="58"/>
        <v>1</v>
      </c>
      <c r="L943" s="151">
        <f t="shared" si="59"/>
        <v>1</v>
      </c>
    </row>
    <row r="944" spans="2:12" x14ac:dyDescent="0.25">
      <c r="B944" s="147" t="s">
        <v>9</v>
      </c>
      <c r="C944" s="148" t="s">
        <v>10</v>
      </c>
      <c r="D944" s="148">
        <v>43</v>
      </c>
      <c r="E944" s="148" t="s">
        <v>8</v>
      </c>
      <c r="F944" s="149">
        <v>43557</v>
      </c>
      <c r="G944" s="149">
        <v>42891</v>
      </c>
      <c r="H944" s="150">
        <v>59000</v>
      </c>
      <c r="I944" s="148" t="str">
        <f t="shared" si="56"/>
        <v>2017Q2</v>
      </c>
      <c r="J944" s="148">
        <f t="shared" si="57"/>
        <v>2</v>
      </c>
      <c r="K944" s="148">
        <f t="shared" si="58"/>
        <v>8</v>
      </c>
      <c r="L944" s="151">
        <f t="shared" si="59"/>
        <v>0</v>
      </c>
    </row>
    <row r="945" spans="2:12" x14ac:dyDescent="0.25">
      <c r="B945" s="147" t="s">
        <v>6</v>
      </c>
      <c r="C945" s="148" t="s">
        <v>7</v>
      </c>
      <c r="D945" s="148">
        <v>55</v>
      </c>
      <c r="E945" s="148" t="s">
        <v>8</v>
      </c>
      <c r="F945" s="149">
        <v>43557</v>
      </c>
      <c r="G945" s="149">
        <v>43042</v>
      </c>
      <c r="H945" s="150">
        <v>20000</v>
      </c>
      <c r="I945" s="148" t="str">
        <f t="shared" si="56"/>
        <v>2017Q4</v>
      </c>
      <c r="J945" s="148">
        <f t="shared" si="57"/>
        <v>2</v>
      </c>
      <c r="K945" s="148">
        <f t="shared" si="58"/>
        <v>6</v>
      </c>
      <c r="L945" s="151">
        <f t="shared" si="59"/>
        <v>1</v>
      </c>
    </row>
    <row r="946" spans="2:12" x14ac:dyDescent="0.25">
      <c r="B946" s="147" t="s">
        <v>6</v>
      </c>
      <c r="C946" s="148" t="s">
        <v>7</v>
      </c>
      <c r="D946" s="148">
        <v>28</v>
      </c>
      <c r="E946" s="148" t="s">
        <v>8</v>
      </c>
      <c r="F946" s="149">
        <v>43557</v>
      </c>
      <c r="G946" s="149">
        <v>43211</v>
      </c>
      <c r="H946" s="150">
        <v>100000</v>
      </c>
      <c r="I946" s="148" t="str">
        <f t="shared" si="56"/>
        <v>2018Q2</v>
      </c>
      <c r="J946" s="148">
        <f t="shared" si="57"/>
        <v>1</v>
      </c>
      <c r="K946" s="148">
        <f t="shared" si="58"/>
        <v>4</v>
      </c>
      <c r="L946" s="151">
        <f t="shared" si="59"/>
        <v>1</v>
      </c>
    </row>
    <row r="947" spans="2:12" x14ac:dyDescent="0.25">
      <c r="B947" s="147" t="s">
        <v>6</v>
      </c>
      <c r="C947" s="148" t="s">
        <v>7</v>
      </c>
      <c r="D947" s="148">
        <v>54</v>
      </c>
      <c r="E947" s="148" t="s">
        <v>8</v>
      </c>
      <c r="F947" s="149">
        <v>43557</v>
      </c>
      <c r="G947" s="149">
        <v>43289</v>
      </c>
      <c r="H947" s="150">
        <v>22000</v>
      </c>
      <c r="I947" s="148" t="str">
        <f t="shared" si="56"/>
        <v>2018Q3</v>
      </c>
      <c r="J947" s="148">
        <f t="shared" si="57"/>
        <v>1</v>
      </c>
      <c r="K947" s="148">
        <f t="shared" si="58"/>
        <v>3</v>
      </c>
      <c r="L947" s="151">
        <f t="shared" si="59"/>
        <v>1</v>
      </c>
    </row>
    <row r="948" spans="2:12" x14ac:dyDescent="0.25">
      <c r="B948" s="147" t="s">
        <v>6</v>
      </c>
      <c r="C948" s="148" t="s">
        <v>7</v>
      </c>
      <c r="D948" s="148">
        <v>59</v>
      </c>
      <c r="E948" s="148" t="s">
        <v>8</v>
      </c>
      <c r="F948" s="149">
        <v>43557</v>
      </c>
      <c r="G948" s="149">
        <v>43419</v>
      </c>
      <c r="H948" s="150">
        <v>10000</v>
      </c>
      <c r="I948" s="148" t="str">
        <f t="shared" si="56"/>
        <v>2018Q4</v>
      </c>
      <c r="J948" s="148">
        <f t="shared" si="57"/>
        <v>1</v>
      </c>
      <c r="K948" s="148">
        <f t="shared" si="58"/>
        <v>2</v>
      </c>
      <c r="L948" s="151">
        <f t="shared" si="59"/>
        <v>1</v>
      </c>
    </row>
    <row r="949" spans="2:12" x14ac:dyDescent="0.25">
      <c r="B949" s="147" t="s">
        <v>9</v>
      </c>
      <c r="C949" s="148" t="s">
        <v>7</v>
      </c>
      <c r="D949" s="148">
        <v>29</v>
      </c>
      <c r="E949" s="148" t="s">
        <v>8</v>
      </c>
      <c r="F949" s="149">
        <v>43560</v>
      </c>
      <c r="G949" s="149">
        <v>42794</v>
      </c>
      <c r="H949" s="150">
        <v>100000</v>
      </c>
      <c r="I949" s="148" t="str">
        <f t="shared" si="56"/>
        <v>2017Q1</v>
      </c>
      <c r="J949" s="148">
        <f t="shared" si="57"/>
        <v>2</v>
      </c>
      <c r="K949" s="148">
        <f t="shared" si="58"/>
        <v>9</v>
      </c>
      <c r="L949" s="151">
        <f t="shared" si="59"/>
        <v>1</v>
      </c>
    </row>
    <row r="950" spans="2:12" x14ac:dyDescent="0.25">
      <c r="B950" s="147" t="s">
        <v>9</v>
      </c>
      <c r="C950" s="148" t="s">
        <v>7</v>
      </c>
      <c r="D950" s="148">
        <v>47</v>
      </c>
      <c r="E950" s="148" t="s">
        <v>8</v>
      </c>
      <c r="F950" s="149">
        <v>43560</v>
      </c>
      <c r="G950" s="149">
        <v>42983</v>
      </c>
      <c r="H950" s="150">
        <v>40000</v>
      </c>
      <c r="I950" s="148" t="str">
        <f t="shared" si="56"/>
        <v>2017Q3</v>
      </c>
      <c r="J950" s="148">
        <f t="shared" si="57"/>
        <v>2</v>
      </c>
      <c r="K950" s="148">
        <f t="shared" si="58"/>
        <v>7</v>
      </c>
      <c r="L950" s="151">
        <f t="shared" si="59"/>
        <v>1</v>
      </c>
    </row>
    <row r="951" spans="2:12" x14ac:dyDescent="0.25">
      <c r="B951" s="147" t="s">
        <v>9</v>
      </c>
      <c r="C951" s="148" t="s">
        <v>7</v>
      </c>
      <c r="D951" s="148">
        <v>40</v>
      </c>
      <c r="E951" s="148" t="s">
        <v>8</v>
      </c>
      <c r="F951" s="149">
        <v>43560</v>
      </c>
      <c r="G951" s="149">
        <v>43330</v>
      </c>
      <c r="H951" s="150">
        <v>74000</v>
      </c>
      <c r="I951" s="148" t="str">
        <f t="shared" si="56"/>
        <v>2018Q3</v>
      </c>
      <c r="J951" s="148">
        <f t="shared" si="57"/>
        <v>1</v>
      </c>
      <c r="K951" s="148">
        <f t="shared" si="58"/>
        <v>3</v>
      </c>
      <c r="L951" s="151">
        <f t="shared" si="59"/>
        <v>1</v>
      </c>
    </row>
    <row r="952" spans="2:12" x14ac:dyDescent="0.25">
      <c r="B952" s="147" t="s">
        <v>9</v>
      </c>
      <c r="C952" s="148" t="s">
        <v>7</v>
      </c>
      <c r="D952" s="148">
        <v>23</v>
      </c>
      <c r="E952" s="148" t="s">
        <v>8</v>
      </c>
      <c r="F952" s="149">
        <v>43561</v>
      </c>
      <c r="G952" s="149">
        <v>42842</v>
      </c>
      <c r="H952" s="150">
        <v>100000</v>
      </c>
      <c r="I952" s="148" t="str">
        <f t="shared" si="56"/>
        <v>2017Q2</v>
      </c>
      <c r="J952" s="148">
        <f t="shared" si="57"/>
        <v>2</v>
      </c>
      <c r="K952" s="148">
        <f t="shared" si="58"/>
        <v>8</v>
      </c>
      <c r="L952" s="151">
        <f t="shared" si="59"/>
        <v>1</v>
      </c>
    </row>
    <row r="953" spans="2:12" x14ac:dyDescent="0.25">
      <c r="B953" s="147" t="s">
        <v>9</v>
      </c>
      <c r="C953" s="148" t="s">
        <v>7</v>
      </c>
      <c r="D953" s="148">
        <v>44</v>
      </c>
      <c r="E953" s="148" t="s">
        <v>8</v>
      </c>
      <c r="F953" s="149">
        <v>43561</v>
      </c>
      <c r="G953" s="149">
        <v>43200</v>
      </c>
      <c r="H953" s="150">
        <v>52000</v>
      </c>
      <c r="I953" s="148" t="str">
        <f t="shared" si="56"/>
        <v>2018Q2</v>
      </c>
      <c r="J953" s="148">
        <f t="shared" si="57"/>
        <v>1</v>
      </c>
      <c r="K953" s="148">
        <f t="shared" si="58"/>
        <v>4</v>
      </c>
      <c r="L953" s="151">
        <f t="shared" si="59"/>
        <v>1</v>
      </c>
    </row>
    <row r="954" spans="2:12" x14ac:dyDescent="0.25">
      <c r="B954" s="147" t="s">
        <v>9</v>
      </c>
      <c r="C954" s="148" t="s">
        <v>7</v>
      </c>
      <c r="D954" s="148">
        <v>49</v>
      </c>
      <c r="E954" s="148" t="s">
        <v>8</v>
      </c>
      <c r="F954" s="149">
        <v>43561</v>
      </c>
      <c r="G954" s="149">
        <v>43374</v>
      </c>
      <c r="H954" s="150">
        <v>35000</v>
      </c>
      <c r="I954" s="148" t="str">
        <f t="shared" si="56"/>
        <v>2018Q4</v>
      </c>
      <c r="J954" s="148">
        <f t="shared" si="57"/>
        <v>1</v>
      </c>
      <c r="K954" s="148">
        <f t="shared" si="58"/>
        <v>2</v>
      </c>
      <c r="L954" s="151">
        <f t="shared" si="59"/>
        <v>1</v>
      </c>
    </row>
    <row r="955" spans="2:12" x14ac:dyDescent="0.25">
      <c r="B955" s="147" t="s">
        <v>6</v>
      </c>
      <c r="C955" s="148" t="s">
        <v>7</v>
      </c>
      <c r="D955" s="148">
        <v>56</v>
      </c>
      <c r="E955" s="148" t="s">
        <v>8</v>
      </c>
      <c r="F955" s="149">
        <v>43561</v>
      </c>
      <c r="G955" s="149">
        <v>43504</v>
      </c>
      <c r="H955" s="150">
        <v>17000</v>
      </c>
      <c r="I955" s="148" t="str">
        <f t="shared" si="56"/>
        <v>2019Q1</v>
      </c>
      <c r="J955" s="148">
        <f t="shared" si="57"/>
        <v>0</v>
      </c>
      <c r="K955" s="148">
        <f t="shared" si="58"/>
        <v>1</v>
      </c>
      <c r="L955" s="151">
        <f t="shared" si="59"/>
        <v>1</v>
      </c>
    </row>
    <row r="956" spans="2:12" x14ac:dyDescent="0.25">
      <c r="B956" s="147" t="s">
        <v>6</v>
      </c>
      <c r="C956" s="148" t="s">
        <v>7</v>
      </c>
      <c r="D956" s="148">
        <v>27</v>
      </c>
      <c r="E956" s="148" t="s">
        <v>8</v>
      </c>
      <c r="F956" s="149">
        <v>43563</v>
      </c>
      <c r="G956" s="149">
        <v>43111</v>
      </c>
      <c r="H956" s="150">
        <v>100000</v>
      </c>
      <c r="I956" s="148" t="str">
        <f t="shared" si="56"/>
        <v>2018Q1</v>
      </c>
      <c r="J956" s="148">
        <f t="shared" si="57"/>
        <v>1</v>
      </c>
      <c r="K956" s="148">
        <f t="shared" si="58"/>
        <v>5</v>
      </c>
      <c r="L956" s="151">
        <f t="shared" si="59"/>
        <v>1</v>
      </c>
    </row>
    <row r="957" spans="2:12" x14ac:dyDescent="0.25">
      <c r="B957" s="147" t="s">
        <v>6</v>
      </c>
      <c r="C957" s="148" t="s">
        <v>7</v>
      </c>
      <c r="D957" s="148">
        <v>60</v>
      </c>
      <c r="E957" s="148" t="s">
        <v>8</v>
      </c>
      <c r="F957" s="149">
        <v>43563</v>
      </c>
      <c r="G957" s="149">
        <v>43505</v>
      </c>
      <c r="H957" s="150">
        <v>10000</v>
      </c>
      <c r="I957" s="148" t="str">
        <f t="shared" si="56"/>
        <v>2019Q1</v>
      </c>
      <c r="J957" s="148">
        <f t="shared" si="57"/>
        <v>0</v>
      </c>
      <c r="K957" s="148">
        <f t="shared" si="58"/>
        <v>1</v>
      </c>
      <c r="L957" s="151">
        <f t="shared" si="59"/>
        <v>1</v>
      </c>
    </row>
    <row r="958" spans="2:12" x14ac:dyDescent="0.25">
      <c r="B958" s="147" t="s">
        <v>6</v>
      </c>
      <c r="C958" s="148" t="s">
        <v>7</v>
      </c>
      <c r="D958" s="148">
        <v>48</v>
      </c>
      <c r="E958" s="148" t="s">
        <v>8</v>
      </c>
      <c r="F958" s="149">
        <v>43564</v>
      </c>
      <c r="G958" s="149">
        <v>43452</v>
      </c>
      <c r="H958" s="150">
        <v>38000</v>
      </c>
      <c r="I958" s="148" t="str">
        <f t="shared" si="56"/>
        <v>2018Q4</v>
      </c>
      <c r="J958" s="148">
        <f t="shared" si="57"/>
        <v>1</v>
      </c>
      <c r="K958" s="148">
        <f t="shared" si="58"/>
        <v>2</v>
      </c>
      <c r="L958" s="151">
        <f t="shared" si="59"/>
        <v>1</v>
      </c>
    </row>
    <row r="959" spans="2:12" x14ac:dyDescent="0.25">
      <c r="B959" s="147" t="s">
        <v>9</v>
      </c>
      <c r="C959" s="148" t="s">
        <v>7</v>
      </c>
      <c r="D959" s="148">
        <v>34</v>
      </c>
      <c r="E959" s="148" t="s">
        <v>8</v>
      </c>
      <c r="F959" s="149">
        <v>43568</v>
      </c>
      <c r="G959" s="149">
        <v>42439</v>
      </c>
      <c r="H959" s="150">
        <v>91000</v>
      </c>
      <c r="I959" s="148" t="str">
        <f t="shared" si="56"/>
        <v>2016Q1</v>
      </c>
      <c r="J959" s="148">
        <f t="shared" si="57"/>
        <v>3</v>
      </c>
      <c r="K959" s="148">
        <f t="shared" si="58"/>
        <v>13</v>
      </c>
      <c r="L959" s="151">
        <f t="shared" si="59"/>
        <v>1</v>
      </c>
    </row>
    <row r="960" spans="2:12" x14ac:dyDescent="0.25">
      <c r="B960" s="147" t="s">
        <v>9</v>
      </c>
      <c r="C960" s="148" t="s">
        <v>7</v>
      </c>
      <c r="D960" s="148">
        <v>27</v>
      </c>
      <c r="E960" s="148" t="s">
        <v>8</v>
      </c>
      <c r="F960" s="149">
        <v>43568</v>
      </c>
      <c r="G960" s="149">
        <v>42564</v>
      </c>
      <c r="H960" s="150">
        <v>100000</v>
      </c>
      <c r="I960" s="148" t="str">
        <f t="shared" si="56"/>
        <v>2016Q3</v>
      </c>
      <c r="J960" s="148">
        <f t="shared" si="57"/>
        <v>3</v>
      </c>
      <c r="K960" s="148">
        <f t="shared" si="58"/>
        <v>11</v>
      </c>
      <c r="L960" s="151">
        <f t="shared" si="59"/>
        <v>1</v>
      </c>
    </row>
    <row r="961" spans="2:12" x14ac:dyDescent="0.25">
      <c r="B961" s="147" t="s">
        <v>6</v>
      </c>
      <c r="C961" s="148" t="s">
        <v>7</v>
      </c>
      <c r="D961" s="148">
        <v>45</v>
      </c>
      <c r="E961" s="148" t="s">
        <v>8</v>
      </c>
      <c r="F961" s="149">
        <v>43568</v>
      </c>
      <c r="G961" s="149">
        <v>43395</v>
      </c>
      <c r="H961" s="150">
        <v>47000</v>
      </c>
      <c r="I961" s="148" t="str">
        <f t="shared" si="56"/>
        <v>2018Q4</v>
      </c>
      <c r="J961" s="148">
        <f t="shared" si="57"/>
        <v>1</v>
      </c>
      <c r="K961" s="148">
        <f t="shared" si="58"/>
        <v>2</v>
      </c>
      <c r="L961" s="151">
        <f t="shared" si="59"/>
        <v>1</v>
      </c>
    </row>
    <row r="962" spans="2:12" x14ac:dyDescent="0.25">
      <c r="B962" s="147" t="s">
        <v>6</v>
      </c>
      <c r="C962" s="148" t="s">
        <v>7</v>
      </c>
      <c r="D962" s="148">
        <v>29</v>
      </c>
      <c r="E962" s="148" t="s">
        <v>8</v>
      </c>
      <c r="F962" s="149">
        <v>43568</v>
      </c>
      <c r="G962" s="149">
        <v>43435</v>
      </c>
      <c r="H962" s="150">
        <v>100000</v>
      </c>
      <c r="I962" s="148" t="str">
        <f t="shared" si="56"/>
        <v>2018Q4</v>
      </c>
      <c r="J962" s="148">
        <f t="shared" si="57"/>
        <v>1</v>
      </c>
      <c r="K962" s="148">
        <f t="shared" si="58"/>
        <v>2</v>
      </c>
      <c r="L962" s="151">
        <f t="shared" si="59"/>
        <v>1</v>
      </c>
    </row>
    <row r="963" spans="2:12" x14ac:dyDescent="0.25">
      <c r="B963" s="147" t="s">
        <v>6</v>
      </c>
      <c r="C963" s="148" t="s">
        <v>7</v>
      </c>
      <c r="D963" s="148">
        <v>40</v>
      </c>
      <c r="E963" s="148" t="s">
        <v>8</v>
      </c>
      <c r="F963" s="149">
        <v>43568</v>
      </c>
      <c r="G963" s="149">
        <v>43478</v>
      </c>
      <c r="H963" s="150">
        <v>74000</v>
      </c>
      <c r="I963" s="148" t="str">
        <f t="shared" si="56"/>
        <v>2019Q1</v>
      </c>
      <c r="J963" s="148">
        <f t="shared" si="57"/>
        <v>0</v>
      </c>
      <c r="K963" s="148">
        <f t="shared" si="58"/>
        <v>1</v>
      </c>
      <c r="L963" s="151">
        <f t="shared" si="59"/>
        <v>1</v>
      </c>
    </row>
    <row r="964" spans="2:12" x14ac:dyDescent="0.25">
      <c r="B964" s="147" t="s">
        <v>6</v>
      </c>
      <c r="C964" s="148" t="s">
        <v>7</v>
      </c>
      <c r="D964" s="148">
        <v>59</v>
      </c>
      <c r="E964" s="148" t="s">
        <v>8</v>
      </c>
      <c r="F964" s="149">
        <v>43568</v>
      </c>
      <c r="G964" s="149">
        <v>43488</v>
      </c>
      <c r="H964" s="150">
        <v>10000</v>
      </c>
      <c r="I964" s="148" t="str">
        <f t="shared" si="56"/>
        <v>2019Q1</v>
      </c>
      <c r="J964" s="148">
        <f t="shared" si="57"/>
        <v>0</v>
      </c>
      <c r="K964" s="148">
        <f t="shared" si="58"/>
        <v>1</v>
      </c>
      <c r="L964" s="151">
        <f t="shared" si="59"/>
        <v>1</v>
      </c>
    </row>
    <row r="965" spans="2:12" x14ac:dyDescent="0.25">
      <c r="B965" s="147" t="s">
        <v>9</v>
      </c>
      <c r="C965" s="148" t="s">
        <v>10</v>
      </c>
      <c r="D965" s="148">
        <v>41</v>
      </c>
      <c r="E965" s="148" t="s">
        <v>8</v>
      </c>
      <c r="F965" s="149">
        <v>43570</v>
      </c>
      <c r="G965" s="149">
        <v>43193</v>
      </c>
      <c r="H965" s="150">
        <v>68000</v>
      </c>
      <c r="I965" s="148" t="str">
        <f t="shared" si="56"/>
        <v>2018Q2</v>
      </c>
      <c r="J965" s="148">
        <f t="shared" si="57"/>
        <v>1</v>
      </c>
      <c r="K965" s="148">
        <f t="shared" si="58"/>
        <v>4</v>
      </c>
      <c r="L965" s="151">
        <f t="shared" si="59"/>
        <v>0</v>
      </c>
    </row>
    <row r="966" spans="2:12" x14ac:dyDescent="0.25">
      <c r="B966" s="147" t="s">
        <v>6</v>
      </c>
      <c r="C966" s="148" t="s">
        <v>7</v>
      </c>
      <c r="D966" s="148">
        <v>54</v>
      </c>
      <c r="E966" s="148" t="s">
        <v>8</v>
      </c>
      <c r="F966" s="149">
        <v>43570</v>
      </c>
      <c r="G966" s="149">
        <v>43326</v>
      </c>
      <c r="H966" s="150">
        <v>22000</v>
      </c>
      <c r="I966" s="148" t="str">
        <f t="shared" si="56"/>
        <v>2018Q3</v>
      </c>
      <c r="J966" s="148">
        <f t="shared" si="57"/>
        <v>1</v>
      </c>
      <c r="K966" s="148">
        <f t="shared" si="58"/>
        <v>3</v>
      </c>
      <c r="L966" s="151">
        <f t="shared" si="59"/>
        <v>1</v>
      </c>
    </row>
    <row r="967" spans="2:12" x14ac:dyDescent="0.25">
      <c r="B967" s="147" t="s">
        <v>6</v>
      </c>
      <c r="C967" s="148" t="s">
        <v>7</v>
      </c>
      <c r="D967" s="148">
        <v>63</v>
      </c>
      <c r="E967" s="148" t="s">
        <v>8</v>
      </c>
      <c r="F967" s="149">
        <v>43570</v>
      </c>
      <c r="G967" s="149">
        <v>43493</v>
      </c>
      <c r="H967" s="150">
        <v>10000</v>
      </c>
      <c r="I967" s="148" t="str">
        <f t="shared" si="56"/>
        <v>2019Q1</v>
      </c>
      <c r="J967" s="148">
        <f t="shared" si="57"/>
        <v>0</v>
      </c>
      <c r="K967" s="148">
        <f t="shared" si="58"/>
        <v>1</v>
      </c>
      <c r="L967" s="151">
        <f t="shared" si="59"/>
        <v>1</v>
      </c>
    </row>
    <row r="968" spans="2:12" x14ac:dyDescent="0.25">
      <c r="B968" s="147" t="s">
        <v>6</v>
      </c>
      <c r="C968" s="148" t="s">
        <v>7</v>
      </c>
      <c r="D968" s="148">
        <v>46</v>
      </c>
      <c r="E968" s="148" t="s">
        <v>8</v>
      </c>
      <c r="F968" s="149">
        <v>43570</v>
      </c>
      <c r="G968" s="149">
        <v>43533</v>
      </c>
      <c r="H968" s="150">
        <v>43000</v>
      </c>
      <c r="I968" s="148" t="str">
        <f t="shared" si="56"/>
        <v>2019Q1</v>
      </c>
      <c r="J968" s="148">
        <f t="shared" si="57"/>
        <v>0</v>
      </c>
      <c r="K968" s="148">
        <f t="shared" si="58"/>
        <v>1</v>
      </c>
      <c r="L968" s="151">
        <f t="shared" si="59"/>
        <v>1</v>
      </c>
    </row>
    <row r="969" spans="2:12" x14ac:dyDescent="0.25">
      <c r="B969" s="147" t="s">
        <v>9</v>
      </c>
      <c r="C969" s="148" t="s">
        <v>7</v>
      </c>
      <c r="D969" s="148">
        <v>50</v>
      </c>
      <c r="E969" s="148" t="s">
        <v>8</v>
      </c>
      <c r="F969" s="149">
        <v>43570</v>
      </c>
      <c r="G969" s="149">
        <v>43535</v>
      </c>
      <c r="H969" s="150">
        <v>32000</v>
      </c>
      <c r="I969" s="148" t="str">
        <f t="shared" si="56"/>
        <v>2019Q1</v>
      </c>
      <c r="J969" s="148">
        <f t="shared" si="57"/>
        <v>0</v>
      </c>
      <c r="K969" s="148">
        <f t="shared" si="58"/>
        <v>1</v>
      </c>
      <c r="L969" s="151">
        <f t="shared" si="59"/>
        <v>1</v>
      </c>
    </row>
    <row r="970" spans="2:12" x14ac:dyDescent="0.25">
      <c r="B970" s="147" t="s">
        <v>6</v>
      </c>
      <c r="C970" s="148" t="s">
        <v>7</v>
      </c>
      <c r="D970" s="148">
        <v>60</v>
      </c>
      <c r="E970" s="148" t="s">
        <v>8</v>
      </c>
      <c r="F970" s="149">
        <v>43571</v>
      </c>
      <c r="G970" s="149">
        <v>43341</v>
      </c>
      <c r="H970" s="150">
        <v>10000</v>
      </c>
      <c r="I970" s="148" t="str">
        <f t="shared" si="56"/>
        <v>2018Q3</v>
      </c>
      <c r="J970" s="148">
        <f t="shared" si="57"/>
        <v>1</v>
      </c>
      <c r="K970" s="148">
        <f t="shared" si="58"/>
        <v>3</v>
      </c>
      <c r="L970" s="151">
        <f t="shared" si="59"/>
        <v>1</v>
      </c>
    </row>
    <row r="971" spans="2:12" x14ac:dyDescent="0.25">
      <c r="B971" s="147" t="s">
        <v>6</v>
      </c>
      <c r="C971" s="148" t="s">
        <v>7</v>
      </c>
      <c r="D971" s="148">
        <v>48</v>
      </c>
      <c r="E971" s="148" t="s">
        <v>8</v>
      </c>
      <c r="F971" s="149">
        <v>43571</v>
      </c>
      <c r="G971" s="149">
        <v>43416</v>
      </c>
      <c r="H971" s="150">
        <v>38000</v>
      </c>
      <c r="I971" s="148" t="str">
        <f t="shared" ref="I971:I1034" si="60">YEAR(G971)&amp;"Q"&amp;ROUNDUP(MONTH(G971)/3,0)</f>
        <v>2018Q4</v>
      </c>
      <c r="J971" s="148">
        <f t="shared" ref="J971:J1034" si="61">YEAR(F971)-YEAR(G971)</f>
        <v>1</v>
      </c>
      <c r="K971" s="148">
        <f t="shared" ref="K971:K1034" si="62">(YEAR(F971)*4+ROUNDDOWN((MONTH(F971)-1)/3,0))
-(YEAR(G971)*4+ROUNDDOWN((MONTH(G971)-1)/3,0))</f>
        <v>2</v>
      </c>
      <c r="L971" s="151">
        <f t="shared" ref="L971:L1034" si="63">IF(C971="Declined",0,IF(C971="Admitted",1,IF(B971="TPD",0.8,1)))</f>
        <v>1</v>
      </c>
    </row>
    <row r="972" spans="2:12" x14ac:dyDescent="0.25">
      <c r="B972" s="147" t="s">
        <v>6</v>
      </c>
      <c r="C972" s="148" t="s">
        <v>7</v>
      </c>
      <c r="D972" s="148">
        <v>47</v>
      </c>
      <c r="E972" s="148" t="s">
        <v>8</v>
      </c>
      <c r="F972" s="149">
        <v>43571</v>
      </c>
      <c r="G972" s="149">
        <v>43548</v>
      </c>
      <c r="H972" s="150">
        <v>40000</v>
      </c>
      <c r="I972" s="148" t="str">
        <f t="shared" si="60"/>
        <v>2019Q1</v>
      </c>
      <c r="J972" s="148">
        <f t="shared" si="61"/>
        <v>0</v>
      </c>
      <c r="K972" s="148">
        <f t="shared" si="62"/>
        <v>1</v>
      </c>
      <c r="L972" s="151">
        <f t="shared" si="63"/>
        <v>1</v>
      </c>
    </row>
    <row r="973" spans="2:12" x14ac:dyDescent="0.25">
      <c r="B973" s="147" t="s">
        <v>9</v>
      </c>
      <c r="C973" s="148" t="s">
        <v>7</v>
      </c>
      <c r="D973" s="148">
        <v>27</v>
      </c>
      <c r="E973" s="148" t="s">
        <v>8</v>
      </c>
      <c r="F973" s="149">
        <v>43574</v>
      </c>
      <c r="G973" s="149">
        <v>43168</v>
      </c>
      <c r="H973" s="150">
        <v>100000</v>
      </c>
      <c r="I973" s="148" t="str">
        <f t="shared" si="60"/>
        <v>2018Q1</v>
      </c>
      <c r="J973" s="148">
        <f t="shared" si="61"/>
        <v>1</v>
      </c>
      <c r="K973" s="148">
        <f t="shared" si="62"/>
        <v>5</v>
      </c>
      <c r="L973" s="151">
        <f t="shared" si="63"/>
        <v>1</v>
      </c>
    </row>
    <row r="974" spans="2:12" x14ac:dyDescent="0.25">
      <c r="B974" s="147" t="s">
        <v>9</v>
      </c>
      <c r="C974" s="148" t="s">
        <v>7</v>
      </c>
      <c r="D974" s="148">
        <v>54</v>
      </c>
      <c r="E974" s="148" t="s">
        <v>8</v>
      </c>
      <c r="F974" s="149">
        <v>43575</v>
      </c>
      <c r="G974" s="149">
        <v>43327</v>
      </c>
      <c r="H974" s="150">
        <v>22000</v>
      </c>
      <c r="I974" s="148" t="str">
        <f t="shared" si="60"/>
        <v>2018Q3</v>
      </c>
      <c r="J974" s="148">
        <f t="shared" si="61"/>
        <v>1</v>
      </c>
      <c r="K974" s="148">
        <f t="shared" si="62"/>
        <v>3</v>
      </c>
      <c r="L974" s="151">
        <f t="shared" si="63"/>
        <v>1</v>
      </c>
    </row>
    <row r="975" spans="2:12" x14ac:dyDescent="0.25">
      <c r="B975" s="147" t="s">
        <v>6</v>
      </c>
      <c r="C975" s="148" t="s">
        <v>7</v>
      </c>
      <c r="D975" s="148">
        <v>31</v>
      </c>
      <c r="E975" s="148" t="s">
        <v>8</v>
      </c>
      <c r="F975" s="149">
        <v>43575</v>
      </c>
      <c r="G975" s="149">
        <v>43402</v>
      </c>
      <c r="H975" s="150">
        <v>98000</v>
      </c>
      <c r="I975" s="148" t="str">
        <f t="shared" si="60"/>
        <v>2018Q4</v>
      </c>
      <c r="J975" s="148">
        <f t="shared" si="61"/>
        <v>1</v>
      </c>
      <c r="K975" s="148">
        <f t="shared" si="62"/>
        <v>2</v>
      </c>
      <c r="L975" s="151">
        <f t="shared" si="63"/>
        <v>1</v>
      </c>
    </row>
    <row r="976" spans="2:12" x14ac:dyDescent="0.25">
      <c r="B976" s="147" t="s">
        <v>6</v>
      </c>
      <c r="C976" s="148" t="s">
        <v>7</v>
      </c>
      <c r="D976" s="148">
        <v>20</v>
      </c>
      <c r="E976" s="148" t="s">
        <v>8</v>
      </c>
      <c r="F976" s="149">
        <v>43575</v>
      </c>
      <c r="G976" s="149">
        <v>43456</v>
      </c>
      <c r="H976" s="150">
        <v>100000</v>
      </c>
      <c r="I976" s="148" t="str">
        <f t="shared" si="60"/>
        <v>2018Q4</v>
      </c>
      <c r="J976" s="148">
        <f t="shared" si="61"/>
        <v>1</v>
      </c>
      <c r="K976" s="148">
        <f t="shared" si="62"/>
        <v>2</v>
      </c>
      <c r="L976" s="151">
        <f t="shared" si="63"/>
        <v>1</v>
      </c>
    </row>
    <row r="977" spans="2:12" x14ac:dyDescent="0.25">
      <c r="B977" s="147" t="s">
        <v>6</v>
      </c>
      <c r="C977" s="148" t="s">
        <v>7</v>
      </c>
      <c r="D977" s="148">
        <v>25</v>
      </c>
      <c r="E977" s="148" t="s">
        <v>8</v>
      </c>
      <c r="F977" s="149">
        <v>43575</v>
      </c>
      <c r="G977" s="149">
        <v>43465</v>
      </c>
      <c r="H977" s="150">
        <v>100000</v>
      </c>
      <c r="I977" s="148" t="str">
        <f t="shared" si="60"/>
        <v>2018Q4</v>
      </c>
      <c r="J977" s="148">
        <f t="shared" si="61"/>
        <v>1</v>
      </c>
      <c r="K977" s="148">
        <f t="shared" si="62"/>
        <v>2</v>
      </c>
      <c r="L977" s="151">
        <f t="shared" si="63"/>
        <v>1</v>
      </c>
    </row>
    <row r="978" spans="2:12" x14ac:dyDescent="0.25">
      <c r="B978" s="147" t="s">
        <v>6</v>
      </c>
      <c r="C978" s="148" t="s">
        <v>7</v>
      </c>
      <c r="D978" s="148">
        <v>26</v>
      </c>
      <c r="E978" s="148" t="s">
        <v>8</v>
      </c>
      <c r="F978" s="149">
        <v>43575</v>
      </c>
      <c r="G978" s="149">
        <v>43479</v>
      </c>
      <c r="H978" s="150">
        <v>100000</v>
      </c>
      <c r="I978" s="148" t="str">
        <f t="shared" si="60"/>
        <v>2019Q1</v>
      </c>
      <c r="J978" s="148">
        <f t="shared" si="61"/>
        <v>0</v>
      </c>
      <c r="K978" s="148">
        <f t="shared" si="62"/>
        <v>1</v>
      </c>
      <c r="L978" s="151">
        <f t="shared" si="63"/>
        <v>1</v>
      </c>
    </row>
    <row r="979" spans="2:12" x14ac:dyDescent="0.25">
      <c r="B979" s="147" t="s">
        <v>6</v>
      </c>
      <c r="C979" s="148" t="s">
        <v>7</v>
      </c>
      <c r="D979" s="148">
        <v>58</v>
      </c>
      <c r="E979" s="148" t="s">
        <v>8</v>
      </c>
      <c r="F979" s="149">
        <v>43575</v>
      </c>
      <c r="G979" s="149">
        <v>43528</v>
      </c>
      <c r="H979" s="150">
        <v>12000</v>
      </c>
      <c r="I979" s="148" t="str">
        <f t="shared" si="60"/>
        <v>2019Q1</v>
      </c>
      <c r="J979" s="148">
        <f t="shared" si="61"/>
        <v>0</v>
      </c>
      <c r="K979" s="148">
        <f t="shared" si="62"/>
        <v>1</v>
      </c>
      <c r="L979" s="151">
        <f t="shared" si="63"/>
        <v>1</v>
      </c>
    </row>
    <row r="980" spans="2:12" x14ac:dyDescent="0.25">
      <c r="B980" s="147" t="s">
        <v>9</v>
      </c>
      <c r="C980" s="148" t="s">
        <v>7</v>
      </c>
      <c r="D980" s="148">
        <v>56</v>
      </c>
      <c r="E980" s="148" t="s">
        <v>8</v>
      </c>
      <c r="F980" s="149">
        <v>43576</v>
      </c>
      <c r="G980" s="149">
        <v>43218</v>
      </c>
      <c r="H980" s="150">
        <v>17000</v>
      </c>
      <c r="I980" s="148" t="str">
        <f t="shared" si="60"/>
        <v>2018Q2</v>
      </c>
      <c r="J980" s="148">
        <f t="shared" si="61"/>
        <v>1</v>
      </c>
      <c r="K980" s="148">
        <f t="shared" si="62"/>
        <v>4</v>
      </c>
      <c r="L980" s="151">
        <f t="shared" si="63"/>
        <v>1</v>
      </c>
    </row>
    <row r="981" spans="2:12" x14ac:dyDescent="0.25">
      <c r="B981" s="147" t="s">
        <v>9</v>
      </c>
      <c r="C981" s="148" t="s">
        <v>7</v>
      </c>
      <c r="D981" s="148">
        <v>33</v>
      </c>
      <c r="E981" s="148" t="s">
        <v>8</v>
      </c>
      <c r="F981" s="149">
        <v>43576</v>
      </c>
      <c r="G981" s="149">
        <v>43392</v>
      </c>
      <c r="H981" s="150">
        <v>94000</v>
      </c>
      <c r="I981" s="148" t="str">
        <f t="shared" si="60"/>
        <v>2018Q4</v>
      </c>
      <c r="J981" s="148">
        <f t="shared" si="61"/>
        <v>1</v>
      </c>
      <c r="K981" s="148">
        <f t="shared" si="62"/>
        <v>2</v>
      </c>
      <c r="L981" s="151">
        <f t="shared" si="63"/>
        <v>1</v>
      </c>
    </row>
    <row r="982" spans="2:12" x14ac:dyDescent="0.25">
      <c r="B982" s="147" t="s">
        <v>6</v>
      </c>
      <c r="C982" s="148" t="s">
        <v>7</v>
      </c>
      <c r="D982" s="148">
        <v>22</v>
      </c>
      <c r="E982" s="148" t="s">
        <v>8</v>
      </c>
      <c r="F982" s="149">
        <v>43576</v>
      </c>
      <c r="G982" s="149">
        <v>43413</v>
      </c>
      <c r="H982" s="150">
        <v>100000</v>
      </c>
      <c r="I982" s="148" t="str">
        <f t="shared" si="60"/>
        <v>2018Q4</v>
      </c>
      <c r="J982" s="148">
        <f t="shared" si="61"/>
        <v>1</v>
      </c>
      <c r="K982" s="148">
        <f t="shared" si="62"/>
        <v>2</v>
      </c>
      <c r="L982" s="151">
        <f t="shared" si="63"/>
        <v>1</v>
      </c>
    </row>
    <row r="983" spans="2:12" x14ac:dyDescent="0.25">
      <c r="B983" s="147" t="s">
        <v>6</v>
      </c>
      <c r="C983" s="148" t="s">
        <v>7</v>
      </c>
      <c r="D983" s="148">
        <v>46</v>
      </c>
      <c r="E983" s="148" t="s">
        <v>8</v>
      </c>
      <c r="F983" s="149">
        <v>43576</v>
      </c>
      <c r="G983" s="149">
        <v>43476</v>
      </c>
      <c r="H983" s="150">
        <v>43000</v>
      </c>
      <c r="I983" s="148" t="str">
        <f t="shared" si="60"/>
        <v>2019Q1</v>
      </c>
      <c r="J983" s="148">
        <f t="shared" si="61"/>
        <v>0</v>
      </c>
      <c r="K983" s="148">
        <f t="shared" si="62"/>
        <v>1</v>
      </c>
      <c r="L983" s="151">
        <f t="shared" si="63"/>
        <v>1</v>
      </c>
    </row>
    <row r="984" spans="2:12" x14ac:dyDescent="0.25">
      <c r="B984" s="147" t="s">
        <v>6</v>
      </c>
      <c r="C984" s="148" t="s">
        <v>7</v>
      </c>
      <c r="D984" s="148">
        <v>63</v>
      </c>
      <c r="E984" s="148" t="s">
        <v>8</v>
      </c>
      <c r="F984" s="149">
        <v>43577</v>
      </c>
      <c r="G984" s="149">
        <v>43395</v>
      </c>
      <c r="H984" s="150">
        <v>10000</v>
      </c>
      <c r="I984" s="148" t="str">
        <f t="shared" si="60"/>
        <v>2018Q4</v>
      </c>
      <c r="J984" s="148">
        <f t="shared" si="61"/>
        <v>1</v>
      </c>
      <c r="K984" s="148">
        <f t="shared" si="62"/>
        <v>2</v>
      </c>
      <c r="L984" s="151">
        <f t="shared" si="63"/>
        <v>1</v>
      </c>
    </row>
    <row r="985" spans="2:12" x14ac:dyDescent="0.25">
      <c r="B985" s="147" t="s">
        <v>6</v>
      </c>
      <c r="C985" s="148" t="s">
        <v>7</v>
      </c>
      <c r="D985" s="148">
        <v>32</v>
      </c>
      <c r="E985" s="148" t="s">
        <v>8</v>
      </c>
      <c r="F985" s="149">
        <v>43577</v>
      </c>
      <c r="G985" s="149">
        <v>43412</v>
      </c>
      <c r="H985" s="150">
        <v>96000</v>
      </c>
      <c r="I985" s="148" t="str">
        <f t="shared" si="60"/>
        <v>2018Q4</v>
      </c>
      <c r="J985" s="148">
        <f t="shared" si="61"/>
        <v>1</v>
      </c>
      <c r="K985" s="148">
        <f t="shared" si="62"/>
        <v>2</v>
      </c>
      <c r="L985" s="151">
        <f t="shared" si="63"/>
        <v>1</v>
      </c>
    </row>
    <row r="986" spans="2:12" x14ac:dyDescent="0.25">
      <c r="B986" s="147" t="s">
        <v>9</v>
      </c>
      <c r="C986" s="148" t="s">
        <v>7</v>
      </c>
      <c r="D986" s="148">
        <v>39</v>
      </c>
      <c r="E986" s="148" t="s">
        <v>8</v>
      </c>
      <c r="F986" s="149">
        <v>43577</v>
      </c>
      <c r="G986" s="149">
        <v>43495</v>
      </c>
      <c r="H986" s="150">
        <v>81000</v>
      </c>
      <c r="I986" s="148" t="str">
        <f t="shared" si="60"/>
        <v>2019Q1</v>
      </c>
      <c r="J986" s="148">
        <f t="shared" si="61"/>
        <v>0</v>
      </c>
      <c r="K986" s="148">
        <f t="shared" si="62"/>
        <v>1</v>
      </c>
      <c r="L986" s="151">
        <f t="shared" si="63"/>
        <v>1</v>
      </c>
    </row>
    <row r="987" spans="2:12" x14ac:dyDescent="0.25">
      <c r="B987" s="147" t="s">
        <v>6</v>
      </c>
      <c r="C987" s="148" t="s">
        <v>7</v>
      </c>
      <c r="D987" s="148">
        <v>49</v>
      </c>
      <c r="E987" s="148" t="s">
        <v>8</v>
      </c>
      <c r="F987" s="149">
        <v>43577</v>
      </c>
      <c r="G987" s="149">
        <v>43500</v>
      </c>
      <c r="H987" s="150">
        <v>35000</v>
      </c>
      <c r="I987" s="148" t="str">
        <f t="shared" si="60"/>
        <v>2019Q1</v>
      </c>
      <c r="J987" s="148">
        <f t="shared" si="61"/>
        <v>0</v>
      </c>
      <c r="K987" s="148">
        <f t="shared" si="62"/>
        <v>1</v>
      </c>
      <c r="L987" s="151">
        <f t="shared" si="63"/>
        <v>1</v>
      </c>
    </row>
    <row r="988" spans="2:12" x14ac:dyDescent="0.25">
      <c r="B988" s="147" t="s">
        <v>6</v>
      </c>
      <c r="C988" s="148" t="s">
        <v>7</v>
      </c>
      <c r="D988" s="148">
        <v>21</v>
      </c>
      <c r="E988" s="148" t="s">
        <v>8</v>
      </c>
      <c r="F988" s="149">
        <v>43577</v>
      </c>
      <c r="G988" s="149">
        <v>43509</v>
      </c>
      <c r="H988" s="150">
        <v>100000</v>
      </c>
      <c r="I988" s="148" t="str">
        <f t="shared" si="60"/>
        <v>2019Q1</v>
      </c>
      <c r="J988" s="148">
        <f t="shared" si="61"/>
        <v>0</v>
      </c>
      <c r="K988" s="148">
        <f t="shared" si="62"/>
        <v>1</v>
      </c>
      <c r="L988" s="151">
        <f t="shared" si="63"/>
        <v>1</v>
      </c>
    </row>
    <row r="989" spans="2:12" x14ac:dyDescent="0.25">
      <c r="B989" s="147" t="s">
        <v>9</v>
      </c>
      <c r="C989" s="148" t="s">
        <v>7</v>
      </c>
      <c r="D989" s="148">
        <v>56</v>
      </c>
      <c r="E989" s="148" t="s">
        <v>8</v>
      </c>
      <c r="F989" s="149">
        <v>43578</v>
      </c>
      <c r="G989" s="149">
        <v>43513</v>
      </c>
      <c r="H989" s="150">
        <v>17000</v>
      </c>
      <c r="I989" s="148" t="str">
        <f t="shared" si="60"/>
        <v>2019Q1</v>
      </c>
      <c r="J989" s="148">
        <f t="shared" si="61"/>
        <v>0</v>
      </c>
      <c r="K989" s="148">
        <f t="shared" si="62"/>
        <v>1</v>
      </c>
      <c r="L989" s="151">
        <f t="shared" si="63"/>
        <v>1</v>
      </c>
    </row>
    <row r="990" spans="2:12" x14ac:dyDescent="0.25">
      <c r="B990" s="147" t="s">
        <v>9</v>
      </c>
      <c r="C990" s="148" t="s">
        <v>7</v>
      </c>
      <c r="D990" s="148">
        <v>44</v>
      </c>
      <c r="E990" s="148" t="s">
        <v>8</v>
      </c>
      <c r="F990" s="149">
        <v>43581</v>
      </c>
      <c r="G990" s="149">
        <v>42849</v>
      </c>
      <c r="H990" s="150">
        <v>52000</v>
      </c>
      <c r="I990" s="148" t="str">
        <f t="shared" si="60"/>
        <v>2017Q2</v>
      </c>
      <c r="J990" s="148">
        <f t="shared" si="61"/>
        <v>2</v>
      </c>
      <c r="K990" s="148">
        <f t="shared" si="62"/>
        <v>8</v>
      </c>
      <c r="L990" s="151">
        <f t="shared" si="63"/>
        <v>1</v>
      </c>
    </row>
    <row r="991" spans="2:12" x14ac:dyDescent="0.25">
      <c r="B991" s="147" t="s">
        <v>6</v>
      </c>
      <c r="C991" s="148" t="s">
        <v>7</v>
      </c>
      <c r="D991" s="148">
        <v>32</v>
      </c>
      <c r="E991" s="148" t="s">
        <v>8</v>
      </c>
      <c r="F991" s="149">
        <v>43581</v>
      </c>
      <c r="G991" s="149">
        <v>43375</v>
      </c>
      <c r="H991" s="150">
        <v>96000</v>
      </c>
      <c r="I991" s="148" t="str">
        <f t="shared" si="60"/>
        <v>2018Q4</v>
      </c>
      <c r="J991" s="148">
        <f t="shared" si="61"/>
        <v>1</v>
      </c>
      <c r="K991" s="148">
        <f t="shared" si="62"/>
        <v>2</v>
      </c>
      <c r="L991" s="151">
        <f t="shared" si="63"/>
        <v>1</v>
      </c>
    </row>
    <row r="992" spans="2:12" x14ac:dyDescent="0.25">
      <c r="B992" s="147" t="s">
        <v>6</v>
      </c>
      <c r="C992" s="148" t="s">
        <v>7</v>
      </c>
      <c r="D992" s="148">
        <v>31</v>
      </c>
      <c r="E992" s="148" t="s">
        <v>8</v>
      </c>
      <c r="F992" s="149">
        <v>43581</v>
      </c>
      <c r="G992" s="149">
        <v>43415</v>
      </c>
      <c r="H992" s="150">
        <v>98000</v>
      </c>
      <c r="I992" s="148" t="str">
        <f t="shared" si="60"/>
        <v>2018Q4</v>
      </c>
      <c r="J992" s="148">
        <f t="shared" si="61"/>
        <v>1</v>
      </c>
      <c r="K992" s="148">
        <f t="shared" si="62"/>
        <v>2</v>
      </c>
      <c r="L992" s="151">
        <f t="shared" si="63"/>
        <v>1</v>
      </c>
    </row>
    <row r="993" spans="2:12" x14ac:dyDescent="0.25">
      <c r="B993" s="147" t="s">
        <v>6</v>
      </c>
      <c r="C993" s="148" t="s">
        <v>7</v>
      </c>
      <c r="D993" s="148">
        <v>30</v>
      </c>
      <c r="E993" s="148" t="s">
        <v>8</v>
      </c>
      <c r="F993" s="149">
        <v>43581</v>
      </c>
      <c r="G993" s="149">
        <v>43516</v>
      </c>
      <c r="H993" s="150">
        <v>100000</v>
      </c>
      <c r="I993" s="148" t="str">
        <f t="shared" si="60"/>
        <v>2019Q1</v>
      </c>
      <c r="J993" s="148">
        <f t="shared" si="61"/>
        <v>0</v>
      </c>
      <c r="K993" s="148">
        <f t="shared" si="62"/>
        <v>1</v>
      </c>
      <c r="L993" s="151">
        <f t="shared" si="63"/>
        <v>1</v>
      </c>
    </row>
    <row r="994" spans="2:12" x14ac:dyDescent="0.25">
      <c r="B994" s="147" t="s">
        <v>6</v>
      </c>
      <c r="C994" s="148" t="s">
        <v>7</v>
      </c>
      <c r="D994" s="148">
        <v>32</v>
      </c>
      <c r="E994" s="148" t="s">
        <v>8</v>
      </c>
      <c r="F994" s="149">
        <v>43581</v>
      </c>
      <c r="G994" s="149">
        <v>43521</v>
      </c>
      <c r="H994" s="150">
        <v>96000</v>
      </c>
      <c r="I994" s="148" t="str">
        <f t="shared" si="60"/>
        <v>2019Q1</v>
      </c>
      <c r="J994" s="148">
        <f t="shared" si="61"/>
        <v>0</v>
      </c>
      <c r="K994" s="148">
        <f t="shared" si="62"/>
        <v>1</v>
      </c>
      <c r="L994" s="151">
        <f t="shared" si="63"/>
        <v>1</v>
      </c>
    </row>
    <row r="995" spans="2:12" x14ac:dyDescent="0.25">
      <c r="B995" s="147" t="s">
        <v>9</v>
      </c>
      <c r="C995" s="148" t="s">
        <v>10</v>
      </c>
      <c r="D995" s="148">
        <v>37</v>
      </c>
      <c r="E995" s="148" t="s">
        <v>8</v>
      </c>
      <c r="F995" s="149">
        <v>43583</v>
      </c>
      <c r="G995" s="149">
        <v>42430</v>
      </c>
      <c r="H995" s="150">
        <v>86000</v>
      </c>
      <c r="I995" s="148" t="str">
        <f t="shared" si="60"/>
        <v>2016Q1</v>
      </c>
      <c r="J995" s="148">
        <f t="shared" si="61"/>
        <v>3</v>
      </c>
      <c r="K995" s="148">
        <f t="shared" si="62"/>
        <v>13</v>
      </c>
      <c r="L995" s="151">
        <f t="shared" si="63"/>
        <v>0</v>
      </c>
    </row>
    <row r="996" spans="2:12" x14ac:dyDescent="0.25">
      <c r="B996" s="147" t="s">
        <v>9</v>
      </c>
      <c r="C996" s="148" t="s">
        <v>7</v>
      </c>
      <c r="D996" s="148">
        <v>47</v>
      </c>
      <c r="E996" s="148" t="s">
        <v>8</v>
      </c>
      <c r="F996" s="149">
        <v>43583</v>
      </c>
      <c r="G996" s="149">
        <v>42645</v>
      </c>
      <c r="H996" s="150">
        <v>40000</v>
      </c>
      <c r="I996" s="148" t="str">
        <f t="shared" si="60"/>
        <v>2016Q4</v>
      </c>
      <c r="J996" s="148">
        <f t="shared" si="61"/>
        <v>3</v>
      </c>
      <c r="K996" s="148">
        <f t="shared" si="62"/>
        <v>10</v>
      </c>
      <c r="L996" s="151">
        <f t="shared" si="63"/>
        <v>1</v>
      </c>
    </row>
    <row r="997" spans="2:12" x14ac:dyDescent="0.25">
      <c r="B997" s="147" t="s">
        <v>6</v>
      </c>
      <c r="C997" s="148" t="s">
        <v>7</v>
      </c>
      <c r="D997" s="148">
        <v>44</v>
      </c>
      <c r="E997" s="148" t="s">
        <v>8</v>
      </c>
      <c r="F997" s="149">
        <v>43583</v>
      </c>
      <c r="G997" s="149">
        <v>43461</v>
      </c>
      <c r="H997" s="150">
        <v>52000</v>
      </c>
      <c r="I997" s="148" t="str">
        <f t="shared" si="60"/>
        <v>2018Q4</v>
      </c>
      <c r="J997" s="148">
        <f t="shared" si="61"/>
        <v>1</v>
      </c>
      <c r="K997" s="148">
        <f t="shared" si="62"/>
        <v>2</v>
      </c>
      <c r="L997" s="151">
        <f t="shared" si="63"/>
        <v>1</v>
      </c>
    </row>
    <row r="998" spans="2:12" x14ac:dyDescent="0.25">
      <c r="B998" s="147" t="s">
        <v>6</v>
      </c>
      <c r="C998" s="148" t="s">
        <v>10</v>
      </c>
      <c r="D998" s="148">
        <v>25</v>
      </c>
      <c r="E998" s="148" t="s">
        <v>8</v>
      </c>
      <c r="F998" s="149">
        <v>43583</v>
      </c>
      <c r="G998" s="149">
        <v>43536</v>
      </c>
      <c r="H998" s="150">
        <v>100000</v>
      </c>
      <c r="I998" s="148" t="str">
        <f t="shared" si="60"/>
        <v>2019Q1</v>
      </c>
      <c r="J998" s="148">
        <f t="shared" si="61"/>
        <v>0</v>
      </c>
      <c r="K998" s="148">
        <f t="shared" si="62"/>
        <v>1</v>
      </c>
      <c r="L998" s="151">
        <f t="shared" si="63"/>
        <v>0</v>
      </c>
    </row>
    <row r="999" spans="2:12" x14ac:dyDescent="0.25">
      <c r="B999" s="147" t="s">
        <v>6</v>
      </c>
      <c r="C999" s="148" t="s">
        <v>7</v>
      </c>
      <c r="D999" s="148">
        <v>42</v>
      </c>
      <c r="E999" s="148" t="s">
        <v>8</v>
      </c>
      <c r="F999" s="149">
        <v>43584</v>
      </c>
      <c r="G999" s="149">
        <v>43337</v>
      </c>
      <c r="H999" s="150">
        <v>64000</v>
      </c>
      <c r="I999" s="148" t="str">
        <f t="shared" si="60"/>
        <v>2018Q3</v>
      </c>
      <c r="J999" s="148">
        <f t="shared" si="61"/>
        <v>1</v>
      </c>
      <c r="K999" s="148">
        <f t="shared" si="62"/>
        <v>3</v>
      </c>
      <c r="L999" s="151">
        <f t="shared" si="63"/>
        <v>1</v>
      </c>
    </row>
    <row r="1000" spans="2:12" x14ac:dyDescent="0.25">
      <c r="B1000" s="147" t="s">
        <v>9</v>
      </c>
      <c r="C1000" s="148" t="s">
        <v>7</v>
      </c>
      <c r="D1000" s="148">
        <v>51</v>
      </c>
      <c r="E1000" s="148" t="s">
        <v>8</v>
      </c>
      <c r="F1000" s="149">
        <v>43584</v>
      </c>
      <c r="G1000" s="149">
        <v>43468</v>
      </c>
      <c r="H1000" s="150">
        <v>30000</v>
      </c>
      <c r="I1000" s="148" t="str">
        <f t="shared" si="60"/>
        <v>2019Q1</v>
      </c>
      <c r="J1000" s="148">
        <f t="shared" si="61"/>
        <v>0</v>
      </c>
      <c r="K1000" s="148">
        <f t="shared" si="62"/>
        <v>1</v>
      </c>
      <c r="L1000" s="151">
        <f t="shared" si="63"/>
        <v>1</v>
      </c>
    </row>
    <row r="1001" spans="2:12" x14ac:dyDescent="0.25">
      <c r="B1001" s="147" t="s">
        <v>6</v>
      </c>
      <c r="C1001" s="148" t="s">
        <v>7</v>
      </c>
      <c r="D1001" s="148">
        <v>22</v>
      </c>
      <c r="E1001" s="148" t="s">
        <v>8</v>
      </c>
      <c r="F1001" s="149">
        <v>43585</v>
      </c>
      <c r="G1001" s="149">
        <v>43449</v>
      </c>
      <c r="H1001" s="150">
        <v>100000</v>
      </c>
      <c r="I1001" s="148" t="str">
        <f t="shared" si="60"/>
        <v>2018Q4</v>
      </c>
      <c r="J1001" s="148">
        <f t="shared" si="61"/>
        <v>1</v>
      </c>
      <c r="K1001" s="148">
        <f t="shared" si="62"/>
        <v>2</v>
      </c>
      <c r="L1001" s="151">
        <f t="shared" si="63"/>
        <v>1</v>
      </c>
    </row>
    <row r="1002" spans="2:12" x14ac:dyDescent="0.25">
      <c r="B1002" s="147" t="s">
        <v>6</v>
      </c>
      <c r="C1002" s="148" t="s">
        <v>7</v>
      </c>
      <c r="D1002" s="148">
        <v>50</v>
      </c>
      <c r="E1002" s="148" t="s">
        <v>8</v>
      </c>
      <c r="F1002" s="149">
        <v>43585</v>
      </c>
      <c r="G1002" s="149">
        <v>43543</v>
      </c>
      <c r="H1002" s="150">
        <v>32000</v>
      </c>
      <c r="I1002" s="148" t="str">
        <f t="shared" si="60"/>
        <v>2019Q1</v>
      </c>
      <c r="J1002" s="148">
        <f t="shared" si="61"/>
        <v>0</v>
      </c>
      <c r="K1002" s="148">
        <f t="shared" si="62"/>
        <v>1</v>
      </c>
      <c r="L1002" s="151">
        <f t="shared" si="63"/>
        <v>1</v>
      </c>
    </row>
    <row r="1003" spans="2:12" x14ac:dyDescent="0.25">
      <c r="B1003" s="147" t="s">
        <v>6</v>
      </c>
      <c r="C1003" s="148" t="s">
        <v>7</v>
      </c>
      <c r="D1003" s="148">
        <v>21</v>
      </c>
      <c r="E1003" s="148" t="s">
        <v>8</v>
      </c>
      <c r="F1003" s="149">
        <v>43589</v>
      </c>
      <c r="G1003" s="149">
        <v>43553</v>
      </c>
      <c r="H1003" s="150">
        <v>100000</v>
      </c>
      <c r="I1003" s="148" t="str">
        <f t="shared" si="60"/>
        <v>2019Q1</v>
      </c>
      <c r="J1003" s="148">
        <f t="shared" si="61"/>
        <v>0</v>
      </c>
      <c r="K1003" s="148">
        <f t="shared" si="62"/>
        <v>1</v>
      </c>
      <c r="L1003" s="151">
        <f t="shared" si="63"/>
        <v>1</v>
      </c>
    </row>
    <row r="1004" spans="2:12" x14ac:dyDescent="0.25">
      <c r="B1004" s="147" t="s">
        <v>9</v>
      </c>
      <c r="C1004" s="148" t="s">
        <v>7</v>
      </c>
      <c r="D1004" s="148">
        <v>49</v>
      </c>
      <c r="E1004" s="148" t="s">
        <v>8</v>
      </c>
      <c r="F1004" s="149">
        <v>43591</v>
      </c>
      <c r="G1004" s="149">
        <v>42618</v>
      </c>
      <c r="H1004" s="150">
        <v>35000</v>
      </c>
      <c r="I1004" s="148" t="str">
        <f t="shared" si="60"/>
        <v>2016Q3</v>
      </c>
      <c r="J1004" s="148">
        <f t="shared" si="61"/>
        <v>3</v>
      </c>
      <c r="K1004" s="148">
        <f t="shared" si="62"/>
        <v>11</v>
      </c>
      <c r="L1004" s="151">
        <f t="shared" si="63"/>
        <v>1</v>
      </c>
    </row>
    <row r="1005" spans="2:12" x14ac:dyDescent="0.25">
      <c r="B1005" s="147" t="s">
        <v>9</v>
      </c>
      <c r="C1005" s="148" t="s">
        <v>7</v>
      </c>
      <c r="D1005" s="148">
        <v>50</v>
      </c>
      <c r="E1005" s="148" t="s">
        <v>8</v>
      </c>
      <c r="F1005" s="149">
        <v>43592</v>
      </c>
      <c r="G1005" s="149">
        <v>43379</v>
      </c>
      <c r="H1005" s="150">
        <v>32000</v>
      </c>
      <c r="I1005" s="148" t="str">
        <f t="shared" si="60"/>
        <v>2018Q4</v>
      </c>
      <c r="J1005" s="148">
        <f t="shared" si="61"/>
        <v>1</v>
      </c>
      <c r="K1005" s="148">
        <f t="shared" si="62"/>
        <v>2</v>
      </c>
      <c r="L1005" s="151">
        <f t="shared" si="63"/>
        <v>1</v>
      </c>
    </row>
    <row r="1006" spans="2:12" x14ac:dyDescent="0.25">
      <c r="B1006" s="147" t="s">
        <v>6</v>
      </c>
      <c r="C1006" s="148" t="s">
        <v>7</v>
      </c>
      <c r="D1006" s="148">
        <v>55</v>
      </c>
      <c r="E1006" s="148" t="s">
        <v>8</v>
      </c>
      <c r="F1006" s="149">
        <v>43592</v>
      </c>
      <c r="G1006" s="149">
        <v>43546</v>
      </c>
      <c r="H1006" s="150">
        <v>20000</v>
      </c>
      <c r="I1006" s="148" t="str">
        <f t="shared" si="60"/>
        <v>2019Q1</v>
      </c>
      <c r="J1006" s="148">
        <f t="shared" si="61"/>
        <v>0</v>
      </c>
      <c r="K1006" s="148">
        <f t="shared" si="62"/>
        <v>1</v>
      </c>
      <c r="L1006" s="151">
        <f t="shared" si="63"/>
        <v>1</v>
      </c>
    </row>
    <row r="1007" spans="2:12" x14ac:dyDescent="0.25">
      <c r="B1007" s="147" t="s">
        <v>6</v>
      </c>
      <c r="C1007" s="148" t="s">
        <v>7</v>
      </c>
      <c r="D1007" s="148">
        <v>62</v>
      </c>
      <c r="E1007" s="148" t="s">
        <v>8</v>
      </c>
      <c r="F1007" s="149">
        <v>43595</v>
      </c>
      <c r="G1007" s="149">
        <v>43239</v>
      </c>
      <c r="H1007" s="150">
        <v>10000</v>
      </c>
      <c r="I1007" s="148" t="str">
        <f t="shared" si="60"/>
        <v>2018Q2</v>
      </c>
      <c r="J1007" s="148">
        <f t="shared" si="61"/>
        <v>1</v>
      </c>
      <c r="K1007" s="148">
        <f t="shared" si="62"/>
        <v>4</v>
      </c>
      <c r="L1007" s="151">
        <f t="shared" si="63"/>
        <v>1</v>
      </c>
    </row>
    <row r="1008" spans="2:12" x14ac:dyDescent="0.25">
      <c r="B1008" s="147" t="s">
        <v>9</v>
      </c>
      <c r="C1008" s="148" t="s">
        <v>7</v>
      </c>
      <c r="D1008" s="148">
        <v>52</v>
      </c>
      <c r="E1008" s="148" t="s">
        <v>8</v>
      </c>
      <c r="F1008" s="149">
        <v>43596</v>
      </c>
      <c r="G1008" s="149">
        <v>43114</v>
      </c>
      <c r="H1008" s="150">
        <v>27000</v>
      </c>
      <c r="I1008" s="148" t="str">
        <f t="shared" si="60"/>
        <v>2018Q1</v>
      </c>
      <c r="J1008" s="148">
        <f t="shared" si="61"/>
        <v>1</v>
      </c>
      <c r="K1008" s="148">
        <f t="shared" si="62"/>
        <v>5</v>
      </c>
      <c r="L1008" s="151">
        <f t="shared" si="63"/>
        <v>1</v>
      </c>
    </row>
    <row r="1009" spans="2:12" x14ac:dyDescent="0.25">
      <c r="B1009" s="147" t="s">
        <v>9</v>
      </c>
      <c r="C1009" s="148" t="s">
        <v>7</v>
      </c>
      <c r="D1009" s="148">
        <v>48</v>
      </c>
      <c r="E1009" s="148" t="s">
        <v>8</v>
      </c>
      <c r="F1009" s="149">
        <v>43596</v>
      </c>
      <c r="G1009" s="149">
        <v>43301</v>
      </c>
      <c r="H1009" s="150">
        <v>38000</v>
      </c>
      <c r="I1009" s="148" t="str">
        <f t="shared" si="60"/>
        <v>2018Q3</v>
      </c>
      <c r="J1009" s="148">
        <f t="shared" si="61"/>
        <v>1</v>
      </c>
      <c r="K1009" s="148">
        <f t="shared" si="62"/>
        <v>3</v>
      </c>
      <c r="L1009" s="151">
        <f t="shared" si="63"/>
        <v>1</v>
      </c>
    </row>
    <row r="1010" spans="2:12" x14ac:dyDescent="0.25">
      <c r="B1010" s="147" t="s">
        <v>6</v>
      </c>
      <c r="C1010" s="148" t="s">
        <v>7</v>
      </c>
      <c r="D1010" s="148">
        <v>17</v>
      </c>
      <c r="E1010" s="148" t="s">
        <v>8</v>
      </c>
      <c r="F1010" s="149">
        <v>43596</v>
      </c>
      <c r="G1010" s="149">
        <v>43553</v>
      </c>
      <c r="H1010" s="150">
        <v>100000</v>
      </c>
      <c r="I1010" s="148" t="str">
        <f t="shared" si="60"/>
        <v>2019Q1</v>
      </c>
      <c r="J1010" s="148">
        <f t="shared" si="61"/>
        <v>0</v>
      </c>
      <c r="K1010" s="148">
        <f t="shared" si="62"/>
        <v>1</v>
      </c>
      <c r="L1010" s="151">
        <f t="shared" si="63"/>
        <v>1</v>
      </c>
    </row>
    <row r="1011" spans="2:12" x14ac:dyDescent="0.25">
      <c r="B1011" s="147" t="s">
        <v>9</v>
      </c>
      <c r="C1011" s="148" t="s">
        <v>7</v>
      </c>
      <c r="D1011" s="148">
        <v>47</v>
      </c>
      <c r="E1011" s="148" t="s">
        <v>8</v>
      </c>
      <c r="F1011" s="149">
        <v>43598</v>
      </c>
      <c r="G1011" s="149">
        <v>42551</v>
      </c>
      <c r="H1011" s="150">
        <v>40000</v>
      </c>
      <c r="I1011" s="148" t="str">
        <f t="shared" si="60"/>
        <v>2016Q2</v>
      </c>
      <c r="J1011" s="148">
        <f t="shared" si="61"/>
        <v>3</v>
      </c>
      <c r="K1011" s="148">
        <f t="shared" si="62"/>
        <v>12</v>
      </c>
      <c r="L1011" s="151">
        <f t="shared" si="63"/>
        <v>1</v>
      </c>
    </row>
    <row r="1012" spans="2:12" x14ac:dyDescent="0.25">
      <c r="B1012" s="147" t="s">
        <v>6</v>
      </c>
      <c r="C1012" s="148" t="s">
        <v>7</v>
      </c>
      <c r="D1012" s="148">
        <v>27</v>
      </c>
      <c r="E1012" s="148" t="s">
        <v>8</v>
      </c>
      <c r="F1012" s="149">
        <v>43598</v>
      </c>
      <c r="G1012" s="149">
        <v>43468</v>
      </c>
      <c r="H1012" s="150">
        <v>100000</v>
      </c>
      <c r="I1012" s="148" t="str">
        <f t="shared" si="60"/>
        <v>2019Q1</v>
      </c>
      <c r="J1012" s="148">
        <f t="shared" si="61"/>
        <v>0</v>
      </c>
      <c r="K1012" s="148">
        <f t="shared" si="62"/>
        <v>1</v>
      </c>
      <c r="L1012" s="151">
        <f t="shared" si="63"/>
        <v>1</v>
      </c>
    </row>
    <row r="1013" spans="2:12" x14ac:dyDescent="0.25">
      <c r="B1013" s="147" t="s">
        <v>6</v>
      </c>
      <c r="C1013" s="148" t="s">
        <v>7</v>
      </c>
      <c r="D1013" s="148">
        <v>24</v>
      </c>
      <c r="E1013" s="148" t="s">
        <v>8</v>
      </c>
      <c r="F1013" s="149">
        <v>43598</v>
      </c>
      <c r="G1013" s="149">
        <v>43524</v>
      </c>
      <c r="H1013" s="150">
        <v>100000</v>
      </c>
      <c r="I1013" s="148" t="str">
        <f t="shared" si="60"/>
        <v>2019Q1</v>
      </c>
      <c r="J1013" s="148">
        <f t="shared" si="61"/>
        <v>0</v>
      </c>
      <c r="K1013" s="148">
        <f t="shared" si="62"/>
        <v>1</v>
      </c>
      <c r="L1013" s="151">
        <f t="shared" si="63"/>
        <v>1</v>
      </c>
    </row>
    <row r="1014" spans="2:12" x14ac:dyDescent="0.25">
      <c r="B1014" s="147" t="s">
        <v>6</v>
      </c>
      <c r="C1014" s="148" t="s">
        <v>7</v>
      </c>
      <c r="D1014" s="148">
        <v>58</v>
      </c>
      <c r="E1014" s="148" t="s">
        <v>8</v>
      </c>
      <c r="F1014" s="149">
        <v>43599</v>
      </c>
      <c r="G1014" s="149">
        <v>43425</v>
      </c>
      <c r="H1014" s="150">
        <v>12000</v>
      </c>
      <c r="I1014" s="148" t="str">
        <f t="shared" si="60"/>
        <v>2018Q4</v>
      </c>
      <c r="J1014" s="148">
        <f t="shared" si="61"/>
        <v>1</v>
      </c>
      <c r="K1014" s="148">
        <f t="shared" si="62"/>
        <v>2</v>
      </c>
      <c r="L1014" s="151">
        <f t="shared" si="63"/>
        <v>1</v>
      </c>
    </row>
    <row r="1015" spans="2:12" x14ac:dyDescent="0.25">
      <c r="B1015" s="147" t="s">
        <v>6</v>
      </c>
      <c r="C1015" s="148" t="s">
        <v>7</v>
      </c>
      <c r="D1015" s="148">
        <v>61</v>
      </c>
      <c r="E1015" s="148" t="s">
        <v>8</v>
      </c>
      <c r="F1015" s="149">
        <v>43599</v>
      </c>
      <c r="G1015" s="149">
        <v>43474</v>
      </c>
      <c r="H1015" s="150">
        <v>10000</v>
      </c>
      <c r="I1015" s="148" t="str">
        <f t="shared" si="60"/>
        <v>2019Q1</v>
      </c>
      <c r="J1015" s="148">
        <f t="shared" si="61"/>
        <v>0</v>
      </c>
      <c r="K1015" s="148">
        <f t="shared" si="62"/>
        <v>1</v>
      </c>
      <c r="L1015" s="151">
        <f t="shared" si="63"/>
        <v>1</v>
      </c>
    </row>
    <row r="1016" spans="2:12" x14ac:dyDescent="0.25">
      <c r="B1016" s="147" t="s">
        <v>6</v>
      </c>
      <c r="C1016" s="148" t="s">
        <v>7</v>
      </c>
      <c r="D1016" s="148">
        <v>56</v>
      </c>
      <c r="E1016" s="148" t="s">
        <v>8</v>
      </c>
      <c r="F1016" s="149">
        <v>43599</v>
      </c>
      <c r="G1016" s="149">
        <v>43486</v>
      </c>
      <c r="H1016" s="150">
        <v>17000</v>
      </c>
      <c r="I1016" s="148" t="str">
        <f t="shared" si="60"/>
        <v>2019Q1</v>
      </c>
      <c r="J1016" s="148">
        <f t="shared" si="61"/>
        <v>0</v>
      </c>
      <c r="K1016" s="148">
        <f t="shared" si="62"/>
        <v>1</v>
      </c>
      <c r="L1016" s="151">
        <f t="shared" si="63"/>
        <v>1</v>
      </c>
    </row>
    <row r="1017" spans="2:12" x14ac:dyDescent="0.25">
      <c r="B1017" s="147" t="s">
        <v>9</v>
      </c>
      <c r="C1017" s="148" t="s">
        <v>7</v>
      </c>
      <c r="D1017" s="148">
        <v>52</v>
      </c>
      <c r="E1017" s="148" t="s">
        <v>8</v>
      </c>
      <c r="F1017" s="149">
        <v>43602</v>
      </c>
      <c r="G1017" s="149">
        <v>43137</v>
      </c>
      <c r="H1017" s="150">
        <v>27000</v>
      </c>
      <c r="I1017" s="148" t="str">
        <f t="shared" si="60"/>
        <v>2018Q1</v>
      </c>
      <c r="J1017" s="148">
        <f t="shared" si="61"/>
        <v>1</v>
      </c>
      <c r="K1017" s="148">
        <f t="shared" si="62"/>
        <v>5</v>
      </c>
      <c r="L1017" s="151">
        <f t="shared" si="63"/>
        <v>1</v>
      </c>
    </row>
    <row r="1018" spans="2:12" x14ac:dyDescent="0.25">
      <c r="B1018" s="147" t="s">
        <v>9</v>
      </c>
      <c r="C1018" s="148" t="s">
        <v>7</v>
      </c>
      <c r="D1018" s="148">
        <v>50</v>
      </c>
      <c r="E1018" s="148" t="s">
        <v>8</v>
      </c>
      <c r="F1018" s="149">
        <v>43602</v>
      </c>
      <c r="G1018" s="149">
        <v>43514</v>
      </c>
      <c r="H1018" s="150">
        <v>32000</v>
      </c>
      <c r="I1018" s="148" t="str">
        <f t="shared" si="60"/>
        <v>2019Q1</v>
      </c>
      <c r="J1018" s="148">
        <f t="shared" si="61"/>
        <v>0</v>
      </c>
      <c r="K1018" s="148">
        <f t="shared" si="62"/>
        <v>1</v>
      </c>
      <c r="L1018" s="151">
        <f t="shared" si="63"/>
        <v>1</v>
      </c>
    </row>
    <row r="1019" spans="2:12" x14ac:dyDescent="0.25">
      <c r="B1019" s="147" t="s">
        <v>9</v>
      </c>
      <c r="C1019" s="148" t="s">
        <v>10</v>
      </c>
      <c r="D1019" s="148">
        <v>43</v>
      </c>
      <c r="E1019" s="148" t="s">
        <v>8</v>
      </c>
      <c r="F1019" s="149">
        <v>43603</v>
      </c>
      <c r="G1019" s="149">
        <v>43301</v>
      </c>
      <c r="H1019" s="150">
        <v>59000</v>
      </c>
      <c r="I1019" s="148" t="str">
        <f t="shared" si="60"/>
        <v>2018Q3</v>
      </c>
      <c r="J1019" s="148">
        <f t="shared" si="61"/>
        <v>1</v>
      </c>
      <c r="K1019" s="148">
        <f t="shared" si="62"/>
        <v>3</v>
      </c>
      <c r="L1019" s="151">
        <f t="shared" si="63"/>
        <v>0</v>
      </c>
    </row>
    <row r="1020" spans="2:12" x14ac:dyDescent="0.25">
      <c r="B1020" s="147" t="s">
        <v>6</v>
      </c>
      <c r="C1020" s="148" t="s">
        <v>7</v>
      </c>
      <c r="D1020" s="148">
        <v>34</v>
      </c>
      <c r="E1020" s="148" t="s">
        <v>8</v>
      </c>
      <c r="F1020" s="149">
        <v>43603</v>
      </c>
      <c r="G1020" s="149">
        <v>43379</v>
      </c>
      <c r="H1020" s="150">
        <v>91000</v>
      </c>
      <c r="I1020" s="148" t="str">
        <f t="shared" si="60"/>
        <v>2018Q4</v>
      </c>
      <c r="J1020" s="148">
        <f t="shared" si="61"/>
        <v>1</v>
      </c>
      <c r="K1020" s="148">
        <f t="shared" si="62"/>
        <v>2</v>
      </c>
      <c r="L1020" s="151">
        <f t="shared" si="63"/>
        <v>1</v>
      </c>
    </row>
    <row r="1021" spans="2:12" x14ac:dyDescent="0.25">
      <c r="B1021" s="147" t="s">
        <v>6</v>
      </c>
      <c r="C1021" s="148" t="s">
        <v>7</v>
      </c>
      <c r="D1021" s="148">
        <v>29</v>
      </c>
      <c r="E1021" s="148" t="s">
        <v>8</v>
      </c>
      <c r="F1021" s="149">
        <v>43603</v>
      </c>
      <c r="G1021" s="149">
        <v>43503</v>
      </c>
      <c r="H1021" s="150">
        <v>100000</v>
      </c>
      <c r="I1021" s="148" t="str">
        <f t="shared" si="60"/>
        <v>2019Q1</v>
      </c>
      <c r="J1021" s="148">
        <f t="shared" si="61"/>
        <v>0</v>
      </c>
      <c r="K1021" s="148">
        <f t="shared" si="62"/>
        <v>1</v>
      </c>
      <c r="L1021" s="151">
        <f t="shared" si="63"/>
        <v>1</v>
      </c>
    </row>
    <row r="1022" spans="2:12" x14ac:dyDescent="0.25">
      <c r="B1022" s="147" t="s">
        <v>6</v>
      </c>
      <c r="C1022" s="148" t="s">
        <v>7</v>
      </c>
      <c r="D1022" s="148">
        <v>24</v>
      </c>
      <c r="E1022" s="148" t="s">
        <v>8</v>
      </c>
      <c r="F1022" s="149">
        <v>43603</v>
      </c>
      <c r="G1022" s="149">
        <v>43508</v>
      </c>
      <c r="H1022" s="150">
        <v>100000</v>
      </c>
      <c r="I1022" s="148" t="str">
        <f t="shared" si="60"/>
        <v>2019Q1</v>
      </c>
      <c r="J1022" s="148">
        <f t="shared" si="61"/>
        <v>0</v>
      </c>
      <c r="K1022" s="148">
        <f t="shared" si="62"/>
        <v>1</v>
      </c>
      <c r="L1022" s="151">
        <f t="shared" si="63"/>
        <v>1</v>
      </c>
    </row>
    <row r="1023" spans="2:12" x14ac:dyDescent="0.25">
      <c r="B1023" s="147" t="s">
        <v>9</v>
      </c>
      <c r="C1023" s="148" t="s">
        <v>7</v>
      </c>
      <c r="D1023" s="148">
        <v>53</v>
      </c>
      <c r="E1023" s="148" t="s">
        <v>8</v>
      </c>
      <c r="F1023" s="149">
        <v>43605</v>
      </c>
      <c r="G1023" s="149">
        <v>43307</v>
      </c>
      <c r="H1023" s="150">
        <v>25000</v>
      </c>
      <c r="I1023" s="148" t="str">
        <f t="shared" si="60"/>
        <v>2018Q3</v>
      </c>
      <c r="J1023" s="148">
        <f t="shared" si="61"/>
        <v>1</v>
      </c>
      <c r="K1023" s="148">
        <f t="shared" si="62"/>
        <v>3</v>
      </c>
      <c r="L1023" s="151">
        <f t="shared" si="63"/>
        <v>1</v>
      </c>
    </row>
    <row r="1024" spans="2:12" x14ac:dyDescent="0.25">
      <c r="B1024" s="147" t="s">
        <v>6</v>
      </c>
      <c r="C1024" s="148" t="s">
        <v>7</v>
      </c>
      <c r="D1024" s="148">
        <v>39</v>
      </c>
      <c r="E1024" s="148" t="s">
        <v>8</v>
      </c>
      <c r="F1024" s="149">
        <v>43605</v>
      </c>
      <c r="G1024" s="149">
        <v>43556</v>
      </c>
      <c r="H1024" s="150">
        <v>81000</v>
      </c>
      <c r="I1024" s="148" t="str">
        <f t="shared" si="60"/>
        <v>2019Q2</v>
      </c>
      <c r="J1024" s="148">
        <f t="shared" si="61"/>
        <v>0</v>
      </c>
      <c r="K1024" s="148">
        <f t="shared" si="62"/>
        <v>0</v>
      </c>
      <c r="L1024" s="151">
        <f t="shared" si="63"/>
        <v>1</v>
      </c>
    </row>
    <row r="1025" spans="2:12" x14ac:dyDescent="0.25">
      <c r="B1025" s="147" t="s">
        <v>9</v>
      </c>
      <c r="C1025" s="148" t="s">
        <v>10</v>
      </c>
      <c r="D1025" s="148">
        <v>48</v>
      </c>
      <c r="E1025" s="148" t="s">
        <v>8</v>
      </c>
      <c r="F1025" s="149">
        <v>43606</v>
      </c>
      <c r="G1025" s="149">
        <v>43049</v>
      </c>
      <c r="H1025" s="150">
        <v>38000</v>
      </c>
      <c r="I1025" s="148" t="str">
        <f t="shared" si="60"/>
        <v>2017Q4</v>
      </c>
      <c r="J1025" s="148">
        <f t="shared" si="61"/>
        <v>2</v>
      </c>
      <c r="K1025" s="148">
        <f t="shared" si="62"/>
        <v>6</v>
      </c>
      <c r="L1025" s="151">
        <f t="shared" si="63"/>
        <v>0</v>
      </c>
    </row>
    <row r="1026" spans="2:12" x14ac:dyDescent="0.25">
      <c r="B1026" s="147" t="s">
        <v>6</v>
      </c>
      <c r="C1026" s="148" t="s">
        <v>7</v>
      </c>
      <c r="D1026" s="148">
        <v>25</v>
      </c>
      <c r="E1026" s="148" t="s">
        <v>8</v>
      </c>
      <c r="F1026" s="149">
        <v>43606</v>
      </c>
      <c r="G1026" s="149">
        <v>43474</v>
      </c>
      <c r="H1026" s="150">
        <v>100000</v>
      </c>
      <c r="I1026" s="148" t="str">
        <f t="shared" si="60"/>
        <v>2019Q1</v>
      </c>
      <c r="J1026" s="148">
        <f t="shared" si="61"/>
        <v>0</v>
      </c>
      <c r="K1026" s="148">
        <f t="shared" si="62"/>
        <v>1</v>
      </c>
      <c r="L1026" s="151">
        <f t="shared" si="63"/>
        <v>1</v>
      </c>
    </row>
    <row r="1027" spans="2:12" x14ac:dyDescent="0.25">
      <c r="B1027" s="147" t="s">
        <v>6</v>
      </c>
      <c r="C1027" s="148" t="s">
        <v>7</v>
      </c>
      <c r="D1027" s="148">
        <v>20</v>
      </c>
      <c r="E1027" s="148" t="s">
        <v>8</v>
      </c>
      <c r="F1027" s="149">
        <v>43606</v>
      </c>
      <c r="G1027" s="149">
        <v>43502</v>
      </c>
      <c r="H1027" s="150">
        <v>100000</v>
      </c>
      <c r="I1027" s="148" t="str">
        <f t="shared" si="60"/>
        <v>2019Q1</v>
      </c>
      <c r="J1027" s="148">
        <f t="shared" si="61"/>
        <v>0</v>
      </c>
      <c r="K1027" s="148">
        <f t="shared" si="62"/>
        <v>1</v>
      </c>
      <c r="L1027" s="151">
        <f t="shared" si="63"/>
        <v>1</v>
      </c>
    </row>
    <row r="1028" spans="2:12" x14ac:dyDescent="0.25">
      <c r="B1028" s="147" t="s">
        <v>6</v>
      </c>
      <c r="C1028" s="148" t="s">
        <v>7</v>
      </c>
      <c r="D1028" s="148">
        <v>47</v>
      </c>
      <c r="E1028" s="148" t="s">
        <v>8</v>
      </c>
      <c r="F1028" s="149">
        <v>43606</v>
      </c>
      <c r="G1028" s="149">
        <v>43509</v>
      </c>
      <c r="H1028" s="150">
        <v>40000</v>
      </c>
      <c r="I1028" s="148" t="str">
        <f t="shared" si="60"/>
        <v>2019Q1</v>
      </c>
      <c r="J1028" s="148">
        <f t="shared" si="61"/>
        <v>0</v>
      </c>
      <c r="K1028" s="148">
        <f t="shared" si="62"/>
        <v>1</v>
      </c>
      <c r="L1028" s="151">
        <f t="shared" si="63"/>
        <v>1</v>
      </c>
    </row>
    <row r="1029" spans="2:12" x14ac:dyDescent="0.25">
      <c r="B1029" s="147" t="s">
        <v>9</v>
      </c>
      <c r="C1029" s="148" t="s">
        <v>7</v>
      </c>
      <c r="D1029" s="148">
        <v>56</v>
      </c>
      <c r="E1029" s="148" t="s">
        <v>8</v>
      </c>
      <c r="F1029" s="149">
        <v>43606</v>
      </c>
      <c r="G1029" s="149">
        <v>43556</v>
      </c>
      <c r="H1029" s="150">
        <v>17000</v>
      </c>
      <c r="I1029" s="148" t="str">
        <f t="shared" si="60"/>
        <v>2019Q2</v>
      </c>
      <c r="J1029" s="148">
        <f t="shared" si="61"/>
        <v>0</v>
      </c>
      <c r="K1029" s="148">
        <f t="shared" si="62"/>
        <v>0</v>
      </c>
      <c r="L1029" s="151">
        <f t="shared" si="63"/>
        <v>1</v>
      </c>
    </row>
    <row r="1030" spans="2:12" x14ac:dyDescent="0.25">
      <c r="B1030" s="147" t="s">
        <v>6</v>
      </c>
      <c r="C1030" s="148" t="s">
        <v>7</v>
      </c>
      <c r="D1030" s="148">
        <v>34</v>
      </c>
      <c r="E1030" s="148" t="s">
        <v>8</v>
      </c>
      <c r="F1030" s="149">
        <v>43613</v>
      </c>
      <c r="G1030" s="149">
        <v>43387</v>
      </c>
      <c r="H1030" s="150">
        <v>91000</v>
      </c>
      <c r="I1030" s="148" t="str">
        <f t="shared" si="60"/>
        <v>2018Q4</v>
      </c>
      <c r="J1030" s="148">
        <f t="shared" si="61"/>
        <v>1</v>
      </c>
      <c r="K1030" s="148">
        <f t="shared" si="62"/>
        <v>2</v>
      </c>
      <c r="L1030" s="151">
        <f t="shared" si="63"/>
        <v>1</v>
      </c>
    </row>
    <row r="1031" spans="2:12" x14ac:dyDescent="0.25">
      <c r="B1031" s="147" t="s">
        <v>9</v>
      </c>
      <c r="C1031" s="148" t="s">
        <v>7</v>
      </c>
      <c r="D1031" s="148">
        <v>38</v>
      </c>
      <c r="E1031" s="148" t="s">
        <v>8</v>
      </c>
      <c r="F1031" s="149">
        <v>43613</v>
      </c>
      <c r="G1031" s="149">
        <v>43394</v>
      </c>
      <c r="H1031" s="150">
        <v>84000</v>
      </c>
      <c r="I1031" s="148" t="str">
        <f t="shared" si="60"/>
        <v>2018Q4</v>
      </c>
      <c r="J1031" s="148">
        <f t="shared" si="61"/>
        <v>1</v>
      </c>
      <c r="K1031" s="148">
        <f t="shared" si="62"/>
        <v>2</v>
      </c>
      <c r="L1031" s="151">
        <f t="shared" si="63"/>
        <v>1</v>
      </c>
    </row>
    <row r="1032" spans="2:12" x14ac:dyDescent="0.25">
      <c r="B1032" s="147" t="s">
        <v>9</v>
      </c>
      <c r="C1032" s="148" t="s">
        <v>7</v>
      </c>
      <c r="D1032" s="148">
        <v>48</v>
      </c>
      <c r="E1032" s="148" t="s">
        <v>8</v>
      </c>
      <c r="F1032" s="149">
        <v>43613</v>
      </c>
      <c r="G1032" s="149">
        <v>43416</v>
      </c>
      <c r="H1032" s="150">
        <v>38000</v>
      </c>
      <c r="I1032" s="148" t="str">
        <f t="shared" si="60"/>
        <v>2018Q4</v>
      </c>
      <c r="J1032" s="148">
        <f t="shared" si="61"/>
        <v>1</v>
      </c>
      <c r="K1032" s="148">
        <f t="shared" si="62"/>
        <v>2</v>
      </c>
      <c r="L1032" s="151">
        <f t="shared" si="63"/>
        <v>1</v>
      </c>
    </row>
    <row r="1033" spans="2:12" x14ac:dyDescent="0.25">
      <c r="B1033" s="147" t="s">
        <v>6</v>
      </c>
      <c r="C1033" s="148" t="s">
        <v>7</v>
      </c>
      <c r="D1033" s="148">
        <v>53</v>
      </c>
      <c r="E1033" s="148" t="s">
        <v>8</v>
      </c>
      <c r="F1033" s="149">
        <v>43613</v>
      </c>
      <c r="G1033" s="149">
        <v>43495</v>
      </c>
      <c r="H1033" s="150">
        <v>25000</v>
      </c>
      <c r="I1033" s="148" t="str">
        <f t="shared" si="60"/>
        <v>2019Q1</v>
      </c>
      <c r="J1033" s="148">
        <f t="shared" si="61"/>
        <v>0</v>
      </c>
      <c r="K1033" s="148">
        <f t="shared" si="62"/>
        <v>1</v>
      </c>
      <c r="L1033" s="151">
        <f t="shared" si="63"/>
        <v>1</v>
      </c>
    </row>
    <row r="1034" spans="2:12" x14ac:dyDescent="0.25">
      <c r="B1034" s="147" t="s">
        <v>6</v>
      </c>
      <c r="C1034" s="148" t="s">
        <v>7</v>
      </c>
      <c r="D1034" s="148">
        <v>57</v>
      </c>
      <c r="E1034" s="148" t="s">
        <v>8</v>
      </c>
      <c r="F1034" s="149">
        <v>43613</v>
      </c>
      <c r="G1034" s="149">
        <v>43503</v>
      </c>
      <c r="H1034" s="150">
        <v>15000</v>
      </c>
      <c r="I1034" s="148" t="str">
        <f t="shared" si="60"/>
        <v>2019Q1</v>
      </c>
      <c r="J1034" s="148">
        <f t="shared" si="61"/>
        <v>0</v>
      </c>
      <c r="K1034" s="148">
        <f t="shared" si="62"/>
        <v>1</v>
      </c>
      <c r="L1034" s="151">
        <f t="shared" si="63"/>
        <v>1</v>
      </c>
    </row>
    <row r="1035" spans="2:12" x14ac:dyDescent="0.25">
      <c r="B1035" s="147" t="s">
        <v>6</v>
      </c>
      <c r="C1035" s="148" t="s">
        <v>7</v>
      </c>
      <c r="D1035" s="148">
        <v>55</v>
      </c>
      <c r="E1035" s="148" t="s">
        <v>8</v>
      </c>
      <c r="F1035" s="149">
        <v>43613</v>
      </c>
      <c r="G1035" s="149">
        <v>43511</v>
      </c>
      <c r="H1035" s="150">
        <v>20000</v>
      </c>
      <c r="I1035" s="148" t="str">
        <f t="shared" ref="I1035:I1098" si="64">YEAR(G1035)&amp;"Q"&amp;ROUNDUP(MONTH(G1035)/3,0)</f>
        <v>2019Q1</v>
      </c>
      <c r="J1035" s="148">
        <f t="shared" ref="J1035:J1098" si="65">YEAR(F1035)-YEAR(G1035)</f>
        <v>0</v>
      </c>
      <c r="K1035" s="148">
        <f t="shared" ref="K1035:K1098" si="66">(YEAR(F1035)*4+ROUNDDOWN((MONTH(F1035)-1)/3,0))
-(YEAR(G1035)*4+ROUNDDOWN((MONTH(G1035)-1)/3,0))</f>
        <v>1</v>
      </c>
      <c r="L1035" s="151">
        <f t="shared" ref="L1035:L1098" si="67">IF(C1035="Declined",0,IF(C1035="Admitted",1,IF(B1035="TPD",0.8,1)))</f>
        <v>1</v>
      </c>
    </row>
    <row r="1036" spans="2:12" x14ac:dyDescent="0.25">
      <c r="B1036" s="147" t="s">
        <v>6</v>
      </c>
      <c r="C1036" s="148" t="s">
        <v>7</v>
      </c>
      <c r="D1036" s="148">
        <v>24</v>
      </c>
      <c r="E1036" s="148" t="s">
        <v>8</v>
      </c>
      <c r="F1036" s="149">
        <v>43613</v>
      </c>
      <c r="G1036" s="149">
        <v>43521</v>
      </c>
      <c r="H1036" s="150">
        <v>100000</v>
      </c>
      <c r="I1036" s="148" t="str">
        <f t="shared" si="64"/>
        <v>2019Q1</v>
      </c>
      <c r="J1036" s="148">
        <f t="shared" si="65"/>
        <v>0</v>
      </c>
      <c r="K1036" s="148">
        <f t="shared" si="66"/>
        <v>1</v>
      </c>
      <c r="L1036" s="151">
        <f t="shared" si="67"/>
        <v>1</v>
      </c>
    </row>
    <row r="1037" spans="2:12" x14ac:dyDescent="0.25">
      <c r="B1037" s="147" t="s">
        <v>6</v>
      </c>
      <c r="C1037" s="148" t="s">
        <v>7</v>
      </c>
      <c r="D1037" s="148">
        <v>37</v>
      </c>
      <c r="E1037" s="148" t="s">
        <v>8</v>
      </c>
      <c r="F1037" s="149">
        <v>43614</v>
      </c>
      <c r="G1037" s="149">
        <v>43345</v>
      </c>
      <c r="H1037" s="150">
        <v>86000</v>
      </c>
      <c r="I1037" s="148" t="str">
        <f t="shared" si="64"/>
        <v>2018Q3</v>
      </c>
      <c r="J1037" s="148">
        <f t="shared" si="65"/>
        <v>1</v>
      </c>
      <c r="K1037" s="148">
        <f t="shared" si="66"/>
        <v>3</v>
      </c>
      <c r="L1037" s="151">
        <f t="shared" si="67"/>
        <v>1</v>
      </c>
    </row>
    <row r="1038" spans="2:12" x14ac:dyDescent="0.25">
      <c r="B1038" s="147" t="s">
        <v>9</v>
      </c>
      <c r="C1038" s="148" t="s">
        <v>10</v>
      </c>
      <c r="D1038" s="148">
        <v>38</v>
      </c>
      <c r="E1038" s="148" t="s">
        <v>8</v>
      </c>
      <c r="F1038" s="149">
        <v>43616</v>
      </c>
      <c r="G1038" s="149">
        <v>43046</v>
      </c>
      <c r="H1038" s="150">
        <v>84000</v>
      </c>
      <c r="I1038" s="148" t="str">
        <f t="shared" si="64"/>
        <v>2017Q4</v>
      </c>
      <c r="J1038" s="148">
        <f t="shared" si="65"/>
        <v>2</v>
      </c>
      <c r="K1038" s="148">
        <f t="shared" si="66"/>
        <v>6</v>
      </c>
      <c r="L1038" s="151">
        <f t="shared" si="67"/>
        <v>0</v>
      </c>
    </row>
    <row r="1039" spans="2:12" x14ac:dyDescent="0.25">
      <c r="B1039" s="147" t="s">
        <v>9</v>
      </c>
      <c r="C1039" s="148" t="s">
        <v>7</v>
      </c>
      <c r="D1039" s="148">
        <v>51</v>
      </c>
      <c r="E1039" s="148" t="s">
        <v>8</v>
      </c>
      <c r="F1039" s="149">
        <v>43616</v>
      </c>
      <c r="G1039" s="149">
        <v>43512</v>
      </c>
      <c r="H1039" s="150">
        <v>30000</v>
      </c>
      <c r="I1039" s="148" t="str">
        <f t="shared" si="64"/>
        <v>2019Q1</v>
      </c>
      <c r="J1039" s="148">
        <f t="shared" si="65"/>
        <v>0</v>
      </c>
      <c r="K1039" s="148">
        <f t="shared" si="66"/>
        <v>1</v>
      </c>
      <c r="L1039" s="151">
        <f t="shared" si="67"/>
        <v>1</v>
      </c>
    </row>
    <row r="1040" spans="2:12" x14ac:dyDescent="0.25">
      <c r="B1040" s="147" t="s">
        <v>9</v>
      </c>
      <c r="C1040" s="148" t="s">
        <v>7</v>
      </c>
      <c r="D1040" s="148">
        <v>52</v>
      </c>
      <c r="E1040" s="148" t="s">
        <v>8</v>
      </c>
      <c r="F1040" s="149">
        <v>43619</v>
      </c>
      <c r="G1040" s="149">
        <v>43586</v>
      </c>
      <c r="H1040" s="150">
        <v>27000</v>
      </c>
      <c r="I1040" s="148" t="str">
        <f t="shared" si="64"/>
        <v>2019Q2</v>
      </c>
      <c r="J1040" s="148">
        <f t="shared" si="65"/>
        <v>0</v>
      </c>
      <c r="K1040" s="148">
        <f t="shared" si="66"/>
        <v>0</v>
      </c>
      <c r="L1040" s="151">
        <f t="shared" si="67"/>
        <v>1</v>
      </c>
    </row>
    <row r="1041" spans="2:12" x14ac:dyDescent="0.25">
      <c r="B1041" s="147" t="s">
        <v>6</v>
      </c>
      <c r="C1041" s="148" t="s">
        <v>7</v>
      </c>
      <c r="D1041" s="148">
        <v>45</v>
      </c>
      <c r="E1041" s="148" t="s">
        <v>8</v>
      </c>
      <c r="F1041" s="149">
        <v>43620</v>
      </c>
      <c r="G1041" s="149">
        <v>43517</v>
      </c>
      <c r="H1041" s="150">
        <v>47000</v>
      </c>
      <c r="I1041" s="148" t="str">
        <f t="shared" si="64"/>
        <v>2019Q1</v>
      </c>
      <c r="J1041" s="148">
        <f t="shared" si="65"/>
        <v>0</v>
      </c>
      <c r="K1041" s="148">
        <f t="shared" si="66"/>
        <v>1</v>
      </c>
      <c r="L1041" s="151">
        <f t="shared" si="67"/>
        <v>1</v>
      </c>
    </row>
    <row r="1042" spans="2:12" x14ac:dyDescent="0.25">
      <c r="B1042" s="147" t="s">
        <v>9</v>
      </c>
      <c r="C1042" s="148" t="s">
        <v>7</v>
      </c>
      <c r="D1042" s="148">
        <v>46</v>
      </c>
      <c r="E1042" s="148" t="s">
        <v>8</v>
      </c>
      <c r="F1042" s="149">
        <v>43624</v>
      </c>
      <c r="G1042" s="149">
        <v>43430</v>
      </c>
      <c r="H1042" s="150">
        <v>43000</v>
      </c>
      <c r="I1042" s="148" t="str">
        <f t="shared" si="64"/>
        <v>2018Q4</v>
      </c>
      <c r="J1042" s="148">
        <f t="shared" si="65"/>
        <v>1</v>
      </c>
      <c r="K1042" s="148">
        <f t="shared" si="66"/>
        <v>2</v>
      </c>
      <c r="L1042" s="151">
        <f t="shared" si="67"/>
        <v>1</v>
      </c>
    </row>
    <row r="1043" spans="2:12" x14ac:dyDescent="0.25">
      <c r="B1043" s="147" t="s">
        <v>6</v>
      </c>
      <c r="C1043" s="148" t="s">
        <v>7</v>
      </c>
      <c r="D1043" s="148">
        <v>63</v>
      </c>
      <c r="E1043" s="148" t="s">
        <v>8</v>
      </c>
      <c r="F1043" s="149">
        <v>43624</v>
      </c>
      <c r="G1043" s="149">
        <v>43449</v>
      </c>
      <c r="H1043" s="150">
        <v>10000</v>
      </c>
      <c r="I1043" s="148" t="str">
        <f t="shared" si="64"/>
        <v>2018Q4</v>
      </c>
      <c r="J1043" s="148">
        <f t="shared" si="65"/>
        <v>1</v>
      </c>
      <c r="K1043" s="148">
        <f t="shared" si="66"/>
        <v>2</v>
      </c>
      <c r="L1043" s="151">
        <f t="shared" si="67"/>
        <v>1</v>
      </c>
    </row>
    <row r="1044" spans="2:12" x14ac:dyDescent="0.25">
      <c r="B1044" s="147" t="s">
        <v>6</v>
      </c>
      <c r="C1044" s="148" t="s">
        <v>7</v>
      </c>
      <c r="D1044" s="148">
        <v>24</v>
      </c>
      <c r="E1044" s="148" t="s">
        <v>8</v>
      </c>
      <c r="F1044" s="149">
        <v>43624</v>
      </c>
      <c r="G1044" s="149">
        <v>43542</v>
      </c>
      <c r="H1044" s="150">
        <v>100000</v>
      </c>
      <c r="I1044" s="148" t="str">
        <f t="shared" si="64"/>
        <v>2019Q1</v>
      </c>
      <c r="J1044" s="148">
        <f t="shared" si="65"/>
        <v>0</v>
      </c>
      <c r="K1044" s="148">
        <f t="shared" si="66"/>
        <v>1</v>
      </c>
      <c r="L1044" s="151">
        <f t="shared" si="67"/>
        <v>1</v>
      </c>
    </row>
    <row r="1045" spans="2:12" x14ac:dyDescent="0.25">
      <c r="B1045" s="147" t="s">
        <v>6</v>
      </c>
      <c r="C1045" s="148" t="s">
        <v>7</v>
      </c>
      <c r="D1045" s="148">
        <v>51</v>
      </c>
      <c r="E1045" s="148" t="s">
        <v>8</v>
      </c>
      <c r="F1045" s="149">
        <v>43630</v>
      </c>
      <c r="G1045" s="149">
        <v>43266</v>
      </c>
      <c r="H1045" s="150">
        <v>30000</v>
      </c>
      <c r="I1045" s="148" t="str">
        <f t="shared" si="64"/>
        <v>2018Q2</v>
      </c>
      <c r="J1045" s="148">
        <f t="shared" si="65"/>
        <v>1</v>
      </c>
      <c r="K1045" s="148">
        <f t="shared" si="66"/>
        <v>4</v>
      </c>
      <c r="L1045" s="151">
        <f t="shared" si="67"/>
        <v>1</v>
      </c>
    </row>
    <row r="1046" spans="2:12" x14ac:dyDescent="0.25">
      <c r="B1046" s="147" t="s">
        <v>6</v>
      </c>
      <c r="C1046" s="148" t="s">
        <v>7</v>
      </c>
      <c r="D1046" s="148">
        <v>60</v>
      </c>
      <c r="E1046" s="148" t="s">
        <v>8</v>
      </c>
      <c r="F1046" s="149">
        <v>43630</v>
      </c>
      <c r="G1046" s="149">
        <v>43423</v>
      </c>
      <c r="H1046" s="150">
        <v>10000</v>
      </c>
      <c r="I1046" s="148" t="str">
        <f t="shared" si="64"/>
        <v>2018Q4</v>
      </c>
      <c r="J1046" s="148">
        <f t="shared" si="65"/>
        <v>1</v>
      </c>
      <c r="K1046" s="148">
        <f t="shared" si="66"/>
        <v>2</v>
      </c>
      <c r="L1046" s="151">
        <f t="shared" si="67"/>
        <v>1</v>
      </c>
    </row>
    <row r="1047" spans="2:12" x14ac:dyDescent="0.25">
      <c r="B1047" s="147" t="s">
        <v>9</v>
      </c>
      <c r="C1047" s="148" t="s">
        <v>7</v>
      </c>
      <c r="D1047" s="148">
        <v>52</v>
      </c>
      <c r="E1047" s="148" t="s">
        <v>8</v>
      </c>
      <c r="F1047" s="149">
        <v>43630</v>
      </c>
      <c r="G1047" s="149">
        <v>43452</v>
      </c>
      <c r="H1047" s="150">
        <v>27000</v>
      </c>
      <c r="I1047" s="148" t="str">
        <f t="shared" si="64"/>
        <v>2018Q4</v>
      </c>
      <c r="J1047" s="148">
        <f t="shared" si="65"/>
        <v>1</v>
      </c>
      <c r="K1047" s="148">
        <f t="shared" si="66"/>
        <v>2</v>
      </c>
      <c r="L1047" s="151">
        <f t="shared" si="67"/>
        <v>1</v>
      </c>
    </row>
    <row r="1048" spans="2:12" x14ac:dyDescent="0.25">
      <c r="B1048" s="147" t="s">
        <v>6</v>
      </c>
      <c r="C1048" s="148" t="s">
        <v>7</v>
      </c>
      <c r="D1048" s="148">
        <v>19</v>
      </c>
      <c r="E1048" s="148" t="s">
        <v>8</v>
      </c>
      <c r="F1048" s="149">
        <v>43630</v>
      </c>
      <c r="G1048" s="149">
        <v>43531</v>
      </c>
      <c r="H1048" s="150">
        <v>100000</v>
      </c>
      <c r="I1048" s="148" t="str">
        <f t="shared" si="64"/>
        <v>2019Q1</v>
      </c>
      <c r="J1048" s="148">
        <f t="shared" si="65"/>
        <v>0</v>
      </c>
      <c r="K1048" s="148">
        <f t="shared" si="66"/>
        <v>1</v>
      </c>
      <c r="L1048" s="151">
        <f t="shared" si="67"/>
        <v>1</v>
      </c>
    </row>
    <row r="1049" spans="2:12" x14ac:dyDescent="0.25">
      <c r="B1049" s="147" t="s">
        <v>6</v>
      </c>
      <c r="C1049" s="148" t="s">
        <v>7</v>
      </c>
      <c r="D1049" s="148">
        <v>38</v>
      </c>
      <c r="E1049" s="148" t="s">
        <v>8</v>
      </c>
      <c r="F1049" s="149">
        <v>43630</v>
      </c>
      <c r="G1049" s="149">
        <v>43571</v>
      </c>
      <c r="H1049" s="150">
        <v>84000</v>
      </c>
      <c r="I1049" s="148" t="str">
        <f t="shared" si="64"/>
        <v>2019Q2</v>
      </c>
      <c r="J1049" s="148">
        <f t="shared" si="65"/>
        <v>0</v>
      </c>
      <c r="K1049" s="148">
        <f t="shared" si="66"/>
        <v>0</v>
      </c>
      <c r="L1049" s="151">
        <f t="shared" si="67"/>
        <v>1</v>
      </c>
    </row>
    <row r="1050" spans="2:12" x14ac:dyDescent="0.25">
      <c r="B1050" s="147" t="s">
        <v>6</v>
      </c>
      <c r="C1050" s="148" t="s">
        <v>7</v>
      </c>
      <c r="D1050" s="148">
        <v>20</v>
      </c>
      <c r="E1050" s="148" t="s">
        <v>8</v>
      </c>
      <c r="F1050" s="149">
        <v>43630</v>
      </c>
      <c r="G1050" s="149">
        <v>43577</v>
      </c>
      <c r="H1050" s="150">
        <v>100000</v>
      </c>
      <c r="I1050" s="148" t="str">
        <f t="shared" si="64"/>
        <v>2019Q2</v>
      </c>
      <c r="J1050" s="148">
        <f t="shared" si="65"/>
        <v>0</v>
      </c>
      <c r="K1050" s="148">
        <f t="shared" si="66"/>
        <v>0</v>
      </c>
      <c r="L1050" s="151">
        <f t="shared" si="67"/>
        <v>1</v>
      </c>
    </row>
    <row r="1051" spans="2:12" x14ac:dyDescent="0.25">
      <c r="B1051" s="147" t="s">
        <v>6</v>
      </c>
      <c r="C1051" s="148" t="s">
        <v>7</v>
      </c>
      <c r="D1051" s="148">
        <v>30</v>
      </c>
      <c r="E1051" s="148" t="s">
        <v>8</v>
      </c>
      <c r="F1051" s="149">
        <v>43631</v>
      </c>
      <c r="G1051" s="149">
        <v>43420</v>
      </c>
      <c r="H1051" s="150">
        <v>100000</v>
      </c>
      <c r="I1051" s="148" t="str">
        <f t="shared" si="64"/>
        <v>2018Q4</v>
      </c>
      <c r="J1051" s="148">
        <f t="shared" si="65"/>
        <v>1</v>
      </c>
      <c r="K1051" s="148">
        <f t="shared" si="66"/>
        <v>2</v>
      </c>
      <c r="L1051" s="151">
        <f t="shared" si="67"/>
        <v>1</v>
      </c>
    </row>
    <row r="1052" spans="2:12" x14ac:dyDescent="0.25">
      <c r="B1052" s="147" t="s">
        <v>6</v>
      </c>
      <c r="C1052" s="148" t="s">
        <v>7</v>
      </c>
      <c r="D1052" s="148">
        <v>20</v>
      </c>
      <c r="E1052" s="148" t="s">
        <v>8</v>
      </c>
      <c r="F1052" s="149">
        <v>43631</v>
      </c>
      <c r="G1052" s="149">
        <v>43460</v>
      </c>
      <c r="H1052" s="150">
        <v>100000</v>
      </c>
      <c r="I1052" s="148" t="str">
        <f t="shared" si="64"/>
        <v>2018Q4</v>
      </c>
      <c r="J1052" s="148">
        <f t="shared" si="65"/>
        <v>1</v>
      </c>
      <c r="K1052" s="148">
        <f t="shared" si="66"/>
        <v>2</v>
      </c>
      <c r="L1052" s="151">
        <f t="shared" si="67"/>
        <v>1</v>
      </c>
    </row>
    <row r="1053" spans="2:12" x14ac:dyDescent="0.25">
      <c r="B1053" s="147" t="s">
        <v>6</v>
      </c>
      <c r="C1053" s="148" t="s">
        <v>7</v>
      </c>
      <c r="D1053" s="148">
        <v>54</v>
      </c>
      <c r="E1053" s="148" t="s">
        <v>8</v>
      </c>
      <c r="F1053" s="149">
        <v>43631</v>
      </c>
      <c r="G1053" s="149">
        <v>43532</v>
      </c>
      <c r="H1053" s="150">
        <v>22000</v>
      </c>
      <c r="I1053" s="148" t="str">
        <f t="shared" si="64"/>
        <v>2019Q1</v>
      </c>
      <c r="J1053" s="148">
        <f t="shared" si="65"/>
        <v>0</v>
      </c>
      <c r="K1053" s="148">
        <f t="shared" si="66"/>
        <v>1</v>
      </c>
      <c r="L1053" s="151">
        <f t="shared" si="67"/>
        <v>1</v>
      </c>
    </row>
    <row r="1054" spans="2:12" x14ac:dyDescent="0.25">
      <c r="B1054" s="147" t="s">
        <v>9</v>
      </c>
      <c r="C1054" s="148" t="s">
        <v>7</v>
      </c>
      <c r="D1054" s="148">
        <v>48</v>
      </c>
      <c r="E1054" s="148" t="s">
        <v>8</v>
      </c>
      <c r="F1054" s="149">
        <v>43632</v>
      </c>
      <c r="G1054" s="149">
        <v>43291</v>
      </c>
      <c r="H1054" s="150">
        <v>38000</v>
      </c>
      <c r="I1054" s="148" t="str">
        <f t="shared" si="64"/>
        <v>2018Q3</v>
      </c>
      <c r="J1054" s="148">
        <f t="shared" si="65"/>
        <v>1</v>
      </c>
      <c r="K1054" s="148">
        <f t="shared" si="66"/>
        <v>3</v>
      </c>
      <c r="L1054" s="151">
        <f t="shared" si="67"/>
        <v>1</v>
      </c>
    </row>
    <row r="1055" spans="2:12" x14ac:dyDescent="0.25">
      <c r="B1055" s="147" t="s">
        <v>6</v>
      </c>
      <c r="C1055" s="148" t="s">
        <v>7</v>
      </c>
      <c r="D1055" s="148">
        <v>56</v>
      </c>
      <c r="E1055" s="148" t="s">
        <v>8</v>
      </c>
      <c r="F1055" s="149">
        <v>43632</v>
      </c>
      <c r="G1055" s="149">
        <v>43372</v>
      </c>
      <c r="H1055" s="150">
        <v>17000</v>
      </c>
      <c r="I1055" s="148" t="str">
        <f t="shared" si="64"/>
        <v>2018Q3</v>
      </c>
      <c r="J1055" s="148">
        <f t="shared" si="65"/>
        <v>1</v>
      </c>
      <c r="K1055" s="148">
        <f t="shared" si="66"/>
        <v>3</v>
      </c>
      <c r="L1055" s="151">
        <f t="shared" si="67"/>
        <v>1</v>
      </c>
    </row>
    <row r="1056" spans="2:12" x14ac:dyDescent="0.25">
      <c r="B1056" s="147" t="s">
        <v>6</v>
      </c>
      <c r="C1056" s="148" t="s">
        <v>7</v>
      </c>
      <c r="D1056" s="148">
        <v>23</v>
      </c>
      <c r="E1056" s="148" t="s">
        <v>8</v>
      </c>
      <c r="F1056" s="149">
        <v>43632</v>
      </c>
      <c r="G1056" s="149">
        <v>43534</v>
      </c>
      <c r="H1056" s="150">
        <v>100000</v>
      </c>
      <c r="I1056" s="148" t="str">
        <f t="shared" si="64"/>
        <v>2019Q1</v>
      </c>
      <c r="J1056" s="148">
        <f t="shared" si="65"/>
        <v>0</v>
      </c>
      <c r="K1056" s="148">
        <f t="shared" si="66"/>
        <v>1</v>
      </c>
      <c r="L1056" s="151">
        <f t="shared" si="67"/>
        <v>1</v>
      </c>
    </row>
    <row r="1057" spans="2:12" x14ac:dyDescent="0.25">
      <c r="B1057" s="147" t="s">
        <v>9</v>
      </c>
      <c r="C1057" s="148" t="s">
        <v>7</v>
      </c>
      <c r="D1057" s="148">
        <v>54</v>
      </c>
      <c r="E1057" s="148" t="s">
        <v>8</v>
      </c>
      <c r="F1057" s="149">
        <v>43633</v>
      </c>
      <c r="G1057" s="149">
        <v>42621</v>
      </c>
      <c r="H1057" s="150">
        <v>22000</v>
      </c>
      <c r="I1057" s="148" t="str">
        <f t="shared" si="64"/>
        <v>2016Q3</v>
      </c>
      <c r="J1057" s="148">
        <f t="shared" si="65"/>
        <v>3</v>
      </c>
      <c r="K1057" s="148">
        <f t="shared" si="66"/>
        <v>11</v>
      </c>
      <c r="L1057" s="151">
        <f t="shared" si="67"/>
        <v>1</v>
      </c>
    </row>
    <row r="1058" spans="2:12" x14ac:dyDescent="0.25">
      <c r="B1058" s="147" t="s">
        <v>6</v>
      </c>
      <c r="C1058" s="148" t="s">
        <v>7</v>
      </c>
      <c r="D1058" s="148">
        <v>39</v>
      </c>
      <c r="E1058" s="148" t="s">
        <v>8</v>
      </c>
      <c r="F1058" s="149">
        <v>43633</v>
      </c>
      <c r="G1058" s="149">
        <v>43449</v>
      </c>
      <c r="H1058" s="150">
        <v>81000</v>
      </c>
      <c r="I1058" s="148" t="str">
        <f t="shared" si="64"/>
        <v>2018Q4</v>
      </c>
      <c r="J1058" s="148">
        <f t="shared" si="65"/>
        <v>1</v>
      </c>
      <c r="K1058" s="148">
        <f t="shared" si="66"/>
        <v>2</v>
      </c>
      <c r="L1058" s="151">
        <f t="shared" si="67"/>
        <v>1</v>
      </c>
    </row>
    <row r="1059" spans="2:12" x14ac:dyDescent="0.25">
      <c r="B1059" s="147" t="s">
        <v>6</v>
      </c>
      <c r="C1059" s="148" t="s">
        <v>7</v>
      </c>
      <c r="D1059" s="148">
        <v>56</v>
      </c>
      <c r="E1059" s="148" t="s">
        <v>8</v>
      </c>
      <c r="F1059" s="149">
        <v>43637</v>
      </c>
      <c r="G1059" s="149">
        <v>43373</v>
      </c>
      <c r="H1059" s="150">
        <v>17000</v>
      </c>
      <c r="I1059" s="148" t="str">
        <f t="shared" si="64"/>
        <v>2018Q3</v>
      </c>
      <c r="J1059" s="148">
        <f t="shared" si="65"/>
        <v>1</v>
      </c>
      <c r="K1059" s="148">
        <f t="shared" si="66"/>
        <v>3</v>
      </c>
      <c r="L1059" s="151">
        <f t="shared" si="67"/>
        <v>1</v>
      </c>
    </row>
    <row r="1060" spans="2:12" x14ac:dyDescent="0.25">
      <c r="B1060" s="147" t="s">
        <v>9</v>
      </c>
      <c r="C1060" s="148" t="s">
        <v>7</v>
      </c>
      <c r="D1060" s="148">
        <v>49</v>
      </c>
      <c r="E1060" s="148" t="s">
        <v>8</v>
      </c>
      <c r="F1060" s="149">
        <v>43637</v>
      </c>
      <c r="G1060" s="149">
        <v>43546</v>
      </c>
      <c r="H1060" s="150">
        <v>35000</v>
      </c>
      <c r="I1060" s="148" t="str">
        <f t="shared" si="64"/>
        <v>2019Q1</v>
      </c>
      <c r="J1060" s="148">
        <f t="shared" si="65"/>
        <v>0</v>
      </c>
      <c r="K1060" s="148">
        <f t="shared" si="66"/>
        <v>1</v>
      </c>
      <c r="L1060" s="151">
        <f t="shared" si="67"/>
        <v>1</v>
      </c>
    </row>
    <row r="1061" spans="2:12" x14ac:dyDescent="0.25">
      <c r="B1061" s="147" t="s">
        <v>9</v>
      </c>
      <c r="C1061" s="148" t="s">
        <v>7</v>
      </c>
      <c r="D1061" s="148">
        <v>46</v>
      </c>
      <c r="E1061" s="148" t="s">
        <v>8</v>
      </c>
      <c r="F1061" s="149">
        <v>43638</v>
      </c>
      <c r="G1061" s="149">
        <v>43331</v>
      </c>
      <c r="H1061" s="150">
        <v>43000</v>
      </c>
      <c r="I1061" s="148" t="str">
        <f t="shared" si="64"/>
        <v>2018Q3</v>
      </c>
      <c r="J1061" s="148">
        <f t="shared" si="65"/>
        <v>1</v>
      </c>
      <c r="K1061" s="148">
        <f t="shared" si="66"/>
        <v>3</v>
      </c>
      <c r="L1061" s="151">
        <f t="shared" si="67"/>
        <v>1</v>
      </c>
    </row>
    <row r="1062" spans="2:12" x14ac:dyDescent="0.25">
      <c r="B1062" s="147" t="s">
        <v>6</v>
      </c>
      <c r="C1062" s="148" t="s">
        <v>7</v>
      </c>
      <c r="D1062" s="148">
        <v>30</v>
      </c>
      <c r="E1062" s="148" t="s">
        <v>8</v>
      </c>
      <c r="F1062" s="149">
        <v>43638</v>
      </c>
      <c r="G1062" s="149">
        <v>43465</v>
      </c>
      <c r="H1062" s="150">
        <v>100000</v>
      </c>
      <c r="I1062" s="148" t="str">
        <f t="shared" si="64"/>
        <v>2018Q4</v>
      </c>
      <c r="J1062" s="148">
        <f t="shared" si="65"/>
        <v>1</v>
      </c>
      <c r="K1062" s="148">
        <f t="shared" si="66"/>
        <v>2</v>
      </c>
      <c r="L1062" s="151">
        <f t="shared" si="67"/>
        <v>1</v>
      </c>
    </row>
    <row r="1063" spans="2:12" x14ac:dyDescent="0.25">
      <c r="B1063" s="147" t="s">
        <v>6</v>
      </c>
      <c r="C1063" s="148" t="s">
        <v>7</v>
      </c>
      <c r="D1063" s="148">
        <v>36</v>
      </c>
      <c r="E1063" s="148" t="s">
        <v>8</v>
      </c>
      <c r="F1063" s="149">
        <v>43638</v>
      </c>
      <c r="G1063" s="149">
        <v>43485</v>
      </c>
      <c r="H1063" s="150">
        <v>87000</v>
      </c>
      <c r="I1063" s="148" t="str">
        <f t="shared" si="64"/>
        <v>2019Q1</v>
      </c>
      <c r="J1063" s="148">
        <f t="shared" si="65"/>
        <v>0</v>
      </c>
      <c r="K1063" s="148">
        <f t="shared" si="66"/>
        <v>1</v>
      </c>
      <c r="L1063" s="151">
        <f t="shared" si="67"/>
        <v>1</v>
      </c>
    </row>
    <row r="1064" spans="2:12" x14ac:dyDescent="0.25">
      <c r="B1064" s="147" t="s">
        <v>6</v>
      </c>
      <c r="C1064" s="148" t="s">
        <v>7</v>
      </c>
      <c r="D1064" s="148">
        <v>20</v>
      </c>
      <c r="E1064" s="148" t="s">
        <v>8</v>
      </c>
      <c r="F1064" s="149">
        <v>43638</v>
      </c>
      <c r="G1064" s="149">
        <v>43559</v>
      </c>
      <c r="H1064" s="150">
        <v>100000</v>
      </c>
      <c r="I1064" s="148" t="str">
        <f t="shared" si="64"/>
        <v>2019Q2</v>
      </c>
      <c r="J1064" s="148">
        <f t="shared" si="65"/>
        <v>0</v>
      </c>
      <c r="K1064" s="148">
        <f t="shared" si="66"/>
        <v>0</v>
      </c>
      <c r="L1064" s="151">
        <f t="shared" si="67"/>
        <v>1</v>
      </c>
    </row>
    <row r="1065" spans="2:12" x14ac:dyDescent="0.25">
      <c r="B1065" s="147" t="s">
        <v>6</v>
      </c>
      <c r="C1065" s="148" t="s">
        <v>7</v>
      </c>
      <c r="D1065" s="148">
        <v>46</v>
      </c>
      <c r="E1065" s="148" t="s">
        <v>8</v>
      </c>
      <c r="F1065" s="149">
        <v>43638</v>
      </c>
      <c r="G1065" s="149">
        <v>43564</v>
      </c>
      <c r="H1065" s="150">
        <v>43000</v>
      </c>
      <c r="I1065" s="148" t="str">
        <f t="shared" si="64"/>
        <v>2019Q2</v>
      </c>
      <c r="J1065" s="148">
        <f t="shared" si="65"/>
        <v>0</v>
      </c>
      <c r="K1065" s="148">
        <f t="shared" si="66"/>
        <v>0</v>
      </c>
      <c r="L1065" s="151">
        <f t="shared" si="67"/>
        <v>1</v>
      </c>
    </row>
    <row r="1066" spans="2:12" x14ac:dyDescent="0.25">
      <c r="B1066" s="147" t="s">
        <v>6</v>
      </c>
      <c r="C1066" s="148" t="s">
        <v>7</v>
      </c>
      <c r="D1066" s="148">
        <v>40</v>
      </c>
      <c r="E1066" s="148" t="s">
        <v>8</v>
      </c>
      <c r="F1066" s="149">
        <v>43639</v>
      </c>
      <c r="G1066" s="149">
        <v>42482</v>
      </c>
      <c r="H1066" s="150">
        <v>74000</v>
      </c>
      <c r="I1066" s="148" t="str">
        <f t="shared" si="64"/>
        <v>2016Q2</v>
      </c>
      <c r="J1066" s="148">
        <f t="shared" si="65"/>
        <v>3</v>
      </c>
      <c r="K1066" s="148">
        <f t="shared" si="66"/>
        <v>12</v>
      </c>
      <c r="L1066" s="151">
        <f t="shared" si="67"/>
        <v>1</v>
      </c>
    </row>
    <row r="1067" spans="2:12" x14ac:dyDescent="0.25">
      <c r="B1067" s="147" t="s">
        <v>9</v>
      </c>
      <c r="C1067" s="148" t="s">
        <v>7</v>
      </c>
      <c r="D1067" s="148">
        <v>57</v>
      </c>
      <c r="E1067" s="148" t="s">
        <v>8</v>
      </c>
      <c r="F1067" s="149">
        <v>43639</v>
      </c>
      <c r="G1067" s="149">
        <v>43362</v>
      </c>
      <c r="H1067" s="150">
        <v>15000</v>
      </c>
      <c r="I1067" s="148" t="str">
        <f t="shared" si="64"/>
        <v>2018Q3</v>
      </c>
      <c r="J1067" s="148">
        <f t="shared" si="65"/>
        <v>1</v>
      </c>
      <c r="K1067" s="148">
        <f t="shared" si="66"/>
        <v>3</v>
      </c>
      <c r="L1067" s="151">
        <f t="shared" si="67"/>
        <v>1</v>
      </c>
    </row>
    <row r="1068" spans="2:12" x14ac:dyDescent="0.25">
      <c r="B1068" s="147" t="s">
        <v>6</v>
      </c>
      <c r="C1068" s="148" t="s">
        <v>7</v>
      </c>
      <c r="D1068" s="148">
        <v>25</v>
      </c>
      <c r="E1068" s="148" t="s">
        <v>8</v>
      </c>
      <c r="F1068" s="149">
        <v>43639</v>
      </c>
      <c r="G1068" s="149">
        <v>43453</v>
      </c>
      <c r="H1068" s="150">
        <v>100000</v>
      </c>
      <c r="I1068" s="148" t="str">
        <f t="shared" si="64"/>
        <v>2018Q4</v>
      </c>
      <c r="J1068" s="148">
        <f t="shared" si="65"/>
        <v>1</v>
      </c>
      <c r="K1068" s="148">
        <f t="shared" si="66"/>
        <v>2</v>
      </c>
      <c r="L1068" s="151">
        <f t="shared" si="67"/>
        <v>1</v>
      </c>
    </row>
    <row r="1069" spans="2:12" x14ac:dyDescent="0.25">
      <c r="B1069" s="147" t="s">
        <v>6</v>
      </c>
      <c r="C1069" s="148" t="s">
        <v>7</v>
      </c>
      <c r="D1069" s="148">
        <v>47</v>
      </c>
      <c r="E1069" s="148" t="s">
        <v>8</v>
      </c>
      <c r="F1069" s="149">
        <v>43639</v>
      </c>
      <c r="G1069" s="149">
        <v>43567</v>
      </c>
      <c r="H1069" s="150">
        <v>40000</v>
      </c>
      <c r="I1069" s="148" t="str">
        <f t="shared" si="64"/>
        <v>2019Q2</v>
      </c>
      <c r="J1069" s="148">
        <f t="shared" si="65"/>
        <v>0</v>
      </c>
      <c r="K1069" s="148">
        <f t="shared" si="66"/>
        <v>0</v>
      </c>
      <c r="L1069" s="151">
        <f t="shared" si="67"/>
        <v>1</v>
      </c>
    </row>
    <row r="1070" spans="2:12" x14ac:dyDescent="0.25">
      <c r="B1070" s="147" t="s">
        <v>6</v>
      </c>
      <c r="C1070" s="148" t="s">
        <v>7</v>
      </c>
      <c r="D1070" s="148">
        <v>39</v>
      </c>
      <c r="E1070" s="148" t="s">
        <v>8</v>
      </c>
      <c r="F1070" s="149">
        <v>43639</v>
      </c>
      <c r="G1070" s="149">
        <v>43585</v>
      </c>
      <c r="H1070" s="150">
        <v>81000</v>
      </c>
      <c r="I1070" s="148" t="str">
        <f t="shared" si="64"/>
        <v>2019Q2</v>
      </c>
      <c r="J1070" s="148">
        <f t="shared" si="65"/>
        <v>0</v>
      </c>
      <c r="K1070" s="148">
        <f t="shared" si="66"/>
        <v>0</v>
      </c>
      <c r="L1070" s="151">
        <f t="shared" si="67"/>
        <v>1</v>
      </c>
    </row>
    <row r="1071" spans="2:12" x14ac:dyDescent="0.25">
      <c r="B1071" s="147" t="s">
        <v>9</v>
      </c>
      <c r="C1071" s="148" t="s">
        <v>7</v>
      </c>
      <c r="D1071" s="148">
        <v>50</v>
      </c>
      <c r="E1071" s="148" t="s">
        <v>8</v>
      </c>
      <c r="F1071" s="149">
        <v>43640</v>
      </c>
      <c r="G1071" s="149">
        <v>42646</v>
      </c>
      <c r="H1071" s="150">
        <v>32000</v>
      </c>
      <c r="I1071" s="148" t="str">
        <f t="shared" si="64"/>
        <v>2016Q4</v>
      </c>
      <c r="J1071" s="148">
        <f t="shared" si="65"/>
        <v>3</v>
      </c>
      <c r="K1071" s="148">
        <f t="shared" si="66"/>
        <v>10</v>
      </c>
      <c r="L1071" s="151">
        <f t="shared" si="67"/>
        <v>1</v>
      </c>
    </row>
    <row r="1072" spans="2:12" x14ac:dyDescent="0.25">
      <c r="B1072" s="147" t="s">
        <v>6</v>
      </c>
      <c r="C1072" s="148" t="s">
        <v>7</v>
      </c>
      <c r="D1072" s="148">
        <v>30</v>
      </c>
      <c r="E1072" s="148" t="s">
        <v>8</v>
      </c>
      <c r="F1072" s="149">
        <v>43640</v>
      </c>
      <c r="G1072" s="149">
        <v>43200</v>
      </c>
      <c r="H1072" s="150">
        <v>100000</v>
      </c>
      <c r="I1072" s="148" t="str">
        <f t="shared" si="64"/>
        <v>2018Q2</v>
      </c>
      <c r="J1072" s="148">
        <f t="shared" si="65"/>
        <v>1</v>
      </c>
      <c r="K1072" s="148">
        <f t="shared" si="66"/>
        <v>4</v>
      </c>
      <c r="L1072" s="151">
        <f t="shared" si="67"/>
        <v>1</v>
      </c>
    </row>
    <row r="1073" spans="2:12" x14ac:dyDescent="0.25">
      <c r="B1073" s="147" t="s">
        <v>6</v>
      </c>
      <c r="C1073" s="148" t="s">
        <v>7</v>
      </c>
      <c r="D1073" s="148">
        <v>54</v>
      </c>
      <c r="E1073" s="148" t="s">
        <v>8</v>
      </c>
      <c r="F1073" s="149">
        <v>43640</v>
      </c>
      <c r="G1073" s="149">
        <v>43525</v>
      </c>
      <c r="H1073" s="150">
        <v>22000</v>
      </c>
      <c r="I1073" s="148" t="str">
        <f t="shared" si="64"/>
        <v>2019Q1</v>
      </c>
      <c r="J1073" s="148">
        <f t="shared" si="65"/>
        <v>0</v>
      </c>
      <c r="K1073" s="148">
        <f t="shared" si="66"/>
        <v>1</v>
      </c>
      <c r="L1073" s="151">
        <f t="shared" si="67"/>
        <v>1</v>
      </c>
    </row>
    <row r="1074" spans="2:12" x14ac:dyDescent="0.25">
      <c r="B1074" s="147" t="s">
        <v>6</v>
      </c>
      <c r="C1074" s="148" t="s">
        <v>7</v>
      </c>
      <c r="D1074" s="148">
        <v>54</v>
      </c>
      <c r="E1074" s="148" t="s">
        <v>8</v>
      </c>
      <c r="F1074" s="149">
        <v>43647</v>
      </c>
      <c r="G1074" s="149">
        <v>43426</v>
      </c>
      <c r="H1074" s="150">
        <v>22000</v>
      </c>
      <c r="I1074" s="148" t="str">
        <f t="shared" si="64"/>
        <v>2018Q4</v>
      </c>
      <c r="J1074" s="148">
        <f t="shared" si="65"/>
        <v>1</v>
      </c>
      <c r="K1074" s="148">
        <f t="shared" si="66"/>
        <v>3</v>
      </c>
      <c r="L1074" s="151">
        <f t="shared" si="67"/>
        <v>1</v>
      </c>
    </row>
    <row r="1075" spans="2:12" x14ac:dyDescent="0.25">
      <c r="B1075" s="147" t="s">
        <v>6</v>
      </c>
      <c r="C1075" s="148" t="s">
        <v>7</v>
      </c>
      <c r="D1075" s="148">
        <v>38</v>
      </c>
      <c r="E1075" s="148" t="s">
        <v>8</v>
      </c>
      <c r="F1075" s="149">
        <v>43647</v>
      </c>
      <c r="G1075" s="149">
        <v>43538</v>
      </c>
      <c r="H1075" s="150">
        <v>84000</v>
      </c>
      <c r="I1075" s="148" t="str">
        <f t="shared" si="64"/>
        <v>2019Q1</v>
      </c>
      <c r="J1075" s="148">
        <f t="shared" si="65"/>
        <v>0</v>
      </c>
      <c r="K1075" s="148">
        <f t="shared" si="66"/>
        <v>2</v>
      </c>
      <c r="L1075" s="151">
        <f t="shared" si="67"/>
        <v>1</v>
      </c>
    </row>
    <row r="1076" spans="2:12" x14ac:dyDescent="0.25">
      <c r="B1076" s="147" t="s">
        <v>9</v>
      </c>
      <c r="C1076" s="148" t="s">
        <v>7</v>
      </c>
      <c r="D1076" s="148">
        <v>39</v>
      </c>
      <c r="E1076" s="148" t="s">
        <v>8</v>
      </c>
      <c r="F1076" s="149">
        <v>43647</v>
      </c>
      <c r="G1076" s="149">
        <v>43584</v>
      </c>
      <c r="H1076" s="150">
        <v>81000</v>
      </c>
      <c r="I1076" s="148" t="str">
        <f t="shared" si="64"/>
        <v>2019Q2</v>
      </c>
      <c r="J1076" s="148">
        <f t="shared" si="65"/>
        <v>0</v>
      </c>
      <c r="K1076" s="148">
        <f t="shared" si="66"/>
        <v>1</v>
      </c>
      <c r="L1076" s="151">
        <f t="shared" si="67"/>
        <v>1</v>
      </c>
    </row>
    <row r="1077" spans="2:12" x14ac:dyDescent="0.25">
      <c r="B1077" s="147" t="s">
        <v>6</v>
      </c>
      <c r="C1077" s="148" t="s">
        <v>7</v>
      </c>
      <c r="D1077" s="148">
        <v>59</v>
      </c>
      <c r="E1077" s="148" t="s">
        <v>8</v>
      </c>
      <c r="F1077" s="149">
        <v>43647</v>
      </c>
      <c r="G1077" s="149">
        <v>43595</v>
      </c>
      <c r="H1077" s="150">
        <v>10000</v>
      </c>
      <c r="I1077" s="148" t="str">
        <f t="shared" si="64"/>
        <v>2019Q2</v>
      </c>
      <c r="J1077" s="148">
        <f t="shared" si="65"/>
        <v>0</v>
      </c>
      <c r="K1077" s="148">
        <f t="shared" si="66"/>
        <v>1</v>
      </c>
      <c r="L1077" s="151">
        <f t="shared" si="67"/>
        <v>1</v>
      </c>
    </row>
    <row r="1078" spans="2:12" x14ac:dyDescent="0.25">
      <c r="B1078" s="147" t="s">
        <v>9</v>
      </c>
      <c r="C1078" s="148" t="s">
        <v>10</v>
      </c>
      <c r="D1078" s="148">
        <v>30</v>
      </c>
      <c r="E1078" s="148" t="s">
        <v>8</v>
      </c>
      <c r="F1078" s="149">
        <v>43650</v>
      </c>
      <c r="G1078" s="149">
        <v>43429</v>
      </c>
      <c r="H1078" s="150">
        <v>100000</v>
      </c>
      <c r="I1078" s="148" t="str">
        <f t="shared" si="64"/>
        <v>2018Q4</v>
      </c>
      <c r="J1078" s="148">
        <f t="shared" si="65"/>
        <v>1</v>
      </c>
      <c r="K1078" s="148">
        <f t="shared" si="66"/>
        <v>3</v>
      </c>
      <c r="L1078" s="151">
        <f t="shared" si="67"/>
        <v>0</v>
      </c>
    </row>
    <row r="1079" spans="2:12" x14ac:dyDescent="0.25">
      <c r="B1079" s="147" t="s">
        <v>6</v>
      </c>
      <c r="C1079" s="148" t="s">
        <v>7</v>
      </c>
      <c r="D1079" s="148">
        <v>58</v>
      </c>
      <c r="E1079" s="148" t="s">
        <v>8</v>
      </c>
      <c r="F1079" s="149">
        <v>43650</v>
      </c>
      <c r="G1079" s="149">
        <v>43537</v>
      </c>
      <c r="H1079" s="150">
        <v>12000</v>
      </c>
      <c r="I1079" s="148" t="str">
        <f t="shared" si="64"/>
        <v>2019Q1</v>
      </c>
      <c r="J1079" s="148">
        <f t="shared" si="65"/>
        <v>0</v>
      </c>
      <c r="K1079" s="148">
        <f t="shared" si="66"/>
        <v>2</v>
      </c>
      <c r="L1079" s="151">
        <f t="shared" si="67"/>
        <v>1</v>
      </c>
    </row>
    <row r="1080" spans="2:12" x14ac:dyDescent="0.25">
      <c r="B1080" s="147" t="s">
        <v>9</v>
      </c>
      <c r="C1080" s="148" t="s">
        <v>7</v>
      </c>
      <c r="D1080" s="148">
        <v>46</v>
      </c>
      <c r="E1080" s="148" t="s">
        <v>8</v>
      </c>
      <c r="F1080" s="149">
        <v>43651</v>
      </c>
      <c r="G1080" s="149">
        <v>43082</v>
      </c>
      <c r="H1080" s="150">
        <v>43000</v>
      </c>
      <c r="I1080" s="148" t="str">
        <f t="shared" si="64"/>
        <v>2017Q4</v>
      </c>
      <c r="J1080" s="148">
        <f t="shared" si="65"/>
        <v>2</v>
      </c>
      <c r="K1080" s="148">
        <f t="shared" si="66"/>
        <v>7</v>
      </c>
      <c r="L1080" s="151">
        <f t="shared" si="67"/>
        <v>1</v>
      </c>
    </row>
    <row r="1081" spans="2:12" x14ac:dyDescent="0.25">
      <c r="B1081" s="147" t="s">
        <v>9</v>
      </c>
      <c r="C1081" s="148" t="s">
        <v>7</v>
      </c>
      <c r="D1081" s="148">
        <v>42</v>
      </c>
      <c r="E1081" s="148" t="s">
        <v>8</v>
      </c>
      <c r="F1081" s="149">
        <v>43651</v>
      </c>
      <c r="G1081" s="149">
        <v>43405</v>
      </c>
      <c r="H1081" s="150">
        <v>64000</v>
      </c>
      <c r="I1081" s="148" t="str">
        <f t="shared" si="64"/>
        <v>2018Q4</v>
      </c>
      <c r="J1081" s="148">
        <f t="shared" si="65"/>
        <v>1</v>
      </c>
      <c r="K1081" s="148">
        <f t="shared" si="66"/>
        <v>3</v>
      </c>
      <c r="L1081" s="151">
        <f t="shared" si="67"/>
        <v>1</v>
      </c>
    </row>
    <row r="1082" spans="2:12" x14ac:dyDescent="0.25">
      <c r="B1082" s="147" t="s">
        <v>9</v>
      </c>
      <c r="C1082" s="148" t="s">
        <v>7</v>
      </c>
      <c r="D1082" s="148">
        <v>27</v>
      </c>
      <c r="E1082" s="148" t="s">
        <v>8</v>
      </c>
      <c r="F1082" s="149">
        <v>43652</v>
      </c>
      <c r="G1082" s="149">
        <v>42466</v>
      </c>
      <c r="H1082" s="150">
        <v>100000</v>
      </c>
      <c r="I1082" s="148" t="str">
        <f t="shared" si="64"/>
        <v>2016Q2</v>
      </c>
      <c r="J1082" s="148">
        <f t="shared" si="65"/>
        <v>3</v>
      </c>
      <c r="K1082" s="148">
        <f t="shared" si="66"/>
        <v>13</v>
      </c>
      <c r="L1082" s="151">
        <f t="shared" si="67"/>
        <v>1</v>
      </c>
    </row>
    <row r="1083" spans="2:12" x14ac:dyDescent="0.25">
      <c r="B1083" s="147" t="s">
        <v>6</v>
      </c>
      <c r="C1083" s="148" t="s">
        <v>7</v>
      </c>
      <c r="D1083" s="148">
        <v>28</v>
      </c>
      <c r="E1083" s="148" t="s">
        <v>8</v>
      </c>
      <c r="F1083" s="149">
        <v>43652</v>
      </c>
      <c r="G1083" s="149">
        <v>42604</v>
      </c>
      <c r="H1083" s="150">
        <v>100000</v>
      </c>
      <c r="I1083" s="148" t="str">
        <f t="shared" si="64"/>
        <v>2016Q3</v>
      </c>
      <c r="J1083" s="148">
        <f t="shared" si="65"/>
        <v>3</v>
      </c>
      <c r="K1083" s="148">
        <f t="shared" si="66"/>
        <v>12</v>
      </c>
      <c r="L1083" s="151">
        <f t="shared" si="67"/>
        <v>1</v>
      </c>
    </row>
    <row r="1084" spans="2:12" x14ac:dyDescent="0.25">
      <c r="B1084" s="147" t="s">
        <v>9</v>
      </c>
      <c r="C1084" s="148" t="s">
        <v>7</v>
      </c>
      <c r="D1084" s="148">
        <v>44</v>
      </c>
      <c r="E1084" s="148" t="s">
        <v>8</v>
      </c>
      <c r="F1084" s="149">
        <v>43652</v>
      </c>
      <c r="G1084" s="149">
        <v>43143</v>
      </c>
      <c r="H1084" s="150">
        <v>52000</v>
      </c>
      <c r="I1084" s="148" t="str">
        <f t="shared" si="64"/>
        <v>2018Q1</v>
      </c>
      <c r="J1084" s="148">
        <f t="shared" si="65"/>
        <v>1</v>
      </c>
      <c r="K1084" s="148">
        <f t="shared" si="66"/>
        <v>6</v>
      </c>
      <c r="L1084" s="151">
        <f t="shared" si="67"/>
        <v>1</v>
      </c>
    </row>
    <row r="1085" spans="2:12" x14ac:dyDescent="0.25">
      <c r="B1085" s="147" t="s">
        <v>6</v>
      </c>
      <c r="C1085" s="148" t="s">
        <v>7</v>
      </c>
      <c r="D1085" s="148">
        <v>52</v>
      </c>
      <c r="E1085" s="148" t="s">
        <v>8</v>
      </c>
      <c r="F1085" s="149">
        <v>43652</v>
      </c>
      <c r="G1085" s="149">
        <v>43513</v>
      </c>
      <c r="H1085" s="150">
        <v>27000</v>
      </c>
      <c r="I1085" s="148" t="str">
        <f t="shared" si="64"/>
        <v>2019Q1</v>
      </c>
      <c r="J1085" s="148">
        <f t="shared" si="65"/>
        <v>0</v>
      </c>
      <c r="K1085" s="148">
        <f t="shared" si="66"/>
        <v>2</v>
      </c>
      <c r="L1085" s="151">
        <f t="shared" si="67"/>
        <v>1</v>
      </c>
    </row>
    <row r="1086" spans="2:12" x14ac:dyDescent="0.25">
      <c r="B1086" s="147" t="s">
        <v>9</v>
      </c>
      <c r="C1086" s="148" t="s">
        <v>7</v>
      </c>
      <c r="D1086" s="148">
        <v>55</v>
      </c>
      <c r="E1086" s="148" t="s">
        <v>8</v>
      </c>
      <c r="F1086" s="149">
        <v>43653</v>
      </c>
      <c r="G1086" s="149">
        <v>43632</v>
      </c>
      <c r="H1086" s="150">
        <v>20000</v>
      </c>
      <c r="I1086" s="148" t="str">
        <f t="shared" si="64"/>
        <v>2019Q2</v>
      </c>
      <c r="J1086" s="148">
        <f t="shared" si="65"/>
        <v>0</v>
      </c>
      <c r="K1086" s="148">
        <f t="shared" si="66"/>
        <v>1</v>
      </c>
      <c r="L1086" s="151">
        <f t="shared" si="67"/>
        <v>1</v>
      </c>
    </row>
    <row r="1087" spans="2:12" x14ac:dyDescent="0.25">
      <c r="B1087" s="147" t="s">
        <v>9</v>
      </c>
      <c r="C1087" s="148" t="s">
        <v>7</v>
      </c>
      <c r="D1087" s="148">
        <v>55</v>
      </c>
      <c r="E1087" s="148" t="s">
        <v>8</v>
      </c>
      <c r="F1087" s="149">
        <v>43654</v>
      </c>
      <c r="G1087" s="149">
        <v>43082</v>
      </c>
      <c r="H1087" s="150">
        <v>20000</v>
      </c>
      <c r="I1087" s="148" t="str">
        <f t="shared" si="64"/>
        <v>2017Q4</v>
      </c>
      <c r="J1087" s="148">
        <f t="shared" si="65"/>
        <v>2</v>
      </c>
      <c r="K1087" s="148">
        <f t="shared" si="66"/>
        <v>7</v>
      </c>
      <c r="L1087" s="151">
        <f t="shared" si="67"/>
        <v>1</v>
      </c>
    </row>
    <row r="1088" spans="2:12" x14ac:dyDescent="0.25">
      <c r="B1088" s="147" t="s">
        <v>6</v>
      </c>
      <c r="C1088" s="148" t="s">
        <v>7</v>
      </c>
      <c r="D1088" s="148">
        <v>36</v>
      </c>
      <c r="E1088" s="148" t="s">
        <v>8</v>
      </c>
      <c r="F1088" s="149">
        <v>43654</v>
      </c>
      <c r="G1088" s="149">
        <v>43451</v>
      </c>
      <c r="H1088" s="150">
        <v>87000</v>
      </c>
      <c r="I1088" s="148" t="str">
        <f t="shared" si="64"/>
        <v>2018Q4</v>
      </c>
      <c r="J1088" s="148">
        <f t="shared" si="65"/>
        <v>1</v>
      </c>
      <c r="K1088" s="148">
        <f t="shared" si="66"/>
        <v>3</v>
      </c>
      <c r="L1088" s="151">
        <f t="shared" si="67"/>
        <v>1</v>
      </c>
    </row>
    <row r="1089" spans="2:12" x14ac:dyDescent="0.25">
      <c r="B1089" s="147" t="s">
        <v>6</v>
      </c>
      <c r="C1089" s="148" t="s">
        <v>7</v>
      </c>
      <c r="D1089" s="148">
        <v>64</v>
      </c>
      <c r="E1089" s="148" t="s">
        <v>8</v>
      </c>
      <c r="F1089" s="149">
        <v>43654</v>
      </c>
      <c r="G1089" s="149">
        <v>43519</v>
      </c>
      <c r="H1089" s="150">
        <v>10000</v>
      </c>
      <c r="I1089" s="148" t="str">
        <f t="shared" si="64"/>
        <v>2019Q1</v>
      </c>
      <c r="J1089" s="148">
        <f t="shared" si="65"/>
        <v>0</v>
      </c>
      <c r="K1089" s="148">
        <f t="shared" si="66"/>
        <v>2</v>
      </c>
      <c r="L1089" s="151">
        <f t="shared" si="67"/>
        <v>1</v>
      </c>
    </row>
    <row r="1090" spans="2:12" x14ac:dyDescent="0.25">
      <c r="B1090" s="147" t="s">
        <v>6</v>
      </c>
      <c r="C1090" s="148" t="s">
        <v>7</v>
      </c>
      <c r="D1090" s="148">
        <v>55</v>
      </c>
      <c r="E1090" s="148" t="s">
        <v>8</v>
      </c>
      <c r="F1090" s="149">
        <v>43654</v>
      </c>
      <c r="G1090" s="149">
        <v>43565</v>
      </c>
      <c r="H1090" s="150">
        <v>20000</v>
      </c>
      <c r="I1090" s="148" t="str">
        <f t="shared" si="64"/>
        <v>2019Q2</v>
      </c>
      <c r="J1090" s="148">
        <f t="shared" si="65"/>
        <v>0</v>
      </c>
      <c r="K1090" s="148">
        <f t="shared" si="66"/>
        <v>1</v>
      </c>
      <c r="L1090" s="151">
        <f t="shared" si="67"/>
        <v>1</v>
      </c>
    </row>
    <row r="1091" spans="2:12" x14ac:dyDescent="0.25">
      <c r="B1091" s="147" t="s">
        <v>6</v>
      </c>
      <c r="C1091" s="148" t="s">
        <v>7</v>
      </c>
      <c r="D1091" s="148">
        <v>41</v>
      </c>
      <c r="E1091" s="148" t="s">
        <v>8</v>
      </c>
      <c r="F1091" s="149">
        <v>43654</v>
      </c>
      <c r="G1091" s="149">
        <v>43609</v>
      </c>
      <c r="H1091" s="150">
        <v>68000</v>
      </c>
      <c r="I1091" s="148" t="str">
        <f t="shared" si="64"/>
        <v>2019Q2</v>
      </c>
      <c r="J1091" s="148">
        <f t="shared" si="65"/>
        <v>0</v>
      </c>
      <c r="K1091" s="148">
        <f t="shared" si="66"/>
        <v>1</v>
      </c>
      <c r="L1091" s="151">
        <f t="shared" si="67"/>
        <v>1</v>
      </c>
    </row>
    <row r="1092" spans="2:12" x14ac:dyDescent="0.25">
      <c r="B1092" s="147" t="s">
        <v>6</v>
      </c>
      <c r="C1092" s="148" t="s">
        <v>7</v>
      </c>
      <c r="D1092" s="148">
        <v>28</v>
      </c>
      <c r="E1092" s="148" t="s">
        <v>8</v>
      </c>
      <c r="F1092" s="149">
        <v>43657</v>
      </c>
      <c r="G1092" s="149">
        <v>43525</v>
      </c>
      <c r="H1092" s="150">
        <v>100000</v>
      </c>
      <c r="I1092" s="148" t="str">
        <f t="shared" si="64"/>
        <v>2019Q1</v>
      </c>
      <c r="J1092" s="148">
        <f t="shared" si="65"/>
        <v>0</v>
      </c>
      <c r="K1092" s="148">
        <f t="shared" si="66"/>
        <v>2</v>
      </c>
      <c r="L1092" s="151">
        <f t="shared" si="67"/>
        <v>1</v>
      </c>
    </row>
    <row r="1093" spans="2:12" x14ac:dyDescent="0.25">
      <c r="B1093" s="147" t="s">
        <v>6</v>
      </c>
      <c r="C1093" s="148" t="s">
        <v>7</v>
      </c>
      <c r="D1093" s="148">
        <v>25</v>
      </c>
      <c r="E1093" s="148" t="s">
        <v>8</v>
      </c>
      <c r="F1093" s="149">
        <v>43659</v>
      </c>
      <c r="G1093" s="149">
        <v>43603</v>
      </c>
      <c r="H1093" s="150">
        <v>100000</v>
      </c>
      <c r="I1093" s="148" t="str">
        <f t="shared" si="64"/>
        <v>2019Q2</v>
      </c>
      <c r="J1093" s="148">
        <f t="shared" si="65"/>
        <v>0</v>
      </c>
      <c r="K1093" s="148">
        <f t="shared" si="66"/>
        <v>1</v>
      </c>
      <c r="L1093" s="151">
        <f t="shared" si="67"/>
        <v>1</v>
      </c>
    </row>
    <row r="1094" spans="2:12" x14ac:dyDescent="0.25">
      <c r="B1094" s="147" t="s">
        <v>6</v>
      </c>
      <c r="C1094" s="148" t="s">
        <v>7</v>
      </c>
      <c r="D1094" s="148">
        <v>38</v>
      </c>
      <c r="E1094" s="148" t="s">
        <v>8</v>
      </c>
      <c r="F1094" s="149">
        <v>43660</v>
      </c>
      <c r="G1094" s="149">
        <v>42806</v>
      </c>
      <c r="H1094" s="150">
        <v>84000</v>
      </c>
      <c r="I1094" s="148" t="str">
        <f t="shared" si="64"/>
        <v>2017Q1</v>
      </c>
      <c r="J1094" s="148">
        <f t="shared" si="65"/>
        <v>2</v>
      </c>
      <c r="K1094" s="148">
        <f t="shared" si="66"/>
        <v>10</v>
      </c>
      <c r="L1094" s="151">
        <f t="shared" si="67"/>
        <v>1</v>
      </c>
    </row>
    <row r="1095" spans="2:12" x14ac:dyDescent="0.25">
      <c r="B1095" s="147" t="s">
        <v>9</v>
      </c>
      <c r="C1095" s="148" t="s">
        <v>7</v>
      </c>
      <c r="D1095" s="148">
        <v>45</v>
      </c>
      <c r="E1095" s="148" t="s">
        <v>8</v>
      </c>
      <c r="F1095" s="149">
        <v>43660</v>
      </c>
      <c r="G1095" s="149">
        <v>43212</v>
      </c>
      <c r="H1095" s="150">
        <v>47000</v>
      </c>
      <c r="I1095" s="148" t="str">
        <f t="shared" si="64"/>
        <v>2018Q2</v>
      </c>
      <c r="J1095" s="148">
        <f t="shared" si="65"/>
        <v>1</v>
      </c>
      <c r="K1095" s="148">
        <f t="shared" si="66"/>
        <v>5</v>
      </c>
      <c r="L1095" s="151">
        <f t="shared" si="67"/>
        <v>1</v>
      </c>
    </row>
    <row r="1096" spans="2:12" x14ac:dyDescent="0.25">
      <c r="B1096" s="147" t="s">
        <v>6</v>
      </c>
      <c r="C1096" s="148" t="s">
        <v>7</v>
      </c>
      <c r="D1096" s="148">
        <v>40</v>
      </c>
      <c r="E1096" s="148" t="s">
        <v>8</v>
      </c>
      <c r="F1096" s="149">
        <v>43660</v>
      </c>
      <c r="G1096" s="149">
        <v>43331</v>
      </c>
      <c r="H1096" s="150">
        <v>74000</v>
      </c>
      <c r="I1096" s="148" t="str">
        <f t="shared" si="64"/>
        <v>2018Q3</v>
      </c>
      <c r="J1096" s="148">
        <f t="shared" si="65"/>
        <v>1</v>
      </c>
      <c r="K1096" s="148">
        <f t="shared" si="66"/>
        <v>4</v>
      </c>
      <c r="L1096" s="151">
        <f t="shared" si="67"/>
        <v>1</v>
      </c>
    </row>
    <row r="1097" spans="2:12" x14ac:dyDescent="0.25">
      <c r="B1097" s="147" t="s">
        <v>6</v>
      </c>
      <c r="C1097" s="148" t="s">
        <v>7</v>
      </c>
      <c r="D1097" s="148">
        <v>51</v>
      </c>
      <c r="E1097" s="148" t="s">
        <v>8</v>
      </c>
      <c r="F1097" s="149">
        <v>43660</v>
      </c>
      <c r="G1097" s="149">
        <v>43529</v>
      </c>
      <c r="H1097" s="150">
        <v>30000</v>
      </c>
      <c r="I1097" s="148" t="str">
        <f t="shared" si="64"/>
        <v>2019Q1</v>
      </c>
      <c r="J1097" s="148">
        <f t="shared" si="65"/>
        <v>0</v>
      </c>
      <c r="K1097" s="148">
        <f t="shared" si="66"/>
        <v>2</v>
      </c>
      <c r="L1097" s="151">
        <f t="shared" si="67"/>
        <v>1</v>
      </c>
    </row>
    <row r="1098" spans="2:12" x14ac:dyDescent="0.25">
      <c r="B1098" s="147" t="s">
        <v>6</v>
      </c>
      <c r="C1098" s="148" t="s">
        <v>7</v>
      </c>
      <c r="D1098" s="148">
        <v>38</v>
      </c>
      <c r="E1098" s="148" t="s">
        <v>8</v>
      </c>
      <c r="F1098" s="149">
        <v>43660</v>
      </c>
      <c r="G1098" s="149">
        <v>43605</v>
      </c>
      <c r="H1098" s="150">
        <v>84000</v>
      </c>
      <c r="I1098" s="148" t="str">
        <f t="shared" si="64"/>
        <v>2019Q2</v>
      </c>
      <c r="J1098" s="148">
        <f t="shared" si="65"/>
        <v>0</v>
      </c>
      <c r="K1098" s="148">
        <f t="shared" si="66"/>
        <v>1</v>
      </c>
      <c r="L1098" s="151">
        <f t="shared" si="67"/>
        <v>1</v>
      </c>
    </row>
    <row r="1099" spans="2:12" x14ac:dyDescent="0.25">
      <c r="B1099" s="147" t="s">
        <v>6</v>
      </c>
      <c r="C1099" s="148" t="s">
        <v>7</v>
      </c>
      <c r="D1099" s="148">
        <v>48</v>
      </c>
      <c r="E1099" s="148" t="s">
        <v>8</v>
      </c>
      <c r="F1099" s="149">
        <v>43660</v>
      </c>
      <c r="G1099" s="149">
        <v>43606</v>
      </c>
      <c r="H1099" s="150">
        <v>38000</v>
      </c>
      <c r="I1099" s="148" t="str">
        <f t="shared" ref="I1099:I1162" si="68">YEAR(G1099)&amp;"Q"&amp;ROUNDUP(MONTH(G1099)/3,0)</f>
        <v>2019Q2</v>
      </c>
      <c r="J1099" s="148">
        <f t="shared" ref="J1099:J1162" si="69">YEAR(F1099)-YEAR(G1099)</f>
        <v>0</v>
      </c>
      <c r="K1099" s="148">
        <f t="shared" ref="K1099:K1162" si="70">(YEAR(F1099)*4+ROUNDDOWN((MONTH(F1099)-1)/3,0))
-(YEAR(G1099)*4+ROUNDDOWN((MONTH(G1099)-1)/3,0))</f>
        <v>1</v>
      </c>
      <c r="L1099" s="151">
        <f t="shared" ref="L1099:L1162" si="71">IF(C1099="Declined",0,IF(C1099="Admitted",1,IF(B1099="TPD",0.8,1)))</f>
        <v>1</v>
      </c>
    </row>
    <row r="1100" spans="2:12" x14ac:dyDescent="0.25">
      <c r="B1100" s="147" t="s">
        <v>9</v>
      </c>
      <c r="C1100" s="148" t="s">
        <v>7</v>
      </c>
      <c r="D1100" s="148">
        <v>58</v>
      </c>
      <c r="E1100" s="148" t="s">
        <v>8</v>
      </c>
      <c r="F1100" s="149">
        <v>43664</v>
      </c>
      <c r="G1100" s="149">
        <v>43338</v>
      </c>
      <c r="H1100" s="150">
        <v>12000</v>
      </c>
      <c r="I1100" s="148" t="str">
        <f t="shared" si="68"/>
        <v>2018Q3</v>
      </c>
      <c r="J1100" s="148">
        <f t="shared" si="69"/>
        <v>1</v>
      </c>
      <c r="K1100" s="148">
        <f t="shared" si="70"/>
        <v>4</v>
      </c>
      <c r="L1100" s="151">
        <f t="shared" si="71"/>
        <v>1</v>
      </c>
    </row>
    <row r="1101" spans="2:12" x14ac:dyDescent="0.25">
      <c r="B1101" s="147" t="s">
        <v>9</v>
      </c>
      <c r="C1101" s="148" t="s">
        <v>7</v>
      </c>
      <c r="D1101" s="148">
        <v>45</v>
      </c>
      <c r="E1101" s="148" t="s">
        <v>8</v>
      </c>
      <c r="F1101" s="149">
        <v>43664</v>
      </c>
      <c r="G1101" s="149">
        <v>43426</v>
      </c>
      <c r="H1101" s="150">
        <v>47000</v>
      </c>
      <c r="I1101" s="148" t="str">
        <f t="shared" si="68"/>
        <v>2018Q4</v>
      </c>
      <c r="J1101" s="148">
        <f t="shared" si="69"/>
        <v>1</v>
      </c>
      <c r="K1101" s="148">
        <f t="shared" si="70"/>
        <v>3</v>
      </c>
      <c r="L1101" s="151">
        <f t="shared" si="71"/>
        <v>1</v>
      </c>
    </row>
    <row r="1102" spans="2:12" x14ac:dyDescent="0.25">
      <c r="B1102" s="147" t="s">
        <v>6</v>
      </c>
      <c r="C1102" s="148" t="s">
        <v>7</v>
      </c>
      <c r="D1102" s="148">
        <v>41</v>
      </c>
      <c r="E1102" s="148" t="s">
        <v>8</v>
      </c>
      <c r="F1102" s="149">
        <v>43664</v>
      </c>
      <c r="G1102" s="149">
        <v>43573</v>
      </c>
      <c r="H1102" s="150">
        <v>68000</v>
      </c>
      <c r="I1102" s="148" t="str">
        <f t="shared" si="68"/>
        <v>2019Q2</v>
      </c>
      <c r="J1102" s="148">
        <f t="shared" si="69"/>
        <v>0</v>
      </c>
      <c r="K1102" s="148">
        <f t="shared" si="70"/>
        <v>1</v>
      </c>
      <c r="L1102" s="151">
        <f t="shared" si="71"/>
        <v>1</v>
      </c>
    </row>
    <row r="1103" spans="2:12" x14ac:dyDescent="0.25">
      <c r="B1103" s="147" t="s">
        <v>9</v>
      </c>
      <c r="C1103" s="148" t="s">
        <v>7</v>
      </c>
      <c r="D1103" s="148">
        <v>40</v>
      </c>
      <c r="E1103" s="148" t="s">
        <v>8</v>
      </c>
      <c r="F1103" s="149">
        <v>43666</v>
      </c>
      <c r="G1103" s="149">
        <v>43120</v>
      </c>
      <c r="H1103" s="150">
        <v>74000</v>
      </c>
      <c r="I1103" s="148" t="str">
        <f t="shared" si="68"/>
        <v>2018Q1</v>
      </c>
      <c r="J1103" s="148">
        <f t="shared" si="69"/>
        <v>1</v>
      </c>
      <c r="K1103" s="148">
        <f t="shared" si="70"/>
        <v>6</v>
      </c>
      <c r="L1103" s="151">
        <f t="shared" si="71"/>
        <v>1</v>
      </c>
    </row>
    <row r="1104" spans="2:12" x14ac:dyDescent="0.25">
      <c r="B1104" s="147" t="s">
        <v>9</v>
      </c>
      <c r="C1104" s="148" t="s">
        <v>7</v>
      </c>
      <c r="D1104" s="148">
        <v>32</v>
      </c>
      <c r="E1104" s="148" t="s">
        <v>8</v>
      </c>
      <c r="F1104" s="149">
        <v>43667</v>
      </c>
      <c r="G1104" s="149">
        <v>43025</v>
      </c>
      <c r="H1104" s="150">
        <v>96000</v>
      </c>
      <c r="I1104" s="148" t="str">
        <f t="shared" si="68"/>
        <v>2017Q4</v>
      </c>
      <c r="J1104" s="148">
        <f t="shared" si="69"/>
        <v>2</v>
      </c>
      <c r="K1104" s="148">
        <f t="shared" si="70"/>
        <v>7</v>
      </c>
      <c r="L1104" s="151">
        <f t="shared" si="71"/>
        <v>1</v>
      </c>
    </row>
    <row r="1105" spans="2:12" x14ac:dyDescent="0.25">
      <c r="B1105" s="147" t="s">
        <v>6</v>
      </c>
      <c r="C1105" s="148" t="s">
        <v>7</v>
      </c>
      <c r="D1105" s="148">
        <v>22</v>
      </c>
      <c r="E1105" s="148" t="s">
        <v>8</v>
      </c>
      <c r="F1105" s="149">
        <v>43667</v>
      </c>
      <c r="G1105" s="149">
        <v>43426</v>
      </c>
      <c r="H1105" s="150">
        <v>100000</v>
      </c>
      <c r="I1105" s="148" t="str">
        <f t="shared" si="68"/>
        <v>2018Q4</v>
      </c>
      <c r="J1105" s="148">
        <f t="shared" si="69"/>
        <v>1</v>
      </c>
      <c r="K1105" s="148">
        <f t="shared" si="70"/>
        <v>3</v>
      </c>
      <c r="L1105" s="151">
        <f t="shared" si="71"/>
        <v>1</v>
      </c>
    </row>
    <row r="1106" spans="2:12" x14ac:dyDescent="0.25">
      <c r="B1106" s="147" t="s">
        <v>6</v>
      </c>
      <c r="C1106" s="148" t="s">
        <v>7</v>
      </c>
      <c r="D1106" s="148">
        <v>53</v>
      </c>
      <c r="E1106" s="148" t="s">
        <v>8</v>
      </c>
      <c r="F1106" s="149">
        <v>43667</v>
      </c>
      <c r="G1106" s="149">
        <v>43559</v>
      </c>
      <c r="H1106" s="150">
        <v>25000</v>
      </c>
      <c r="I1106" s="148" t="str">
        <f t="shared" si="68"/>
        <v>2019Q2</v>
      </c>
      <c r="J1106" s="148">
        <f t="shared" si="69"/>
        <v>0</v>
      </c>
      <c r="K1106" s="148">
        <f t="shared" si="70"/>
        <v>1</v>
      </c>
      <c r="L1106" s="151">
        <f t="shared" si="71"/>
        <v>1</v>
      </c>
    </row>
    <row r="1107" spans="2:12" x14ac:dyDescent="0.25">
      <c r="B1107" s="147" t="s">
        <v>6</v>
      </c>
      <c r="C1107" s="148" t="s">
        <v>7</v>
      </c>
      <c r="D1107" s="148">
        <v>60</v>
      </c>
      <c r="E1107" s="148" t="s">
        <v>8</v>
      </c>
      <c r="F1107" s="149">
        <v>43667</v>
      </c>
      <c r="G1107" s="149">
        <v>43600</v>
      </c>
      <c r="H1107" s="150">
        <v>10000</v>
      </c>
      <c r="I1107" s="148" t="str">
        <f t="shared" si="68"/>
        <v>2019Q2</v>
      </c>
      <c r="J1107" s="148">
        <f t="shared" si="69"/>
        <v>0</v>
      </c>
      <c r="K1107" s="148">
        <f t="shared" si="70"/>
        <v>1</v>
      </c>
      <c r="L1107" s="151">
        <f t="shared" si="71"/>
        <v>1</v>
      </c>
    </row>
    <row r="1108" spans="2:12" x14ac:dyDescent="0.25">
      <c r="B1108" s="147" t="s">
        <v>6</v>
      </c>
      <c r="C1108" s="148" t="s">
        <v>7</v>
      </c>
      <c r="D1108" s="148">
        <v>28</v>
      </c>
      <c r="E1108" s="148" t="s">
        <v>8</v>
      </c>
      <c r="F1108" s="149">
        <v>43668</v>
      </c>
      <c r="G1108" s="149">
        <v>43400</v>
      </c>
      <c r="H1108" s="150">
        <v>100000</v>
      </c>
      <c r="I1108" s="148" t="str">
        <f t="shared" si="68"/>
        <v>2018Q4</v>
      </c>
      <c r="J1108" s="148">
        <f t="shared" si="69"/>
        <v>1</v>
      </c>
      <c r="K1108" s="148">
        <f t="shared" si="70"/>
        <v>3</v>
      </c>
      <c r="L1108" s="151">
        <f t="shared" si="71"/>
        <v>1</v>
      </c>
    </row>
    <row r="1109" spans="2:12" x14ac:dyDescent="0.25">
      <c r="B1109" s="147" t="s">
        <v>6</v>
      </c>
      <c r="C1109" s="148" t="s">
        <v>7</v>
      </c>
      <c r="D1109" s="148">
        <v>25</v>
      </c>
      <c r="E1109" s="148" t="s">
        <v>8</v>
      </c>
      <c r="F1109" s="149">
        <v>43668</v>
      </c>
      <c r="G1109" s="149">
        <v>43536</v>
      </c>
      <c r="H1109" s="150">
        <v>100000</v>
      </c>
      <c r="I1109" s="148" t="str">
        <f t="shared" si="68"/>
        <v>2019Q1</v>
      </c>
      <c r="J1109" s="148">
        <f t="shared" si="69"/>
        <v>0</v>
      </c>
      <c r="K1109" s="148">
        <f t="shared" si="70"/>
        <v>2</v>
      </c>
      <c r="L1109" s="151">
        <f t="shared" si="71"/>
        <v>1</v>
      </c>
    </row>
    <row r="1110" spans="2:12" x14ac:dyDescent="0.25">
      <c r="B1110" s="147" t="s">
        <v>6</v>
      </c>
      <c r="C1110" s="148" t="s">
        <v>7</v>
      </c>
      <c r="D1110" s="148">
        <v>54</v>
      </c>
      <c r="E1110" s="148" t="s">
        <v>8</v>
      </c>
      <c r="F1110" s="149">
        <v>43671</v>
      </c>
      <c r="G1110" s="149">
        <v>43495</v>
      </c>
      <c r="H1110" s="150">
        <v>22000</v>
      </c>
      <c r="I1110" s="148" t="str">
        <f t="shared" si="68"/>
        <v>2019Q1</v>
      </c>
      <c r="J1110" s="148">
        <f t="shared" si="69"/>
        <v>0</v>
      </c>
      <c r="K1110" s="148">
        <f t="shared" si="70"/>
        <v>2</v>
      </c>
      <c r="L1110" s="151">
        <f t="shared" si="71"/>
        <v>1</v>
      </c>
    </row>
    <row r="1111" spans="2:12" x14ac:dyDescent="0.25">
      <c r="B1111" s="147" t="s">
        <v>6</v>
      </c>
      <c r="C1111" s="148" t="s">
        <v>7</v>
      </c>
      <c r="D1111" s="148">
        <v>28</v>
      </c>
      <c r="E1111" s="148" t="s">
        <v>8</v>
      </c>
      <c r="F1111" s="149">
        <v>43671</v>
      </c>
      <c r="G1111" s="149">
        <v>43554</v>
      </c>
      <c r="H1111" s="150">
        <v>100000</v>
      </c>
      <c r="I1111" s="148" t="str">
        <f t="shared" si="68"/>
        <v>2019Q1</v>
      </c>
      <c r="J1111" s="148">
        <f t="shared" si="69"/>
        <v>0</v>
      </c>
      <c r="K1111" s="148">
        <f t="shared" si="70"/>
        <v>2</v>
      </c>
      <c r="L1111" s="151">
        <f t="shared" si="71"/>
        <v>1</v>
      </c>
    </row>
    <row r="1112" spans="2:12" x14ac:dyDescent="0.25">
      <c r="B1112" s="147" t="s">
        <v>6</v>
      </c>
      <c r="C1112" s="148" t="s">
        <v>7</v>
      </c>
      <c r="D1112" s="148">
        <v>21</v>
      </c>
      <c r="E1112" s="148" t="s">
        <v>8</v>
      </c>
      <c r="F1112" s="149">
        <v>43671</v>
      </c>
      <c r="G1112" s="149">
        <v>43558</v>
      </c>
      <c r="H1112" s="150">
        <v>100000</v>
      </c>
      <c r="I1112" s="148" t="str">
        <f t="shared" si="68"/>
        <v>2019Q2</v>
      </c>
      <c r="J1112" s="148">
        <f t="shared" si="69"/>
        <v>0</v>
      </c>
      <c r="K1112" s="148">
        <f t="shared" si="70"/>
        <v>1</v>
      </c>
      <c r="L1112" s="151">
        <f t="shared" si="71"/>
        <v>1</v>
      </c>
    </row>
    <row r="1113" spans="2:12" x14ac:dyDescent="0.25">
      <c r="B1113" s="147" t="s">
        <v>9</v>
      </c>
      <c r="C1113" s="148" t="s">
        <v>7</v>
      </c>
      <c r="D1113" s="148">
        <v>29</v>
      </c>
      <c r="E1113" s="148" t="s">
        <v>8</v>
      </c>
      <c r="F1113" s="149">
        <v>43672</v>
      </c>
      <c r="G1113" s="149">
        <v>42583</v>
      </c>
      <c r="H1113" s="150">
        <v>100000</v>
      </c>
      <c r="I1113" s="148" t="str">
        <f t="shared" si="68"/>
        <v>2016Q3</v>
      </c>
      <c r="J1113" s="148">
        <f t="shared" si="69"/>
        <v>3</v>
      </c>
      <c r="K1113" s="148">
        <f t="shared" si="70"/>
        <v>12</v>
      </c>
      <c r="L1113" s="151">
        <f t="shared" si="71"/>
        <v>1</v>
      </c>
    </row>
    <row r="1114" spans="2:12" x14ac:dyDescent="0.25">
      <c r="B1114" s="147" t="s">
        <v>9</v>
      </c>
      <c r="C1114" s="148" t="s">
        <v>7</v>
      </c>
      <c r="D1114" s="148">
        <v>38</v>
      </c>
      <c r="E1114" s="148" t="s">
        <v>8</v>
      </c>
      <c r="F1114" s="149">
        <v>43673</v>
      </c>
      <c r="G1114" s="149">
        <v>43436</v>
      </c>
      <c r="H1114" s="150">
        <v>84000</v>
      </c>
      <c r="I1114" s="148" t="str">
        <f t="shared" si="68"/>
        <v>2018Q4</v>
      </c>
      <c r="J1114" s="148">
        <f t="shared" si="69"/>
        <v>1</v>
      </c>
      <c r="K1114" s="148">
        <f t="shared" si="70"/>
        <v>3</v>
      </c>
      <c r="L1114" s="151">
        <f t="shared" si="71"/>
        <v>1</v>
      </c>
    </row>
    <row r="1115" spans="2:12" x14ac:dyDescent="0.25">
      <c r="B1115" s="147" t="s">
        <v>9</v>
      </c>
      <c r="C1115" s="148" t="s">
        <v>7</v>
      </c>
      <c r="D1115" s="148">
        <v>58</v>
      </c>
      <c r="E1115" s="148" t="s">
        <v>8</v>
      </c>
      <c r="F1115" s="149">
        <v>43673</v>
      </c>
      <c r="G1115" s="149">
        <v>43562</v>
      </c>
      <c r="H1115" s="150">
        <v>12000</v>
      </c>
      <c r="I1115" s="148" t="str">
        <f t="shared" si="68"/>
        <v>2019Q2</v>
      </c>
      <c r="J1115" s="148">
        <f t="shared" si="69"/>
        <v>0</v>
      </c>
      <c r="K1115" s="148">
        <f t="shared" si="70"/>
        <v>1</v>
      </c>
      <c r="L1115" s="151">
        <f t="shared" si="71"/>
        <v>1</v>
      </c>
    </row>
    <row r="1116" spans="2:12" x14ac:dyDescent="0.25">
      <c r="B1116" s="147" t="s">
        <v>9</v>
      </c>
      <c r="C1116" s="148" t="s">
        <v>7</v>
      </c>
      <c r="D1116" s="148">
        <v>49</v>
      </c>
      <c r="E1116" s="148" t="s">
        <v>8</v>
      </c>
      <c r="F1116" s="149">
        <v>43674</v>
      </c>
      <c r="G1116" s="149">
        <v>42957</v>
      </c>
      <c r="H1116" s="150">
        <v>35000</v>
      </c>
      <c r="I1116" s="148" t="str">
        <f t="shared" si="68"/>
        <v>2017Q3</v>
      </c>
      <c r="J1116" s="148">
        <f t="shared" si="69"/>
        <v>2</v>
      </c>
      <c r="K1116" s="148">
        <f t="shared" si="70"/>
        <v>8</v>
      </c>
      <c r="L1116" s="151">
        <f t="shared" si="71"/>
        <v>1</v>
      </c>
    </row>
    <row r="1117" spans="2:12" x14ac:dyDescent="0.25">
      <c r="B1117" s="147" t="s">
        <v>9</v>
      </c>
      <c r="C1117" s="148" t="s">
        <v>7</v>
      </c>
      <c r="D1117" s="148">
        <v>54</v>
      </c>
      <c r="E1117" s="148" t="s">
        <v>8</v>
      </c>
      <c r="F1117" s="149">
        <v>43674</v>
      </c>
      <c r="G1117" s="149">
        <v>42975</v>
      </c>
      <c r="H1117" s="150">
        <v>22000</v>
      </c>
      <c r="I1117" s="148" t="str">
        <f t="shared" si="68"/>
        <v>2017Q3</v>
      </c>
      <c r="J1117" s="148">
        <f t="shared" si="69"/>
        <v>2</v>
      </c>
      <c r="K1117" s="148">
        <f t="shared" si="70"/>
        <v>8</v>
      </c>
      <c r="L1117" s="151">
        <f t="shared" si="71"/>
        <v>1</v>
      </c>
    </row>
    <row r="1118" spans="2:12" x14ac:dyDescent="0.25">
      <c r="B1118" s="147" t="s">
        <v>6</v>
      </c>
      <c r="C1118" s="148" t="s">
        <v>7</v>
      </c>
      <c r="D1118" s="148">
        <v>30</v>
      </c>
      <c r="E1118" s="148" t="s">
        <v>8</v>
      </c>
      <c r="F1118" s="149">
        <v>43674</v>
      </c>
      <c r="G1118" s="149">
        <v>43472</v>
      </c>
      <c r="H1118" s="150">
        <v>100000</v>
      </c>
      <c r="I1118" s="148" t="str">
        <f t="shared" si="68"/>
        <v>2019Q1</v>
      </c>
      <c r="J1118" s="148">
        <f t="shared" si="69"/>
        <v>0</v>
      </c>
      <c r="K1118" s="148">
        <f t="shared" si="70"/>
        <v>2</v>
      </c>
      <c r="L1118" s="151">
        <f t="shared" si="71"/>
        <v>1</v>
      </c>
    </row>
    <row r="1119" spans="2:12" x14ac:dyDescent="0.25">
      <c r="B1119" s="147" t="s">
        <v>6</v>
      </c>
      <c r="C1119" s="148" t="s">
        <v>7</v>
      </c>
      <c r="D1119" s="148">
        <v>29</v>
      </c>
      <c r="E1119" s="148" t="s">
        <v>8</v>
      </c>
      <c r="F1119" s="149">
        <v>43675</v>
      </c>
      <c r="G1119" s="149">
        <v>43547</v>
      </c>
      <c r="H1119" s="150">
        <v>100000</v>
      </c>
      <c r="I1119" s="148" t="str">
        <f t="shared" si="68"/>
        <v>2019Q1</v>
      </c>
      <c r="J1119" s="148">
        <f t="shared" si="69"/>
        <v>0</v>
      </c>
      <c r="K1119" s="148">
        <f t="shared" si="70"/>
        <v>2</v>
      </c>
      <c r="L1119" s="151">
        <f t="shared" si="71"/>
        <v>1</v>
      </c>
    </row>
    <row r="1120" spans="2:12" x14ac:dyDescent="0.25">
      <c r="B1120" s="147" t="s">
        <v>6</v>
      </c>
      <c r="C1120" s="148" t="s">
        <v>7</v>
      </c>
      <c r="D1120" s="148">
        <v>21</v>
      </c>
      <c r="E1120" s="148" t="s">
        <v>8</v>
      </c>
      <c r="F1120" s="149">
        <v>43675</v>
      </c>
      <c r="G1120" s="149">
        <v>43573</v>
      </c>
      <c r="H1120" s="150">
        <v>100000</v>
      </c>
      <c r="I1120" s="148" t="str">
        <f t="shared" si="68"/>
        <v>2019Q2</v>
      </c>
      <c r="J1120" s="148">
        <f t="shared" si="69"/>
        <v>0</v>
      </c>
      <c r="K1120" s="148">
        <f t="shared" si="70"/>
        <v>1</v>
      </c>
      <c r="L1120" s="151">
        <f t="shared" si="71"/>
        <v>1</v>
      </c>
    </row>
    <row r="1121" spans="2:12" x14ac:dyDescent="0.25">
      <c r="B1121" s="147" t="s">
        <v>9</v>
      </c>
      <c r="C1121" s="148" t="s">
        <v>7</v>
      </c>
      <c r="D1121" s="148">
        <v>30</v>
      </c>
      <c r="E1121" s="148" t="s">
        <v>8</v>
      </c>
      <c r="F1121" s="149">
        <v>43682</v>
      </c>
      <c r="G1121" s="149">
        <v>43338</v>
      </c>
      <c r="H1121" s="150">
        <v>100000</v>
      </c>
      <c r="I1121" s="148" t="str">
        <f t="shared" si="68"/>
        <v>2018Q3</v>
      </c>
      <c r="J1121" s="148">
        <f t="shared" si="69"/>
        <v>1</v>
      </c>
      <c r="K1121" s="148">
        <f t="shared" si="70"/>
        <v>4</v>
      </c>
      <c r="L1121" s="151">
        <f t="shared" si="71"/>
        <v>1</v>
      </c>
    </row>
    <row r="1122" spans="2:12" x14ac:dyDescent="0.25">
      <c r="B1122" s="147" t="s">
        <v>6</v>
      </c>
      <c r="C1122" s="148" t="s">
        <v>7</v>
      </c>
      <c r="D1122" s="148">
        <v>57</v>
      </c>
      <c r="E1122" s="148" t="s">
        <v>8</v>
      </c>
      <c r="F1122" s="149">
        <v>43682</v>
      </c>
      <c r="G1122" s="149">
        <v>43567</v>
      </c>
      <c r="H1122" s="150">
        <v>15000</v>
      </c>
      <c r="I1122" s="148" t="str">
        <f t="shared" si="68"/>
        <v>2019Q2</v>
      </c>
      <c r="J1122" s="148">
        <f t="shared" si="69"/>
        <v>0</v>
      </c>
      <c r="K1122" s="148">
        <f t="shared" si="70"/>
        <v>1</v>
      </c>
      <c r="L1122" s="151">
        <f t="shared" si="71"/>
        <v>1</v>
      </c>
    </row>
    <row r="1123" spans="2:12" x14ac:dyDescent="0.25">
      <c r="B1123" s="147" t="s">
        <v>9</v>
      </c>
      <c r="C1123" s="148" t="s">
        <v>7</v>
      </c>
      <c r="D1123" s="148">
        <v>55</v>
      </c>
      <c r="E1123" s="148" t="s">
        <v>8</v>
      </c>
      <c r="F1123" s="149">
        <v>43682</v>
      </c>
      <c r="G1123" s="149">
        <v>43573</v>
      </c>
      <c r="H1123" s="150">
        <v>20000</v>
      </c>
      <c r="I1123" s="148" t="str">
        <f t="shared" si="68"/>
        <v>2019Q2</v>
      </c>
      <c r="J1123" s="148">
        <f t="shared" si="69"/>
        <v>0</v>
      </c>
      <c r="K1123" s="148">
        <f t="shared" si="70"/>
        <v>1</v>
      </c>
      <c r="L1123" s="151">
        <f t="shared" si="71"/>
        <v>1</v>
      </c>
    </row>
    <row r="1124" spans="2:12" x14ac:dyDescent="0.25">
      <c r="B1124" s="147" t="s">
        <v>6</v>
      </c>
      <c r="C1124" s="148" t="s">
        <v>7</v>
      </c>
      <c r="D1124" s="148">
        <v>60</v>
      </c>
      <c r="E1124" s="148" t="s">
        <v>8</v>
      </c>
      <c r="F1124" s="149">
        <v>43682</v>
      </c>
      <c r="G1124" s="149">
        <v>43632</v>
      </c>
      <c r="H1124" s="150">
        <v>10000</v>
      </c>
      <c r="I1124" s="148" t="str">
        <f t="shared" si="68"/>
        <v>2019Q2</v>
      </c>
      <c r="J1124" s="148">
        <f t="shared" si="69"/>
        <v>0</v>
      </c>
      <c r="K1124" s="148">
        <f t="shared" si="70"/>
        <v>1</v>
      </c>
      <c r="L1124" s="151">
        <f t="shared" si="71"/>
        <v>1</v>
      </c>
    </row>
    <row r="1125" spans="2:12" x14ac:dyDescent="0.25">
      <c r="B1125" s="147" t="s">
        <v>9</v>
      </c>
      <c r="C1125" s="148" t="s">
        <v>7</v>
      </c>
      <c r="D1125" s="148">
        <v>53</v>
      </c>
      <c r="E1125" s="148" t="s">
        <v>8</v>
      </c>
      <c r="F1125" s="149">
        <v>43683</v>
      </c>
      <c r="G1125" s="149">
        <v>43057</v>
      </c>
      <c r="H1125" s="150">
        <v>25000</v>
      </c>
      <c r="I1125" s="148" t="str">
        <f t="shared" si="68"/>
        <v>2017Q4</v>
      </c>
      <c r="J1125" s="148">
        <f t="shared" si="69"/>
        <v>2</v>
      </c>
      <c r="K1125" s="148">
        <f t="shared" si="70"/>
        <v>7</v>
      </c>
      <c r="L1125" s="151">
        <f t="shared" si="71"/>
        <v>1</v>
      </c>
    </row>
    <row r="1126" spans="2:12" x14ac:dyDescent="0.25">
      <c r="B1126" s="147" t="s">
        <v>6</v>
      </c>
      <c r="C1126" s="148" t="s">
        <v>7</v>
      </c>
      <c r="D1126" s="148">
        <v>50</v>
      </c>
      <c r="E1126" s="148" t="s">
        <v>8</v>
      </c>
      <c r="F1126" s="149">
        <v>43684</v>
      </c>
      <c r="G1126" s="149">
        <v>43555</v>
      </c>
      <c r="H1126" s="150">
        <v>32000</v>
      </c>
      <c r="I1126" s="148" t="str">
        <f t="shared" si="68"/>
        <v>2019Q1</v>
      </c>
      <c r="J1126" s="148">
        <f t="shared" si="69"/>
        <v>0</v>
      </c>
      <c r="K1126" s="148">
        <f t="shared" si="70"/>
        <v>2</v>
      </c>
      <c r="L1126" s="151">
        <f t="shared" si="71"/>
        <v>1</v>
      </c>
    </row>
    <row r="1127" spans="2:12" x14ac:dyDescent="0.25">
      <c r="B1127" s="147" t="s">
        <v>9</v>
      </c>
      <c r="C1127" s="148" t="s">
        <v>7</v>
      </c>
      <c r="D1127" s="148">
        <v>58</v>
      </c>
      <c r="E1127" s="148" t="s">
        <v>8</v>
      </c>
      <c r="F1127" s="149">
        <v>43688</v>
      </c>
      <c r="G1127" s="149">
        <v>43433</v>
      </c>
      <c r="H1127" s="150">
        <v>12000</v>
      </c>
      <c r="I1127" s="148" t="str">
        <f t="shared" si="68"/>
        <v>2018Q4</v>
      </c>
      <c r="J1127" s="148">
        <f t="shared" si="69"/>
        <v>1</v>
      </c>
      <c r="K1127" s="148">
        <f t="shared" si="70"/>
        <v>3</v>
      </c>
      <c r="L1127" s="151">
        <f t="shared" si="71"/>
        <v>1</v>
      </c>
    </row>
    <row r="1128" spans="2:12" x14ac:dyDescent="0.25">
      <c r="B1128" s="147" t="s">
        <v>6</v>
      </c>
      <c r="C1128" s="148" t="s">
        <v>7</v>
      </c>
      <c r="D1128" s="148">
        <v>23</v>
      </c>
      <c r="E1128" s="148" t="s">
        <v>8</v>
      </c>
      <c r="F1128" s="149">
        <v>43689</v>
      </c>
      <c r="G1128" s="149">
        <v>43551</v>
      </c>
      <c r="H1128" s="150">
        <v>100000</v>
      </c>
      <c r="I1128" s="148" t="str">
        <f t="shared" si="68"/>
        <v>2019Q1</v>
      </c>
      <c r="J1128" s="148">
        <f t="shared" si="69"/>
        <v>0</v>
      </c>
      <c r="K1128" s="148">
        <f t="shared" si="70"/>
        <v>2</v>
      </c>
      <c r="L1128" s="151">
        <f t="shared" si="71"/>
        <v>1</v>
      </c>
    </row>
    <row r="1129" spans="2:12" x14ac:dyDescent="0.25">
      <c r="B1129" s="147" t="s">
        <v>6</v>
      </c>
      <c r="C1129" s="148" t="s">
        <v>7</v>
      </c>
      <c r="D1129" s="148">
        <v>32</v>
      </c>
      <c r="E1129" s="148" t="s">
        <v>8</v>
      </c>
      <c r="F1129" s="149">
        <v>43689</v>
      </c>
      <c r="G1129" s="149">
        <v>43557</v>
      </c>
      <c r="H1129" s="150">
        <v>96000</v>
      </c>
      <c r="I1129" s="148" t="str">
        <f t="shared" si="68"/>
        <v>2019Q2</v>
      </c>
      <c r="J1129" s="148">
        <f t="shared" si="69"/>
        <v>0</v>
      </c>
      <c r="K1129" s="148">
        <f t="shared" si="70"/>
        <v>1</v>
      </c>
      <c r="L1129" s="151">
        <f t="shared" si="71"/>
        <v>1</v>
      </c>
    </row>
    <row r="1130" spans="2:12" x14ac:dyDescent="0.25">
      <c r="B1130" s="147" t="s">
        <v>6</v>
      </c>
      <c r="C1130" s="148" t="s">
        <v>7</v>
      </c>
      <c r="D1130" s="148">
        <v>57</v>
      </c>
      <c r="E1130" s="148" t="s">
        <v>8</v>
      </c>
      <c r="F1130" s="149">
        <v>43689</v>
      </c>
      <c r="G1130" s="149">
        <v>43598</v>
      </c>
      <c r="H1130" s="150">
        <v>15000</v>
      </c>
      <c r="I1130" s="148" t="str">
        <f t="shared" si="68"/>
        <v>2019Q2</v>
      </c>
      <c r="J1130" s="148">
        <f t="shared" si="69"/>
        <v>0</v>
      </c>
      <c r="K1130" s="148">
        <f t="shared" si="70"/>
        <v>1</v>
      </c>
      <c r="L1130" s="151">
        <f t="shared" si="71"/>
        <v>1</v>
      </c>
    </row>
    <row r="1131" spans="2:12" x14ac:dyDescent="0.25">
      <c r="B1131" s="147" t="s">
        <v>9</v>
      </c>
      <c r="C1131" s="148" t="s">
        <v>7</v>
      </c>
      <c r="D1131" s="148">
        <v>63</v>
      </c>
      <c r="E1131" s="148" t="s">
        <v>8</v>
      </c>
      <c r="F1131" s="149">
        <v>43689</v>
      </c>
      <c r="G1131" s="149">
        <v>43640</v>
      </c>
      <c r="H1131" s="150">
        <v>10000</v>
      </c>
      <c r="I1131" s="148" t="str">
        <f t="shared" si="68"/>
        <v>2019Q2</v>
      </c>
      <c r="J1131" s="148">
        <f t="shared" si="69"/>
        <v>0</v>
      </c>
      <c r="K1131" s="148">
        <f t="shared" si="70"/>
        <v>1</v>
      </c>
      <c r="L1131" s="151">
        <f t="shared" si="71"/>
        <v>1</v>
      </c>
    </row>
    <row r="1132" spans="2:12" x14ac:dyDescent="0.25">
      <c r="B1132" s="147" t="s">
        <v>9</v>
      </c>
      <c r="C1132" s="148" t="s">
        <v>7</v>
      </c>
      <c r="D1132" s="148">
        <v>44</v>
      </c>
      <c r="E1132" s="148" t="s">
        <v>8</v>
      </c>
      <c r="F1132" s="149">
        <v>43690</v>
      </c>
      <c r="G1132" s="149">
        <v>43543</v>
      </c>
      <c r="H1132" s="150">
        <v>52000</v>
      </c>
      <c r="I1132" s="148" t="str">
        <f t="shared" si="68"/>
        <v>2019Q1</v>
      </c>
      <c r="J1132" s="148">
        <f t="shared" si="69"/>
        <v>0</v>
      </c>
      <c r="K1132" s="148">
        <f t="shared" si="70"/>
        <v>2</v>
      </c>
      <c r="L1132" s="151">
        <f t="shared" si="71"/>
        <v>1</v>
      </c>
    </row>
    <row r="1133" spans="2:12" x14ac:dyDescent="0.25">
      <c r="B1133" s="147" t="s">
        <v>6</v>
      </c>
      <c r="C1133" s="148" t="s">
        <v>7</v>
      </c>
      <c r="D1133" s="148">
        <v>46</v>
      </c>
      <c r="E1133" s="148" t="s">
        <v>8</v>
      </c>
      <c r="F1133" s="149">
        <v>43690</v>
      </c>
      <c r="G1133" s="149">
        <v>43556</v>
      </c>
      <c r="H1133" s="150">
        <v>43000</v>
      </c>
      <c r="I1133" s="148" t="str">
        <f t="shared" si="68"/>
        <v>2019Q2</v>
      </c>
      <c r="J1133" s="148">
        <f t="shared" si="69"/>
        <v>0</v>
      </c>
      <c r="K1133" s="148">
        <f t="shared" si="70"/>
        <v>1</v>
      </c>
      <c r="L1133" s="151">
        <f t="shared" si="71"/>
        <v>1</v>
      </c>
    </row>
    <row r="1134" spans="2:12" x14ac:dyDescent="0.25">
      <c r="B1134" s="147" t="s">
        <v>9</v>
      </c>
      <c r="C1134" s="148" t="s">
        <v>7</v>
      </c>
      <c r="D1134" s="148">
        <v>57</v>
      </c>
      <c r="E1134" s="148" t="s">
        <v>8</v>
      </c>
      <c r="F1134" s="149">
        <v>43690</v>
      </c>
      <c r="G1134" s="149">
        <v>43633</v>
      </c>
      <c r="H1134" s="150">
        <v>15000</v>
      </c>
      <c r="I1134" s="148" t="str">
        <f t="shared" si="68"/>
        <v>2019Q2</v>
      </c>
      <c r="J1134" s="148">
        <f t="shared" si="69"/>
        <v>0</v>
      </c>
      <c r="K1134" s="148">
        <f t="shared" si="70"/>
        <v>1</v>
      </c>
      <c r="L1134" s="151">
        <f t="shared" si="71"/>
        <v>1</v>
      </c>
    </row>
    <row r="1135" spans="2:12" x14ac:dyDescent="0.25">
      <c r="B1135" s="147" t="s">
        <v>6</v>
      </c>
      <c r="C1135" s="148" t="s">
        <v>7</v>
      </c>
      <c r="D1135" s="148">
        <v>40</v>
      </c>
      <c r="E1135" s="148" t="s">
        <v>8</v>
      </c>
      <c r="F1135" s="149">
        <v>43691</v>
      </c>
      <c r="G1135" s="149">
        <v>43513</v>
      </c>
      <c r="H1135" s="150">
        <v>74000</v>
      </c>
      <c r="I1135" s="148" t="str">
        <f t="shared" si="68"/>
        <v>2019Q1</v>
      </c>
      <c r="J1135" s="148">
        <f t="shared" si="69"/>
        <v>0</v>
      </c>
      <c r="K1135" s="148">
        <f t="shared" si="70"/>
        <v>2</v>
      </c>
      <c r="L1135" s="151">
        <f t="shared" si="71"/>
        <v>1</v>
      </c>
    </row>
    <row r="1136" spans="2:12" x14ac:dyDescent="0.25">
      <c r="B1136" s="147" t="s">
        <v>9</v>
      </c>
      <c r="C1136" s="148" t="s">
        <v>7</v>
      </c>
      <c r="D1136" s="148">
        <v>53</v>
      </c>
      <c r="E1136" s="148" t="s">
        <v>8</v>
      </c>
      <c r="F1136" s="149">
        <v>43694</v>
      </c>
      <c r="G1136" s="149">
        <v>43633</v>
      </c>
      <c r="H1136" s="150">
        <v>25000</v>
      </c>
      <c r="I1136" s="148" t="str">
        <f t="shared" si="68"/>
        <v>2019Q2</v>
      </c>
      <c r="J1136" s="148">
        <f t="shared" si="69"/>
        <v>0</v>
      </c>
      <c r="K1136" s="148">
        <f t="shared" si="70"/>
        <v>1</v>
      </c>
      <c r="L1136" s="151">
        <f t="shared" si="71"/>
        <v>1</v>
      </c>
    </row>
    <row r="1137" spans="2:12" x14ac:dyDescent="0.25">
      <c r="B1137" s="147" t="s">
        <v>9</v>
      </c>
      <c r="C1137" s="148" t="s">
        <v>7</v>
      </c>
      <c r="D1137" s="148">
        <v>43</v>
      </c>
      <c r="E1137" s="148" t="s">
        <v>8</v>
      </c>
      <c r="F1137" s="149">
        <v>43696</v>
      </c>
      <c r="G1137" s="149">
        <v>43619</v>
      </c>
      <c r="H1137" s="150">
        <v>59000</v>
      </c>
      <c r="I1137" s="148" t="str">
        <f t="shared" si="68"/>
        <v>2019Q2</v>
      </c>
      <c r="J1137" s="148">
        <f t="shared" si="69"/>
        <v>0</v>
      </c>
      <c r="K1137" s="148">
        <f t="shared" si="70"/>
        <v>1</v>
      </c>
      <c r="L1137" s="151">
        <f t="shared" si="71"/>
        <v>1</v>
      </c>
    </row>
    <row r="1138" spans="2:12" x14ac:dyDescent="0.25">
      <c r="B1138" s="147" t="s">
        <v>9</v>
      </c>
      <c r="C1138" s="148" t="s">
        <v>7</v>
      </c>
      <c r="D1138" s="148">
        <v>50</v>
      </c>
      <c r="E1138" s="148" t="s">
        <v>8</v>
      </c>
      <c r="F1138" s="149">
        <v>43697</v>
      </c>
      <c r="G1138" s="149">
        <v>43252</v>
      </c>
      <c r="H1138" s="150">
        <v>32000</v>
      </c>
      <c r="I1138" s="148" t="str">
        <f t="shared" si="68"/>
        <v>2018Q2</v>
      </c>
      <c r="J1138" s="148">
        <f t="shared" si="69"/>
        <v>1</v>
      </c>
      <c r="K1138" s="148">
        <f t="shared" si="70"/>
        <v>5</v>
      </c>
      <c r="L1138" s="151">
        <f t="shared" si="71"/>
        <v>1</v>
      </c>
    </row>
    <row r="1139" spans="2:12" x14ac:dyDescent="0.25">
      <c r="B1139" s="147" t="s">
        <v>6</v>
      </c>
      <c r="C1139" s="148" t="s">
        <v>7</v>
      </c>
      <c r="D1139" s="148">
        <v>56</v>
      </c>
      <c r="E1139" s="148" t="s">
        <v>8</v>
      </c>
      <c r="F1139" s="149">
        <v>43697</v>
      </c>
      <c r="G1139" s="149">
        <v>43657</v>
      </c>
      <c r="H1139" s="150">
        <v>17000</v>
      </c>
      <c r="I1139" s="148" t="str">
        <f t="shared" si="68"/>
        <v>2019Q3</v>
      </c>
      <c r="J1139" s="148">
        <f t="shared" si="69"/>
        <v>0</v>
      </c>
      <c r="K1139" s="148">
        <f t="shared" si="70"/>
        <v>0</v>
      </c>
      <c r="L1139" s="151">
        <f t="shared" si="71"/>
        <v>1</v>
      </c>
    </row>
    <row r="1140" spans="2:12" x14ac:dyDescent="0.25">
      <c r="B1140" s="147" t="s">
        <v>6</v>
      </c>
      <c r="C1140" s="148" t="s">
        <v>7</v>
      </c>
      <c r="D1140" s="148">
        <v>18</v>
      </c>
      <c r="E1140" s="148" t="s">
        <v>8</v>
      </c>
      <c r="F1140" s="149">
        <v>43703</v>
      </c>
      <c r="G1140" s="149">
        <v>42989</v>
      </c>
      <c r="H1140" s="150">
        <v>100000</v>
      </c>
      <c r="I1140" s="148" t="str">
        <f t="shared" si="68"/>
        <v>2017Q3</v>
      </c>
      <c r="J1140" s="148">
        <f t="shared" si="69"/>
        <v>2</v>
      </c>
      <c r="K1140" s="148">
        <f t="shared" si="70"/>
        <v>8</v>
      </c>
      <c r="L1140" s="151">
        <f t="shared" si="71"/>
        <v>1</v>
      </c>
    </row>
    <row r="1141" spans="2:12" x14ac:dyDescent="0.25">
      <c r="B1141" s="147" t="s">
        <v>9</v>
      </c>
      <c r="C1141" s="148" t="s">
        <v>7</v>
      </c>
      <c r="D1141" s="148">
        <v>46</v>
      </c>
      <c r="E1141" s="148" t="s">
        <v>8</v>
      </c>
      <c r="F1141" s="149">
        <v>43703</v>
      </c>
      <c r="G1141" s="149">
        <v>43101</v>
      </c>
      <c r="H1141" s="150">
        <v>43000</v>
      </c>
      <c r="I1141" s="148" t="str">
        <f t="shared" si="68"/>
        <v>2018Q1</v>
      </c>
      <c r="J1141" s="148">
        <f t="shared" si="69"/>
        <v>1</v>
      </c>
      <c r="K1141" s="148">
        <f t="shared" si="70"/>
        <v>6</v>
      </c>
      <c r="L1141" s="151">
        <f t="shared" si="71"/>
        <v>1</v>
      </c>
    </row>
    <row r="1142" spans="2:12" x14ac:dyDescent="0.25">
      <c r="B1142" s="147" t="s">
        <v>6</v>
      </c>
      <c r="C1142" s="148" t="s">
        <v>7</v>
      </c>
      <c r="D1142" s="148">
        <v>45</v>
      </c>
      <c r="E1142" s="148" t="s">
        <v>8</v>
      </c>
      <c r="F1142" s="149">
        <v>43703</v>
      </c>
      <c r="G1142" s="149">
        <v>43624</v>
      </c>
      <c r="H1142" s="150">
        <v>47000</v>
      </c>
      <c r="I1142" s="148" t="str">
        <f t="shared" si="68"/>
        <v>2019Q2</v>
      </c>
      <c r="J1142" s="148">
        <f t="shared" si="69"/>
        <v>0</v>
      </c>
      <c r="K1142" s="148">
        <f t="shared" si="70"/>
        <v>1</v>
      </c>
      <c r="L1142" s="151">
        <f t="shared" si="71"/>
        <v>1</v>
      </c>
    </row>
    <row r="1143" spans="2:12" x14ac:dyDescent="0.25">
      <c r="B1143" s="147" t="s">
        <v>6</v>
      </c>
      <c r="C1143" s="148" t="s">
        <v>7</v>
      </c>
      <c r="D1143" s="148">
        <v>48</v>
      </c>
      <c r="E1143" s="148" t="s">
        <v>8</v>
      </c>
      <c r="F1143" s="149">
        <v>43705</v>
      </c>
      <c r="G1143" s="149">
        <v>43537</v>
      </c>
      <c r="H1143" s="150">
        <v>38000</v>
      </c>
      <c r="I1143" s="148" t="str">
        <f t="shared" si="68"/>
        <v>2019Q1</v>
      </c>
      <c r="J1143" s="148">
        <f t="shared" si="69"/>
        <v>0</v>
      </c>
      <c r="K1143" s="148">
        <f t="shared" si="70"/>
        <v>2</v>
      </c>
      <c r="L1143" s="151">
        <f t="shared" si="71"/>
        <v>1</v>
      </c>
    </row>
    <row r="1144" spans="2:12" x14ac:dyDescent="0.25">
      <c r="B1144" s="147" t="s">
        <v>9</v>
      </c>
      <c r="C1144" s="148" t="s">
        <v>7</v>
      </c>
      <c r="D1144" s="148">
        <v>42</v>
      </c>
      <c r="E1144" s="148" t="s">
        <v>8</v>
      </c>
      <c r="F1144" s="149">
        <v>43708</v>
      </c>
      <c r="G1144" s="149">
        <v>42597</v>
      </c>
      <c r="H1144" s="150">
        <v>64000</v>
      </c>
      <c r="I1144" s="148" t="str">
        <f t="shared" si="68"/>
        <v>2016Q3</v>
      </c>
      <c r="J1144" s="148">
        <f t="shared" si="69"/>
        <v>3</v>
      </c>
      <c r="K1144" s="148">
        <f t="shared" si="70"/>
        <v>12</v>
      </c>
      <c r="L1144" s="151">
        <f t="shared" si="71"/>
        <v>1</v>
      </c>
    </row>
    <row r="1145" spans="2:12" x14ac:dyDescent="0.25">
      <c r="B1145" s="147" t="s">
        <v>6</v>
      </c>
      <c r="C1145" s="148" t="s">
        <v>7</v>
      </c>
      <c r="D1145" s="148">
        <v>30</v>
      </c>
      <c r="E1145" s="148" t="s">
        <v>8</v>
      </c>
      <c r="F1145" s="149">
        <v>43709</v>
      </c>
      <c r="G1145" s="149">
        <v>42734</v>
      </c>
      <c r="H1145" s="150">
        <v>100000</v>
      </c>
      <c r="I1145" s="148" t="str">
        <f t="shared" si="68"/>
        <v>2016Q4</v>
      </c>
      <c r="J1145" s="148">
        <f t="shared" si="69"/>
        <v>3</v>
      </c>
      <c r="K1145" s="148">
        <f t="shared" si="70"/>
        <v>11</v>
      </c>
      <c r="L1145" s="151">
        <f t="shared" si="71"/>
        <v>1</v>
      </c>
    </row>
    <row r="1146" spans="2:12" x14ac:dyDescent="0.25">
      <c r="B1146" s="147" t="s">
        <v>6</v>
      </c>
      <c r="C1146" s="148" t="s">
        <v>7</v>
      </c>
      <c r="D1146" s="148">
        <v>30</v>
      </c>
      <c r="E1146" s="148" t="s">
        <v>8</v>
      </c>
      <c r="F1146" s="149">
        <v>43709</v>
      </c>
      <c r="G1146" s="149">
        <v>43622</v>
      </c>
      <c r="H1146" s="150">
        <v>100000</v>
      </c>
      <c r="I1146" s="148" t="str">
        <f t="shared" si="68"/>
        <v>2019Q2</v>
      </c>
      <c r="J1146" s="148">
        <f t="shared" si="69"/>
        <v>0</v>
      </c>
      <c r="K1146" s="148">
        <f t="shared" si="70"/>
        <v>1</v>
      </c>
      <c r="L1146" s="151">
        <f t="shared" si="71"/>
        <v>1</v>
      </c>
    </row>
    <row r="1147" spans="2:12" x14ac:dyDescent="0.25">
      <c r="B1147" s="147" t="s">
        <v>6</v>
      </c>
      <c r="C1147" s="148" t="s">
        <v>7</v>
      </c>
      <c r="D1147" s="148">
        <v>38</v>
      </c>
      <c r="E1147" s="148" t="s">
        <v>8</v>
      </c>
      <c r="F1147" s="149">
        <v>43709</v>
      </c>
      <c r="G1147" s="149">
        <v>43662</v>
      </c>
      <c r="H1147" s="150">
        <v>84000</v>
      </c>
      <c r="I1147" s="148" t="str">
        <f t="shared" si="68"/>
        <v>2019Q3</v>
      </c>
      <c r="J1147" s="148">
        <f t="shared" si="69"/>
        <v>0</v>
      </c>
      <c r="K1147" s="148">
        <f t="shared" si="70"/>
        <v>0</v>
      </c>
      <c r="L1147" s="151">
        <f t="shared" si="71"/>
        <v>1</v>
      </c>
    </row>
    <row r="1148" spans="2:12" x14ac:dyDescent="0.25">
      <c r="B1148" s="147" t="s">
        <v>9</v>
      </c>
      <c r="C1148" s="148" t="s">
        <v>7</v>
      </c>
      <c r="D1148" s="148">
        <v>39</v>
      </c>
      <c r="E1148" s="148" t="s">
        <v>8</v>
      </c>
      <c r="F1148" s="149">
        <v>43710</v>
      </c>
      <c r="G1148" s="149">
        <v>43258</v>
      </c>
      <c r="H1148" s="150">
        <v>81000</v>
      </c>
      <c r="I1148" s="148" t="str">
        <f t="shared" si="68"/>
        <v>2018Q2</v>
      </c>
      <c r="J1148" s="148">
        <f t="shared" si="69"/>
        <v>1</v>
      </c>
      <c r="K1148" s="148">
        <f t="shared" si="70"/>
        <v>5</v>
      </c>
      <c r="L1148" s="151">
        <f t="shared" si="71"/>
        <v>1</v>
      </c>
    </row>
    <row r="1149" spans="2:12" x14ac:dyDescent="0.25">
      <c r="B1149" s="147" t="s">
        <v>9</v>
      </c>
      <c r="C1149" s="148" t="s">
        <v>7</v>
      </c>
      <c r="D1149" s="148">
        <v>44</v>
      </c>
      <c r="E1149" s="148" t="s">
        <v>8</v>
      </c>
      <c r="F1149" s="149">
        <v>43710</v>
      </c>
      <c r="G1149" s="149">
        <v>43421</v>
      </c>
      <c r="H1149" s="150">
        <v>52000</v>
      </c>
      <c r="I1149" s="148" t="str">
        <f t="shared" si="68"/>
        <v>2018Q4</v>
      </c>
      <c r="J1149" s="148">
        <f t="shared" si="69"/>
        <v>1</v>
      </c>
      <c r="K1149" s="148">
        <f t="shared" si="70"/>
        <v>3</v>
      </c>
      <c r="L1149" s="151">
        <f t="shared" si="71"/>
        <v>1</v>
      </c>
    </row>
    <row r="1150" spans="2:12" x14ac:dyDescent="0.25">
      <c r="B1150" s="147" t="s">
        <v>9</v>
      </c>
      <c r="C1150" s="148" t="s">
        <v>7</v>
      </c>
      <c r="D1150" s="148">
        <v>48</v>
      </c>
      <c r="E1150" s="148" t="s">
        <v>8</v>
      </c>
      <c r="F1150" s="149">
        <v>43710</v>
      </c>
      <c r="G1150" s="149">
        <v>43476</v>
      </c>
      <c r="H1150" s="150">
        <v>38000</v>
      </c>
      <c r="I1150" s="148" t="str">
        <f t="shared" si="68"/>
        <v>2019Q1</v>
      </c>
      <c r="J1150" s="148">
        <f t="shared" si="69"/>
        <v>0</v>
      </c>
      <c r="K1150" s="148">
        <f t="shared" si="70"/>
        <v>2</v>
      </c>
      <c r="L1150" s="151">
        <f t="shared" si="71"/>
        <v>1</v>
      </c>
    </row>
    <row r="1151" spans="2:12" x14ac:dyDescent="0.25">
      <c r="B1151" s="147" t="s">
        <v>6</v>
      </c>
      <c r="C1151" s="148" t="s">
        <v>7</v>
      </c>
      <c r="D1151" s="148">
        <v>46</v>
      </c>
      <c r="E1151" s="148" t="s">
        <v>8</v>
      </c>
      <c r="F1151" s="149">
        <v>43710</v>
      </c>
      <c r="G1151" s="149">
        <v>43679</v>
      </c>
      <c r="H1151" s="150">
        <v>43000</v>
      </c>
      <c r="I1151" s="148" t="str">
        <f t="shared" si="68"/>
        <v>2019Q3</v>
      </c>
      <c r="J1151" s="148">
        <f t="shared" si="69"/>
        <v>0</v>
      </c>
      <c r="K1151" s="148">
        <f t="shared" si="70"/>
        <v>0</v>
      </c>
      <c r="L1151" s="151">
        <f t="shared" si="71"/>
        <v>1</v>
      </c>
    </row>
    <row r="1152" spans="2:12" x14ac:dyDescent="0.25">
      <c r="B1152" s="147" t="s">
        <v>9</v>
      </c>
      <c r="C1152" s="148" t="s">
        <v>7</v>
      </c>
      <c r="D1152" s="148">
        <v>47</v>
      </c>
      <c r="E1152" s="148" t="s">
        <v>8</v>
      </c>
      <c r="F1152" s="149">
        <v>43712</v>
      </c>
      <c r="G1152" s="149">
        <v>42914</v>
      </c>
      <c r="H1152" s="150">
        <v>40000</v>
      </c>
      <c r="I1152" s="148" t="str">
        <f t="shared" si="68"/>
        <v>2017Q2</v>
      </c>
      <c r="J1152" s="148">
        <f t="shared" si="69"/>
        <v>2</v>
      </c>
      <c r="K1152" s="148">
        <f t="shared" si="70"/>
        <v>9</v>
      </c>
      <c r="L1152" s="151">
        <f t="shared" si="71"/>
        <v>1</v>
      </c>
    </row>
    <row r="1153" spans="2:12" x14ac:dyDescent="0.25">
      <c r="B1153" s="147" t="s">
        <v>9</v>
      </c>
      <c r="C1153" s="148" t="s">
        <v>7</v>
      </c>
      <c r="D1153" s="148">
        <v>42</v>
      </c>
      <c r="E1153" s="148" t="s">
        <v>8</v>
      </c>
      <c r="F1153" s="149">
        <v>43712</v>
      </c>
      <c r="G1153" s="149">
        <v>43335</v>
      </c>
      <c r="H1153" s="150">
        <v>64000</v>
      </c>
      <c r="I1153" s="148" t="str">
        <f t="shared" si="68"/>
        <v>2018Q3</v>
      </c>
      <c r="J1153" s="148">
        <f t="shared" si="69"/>
        <v>1</v>
      </c>
      <c r="K1153" s="148">
        <f t="shared" si="70"/>
        <v>4</v>
      </c>
      <c r="L1153" s="151">
        <f t="shared" si="71"/>
        <v>1</v>
      </c>
    </row>
    <row r="1154" spans="2:12" x14ac:dyDescent="0.25">
      <c r="B1154" s="147" t="s">
        <v>9</v>
      </c>
      <c r="C1154" s="148" t="s">
        <v>7</v>
      </c>
      <c r="D1154" s="148">
        <v>43</v>
      </c>
      <c r="E1154" s="148" t="s">
        <v>8</v>
      </c>
      <c r="F1154" s="149">
        <v>43712</v>
      </c>
      <c r="G1154" s="149">
        <v>43399</v>
      </c>
      <c r="H1154" s="150">
        <v>59000</v>
      </c>
      <c r="I1154" s="148" t="str">
        <f t="shared" si="68"/>
        <v>2018Q4</v>
      </c>
      <c r="J1154" s="148">
        <f t="shared" si="69"/>
        <v>1</v>
      </c>
      <c r="K1154" s="148">
        <f t="shared" si="70"/>
        <v>3</v>
      </c>
      <c r="L1154" s="151">
        <f t="shared" si="71"/>
        <v>1</v>
      </c>
    </row>
    <row r="1155" spans="2:12" x14ac:dyDescent="0.25">
      <c r="B1155" s="147" t="s">
        <v>6</v>
      </c>
      <c r="C1155" s="148" t="s">
        <v>7</v>
      </c>
      <c r="D1155" s="148">
        <v>56</v>
      </c>
      <c r="E1155" s="148" t="s">
        <v>8</v>
      </c>
      <c r="F1155" s="149">
        <v>43712</v>
      </c>
      <c r="G1155" s="149">
        <v>43593</v>
      </c>
      <c r="H1155" s="150">
        <v>17000</v>
      </c>
      <c r="I1155" s="148" t="str">
        <f t="shared" si="68"/>
        <v>2019Q2</v>
      </c>
      <c r="J1155" s="148">
        <f t="shared" si="69"/>
        <v>0</v>
      </c>
      <c r="K1155" s="148">
        <f t="shared" si="70"/>
        <v>1</v>
      </c>
      <c r="L1155" s="151">
        <f t="shared" si="71"/>
        <v>1</v>
      </c>
    </row>
    <row r="1156" spans="2:12" x14ac:dyDescent="0.25">
      <c r="B1156" s="147" t="s">
        <v>6</v>
      </c>
      <c r="C1156" s="148" t="s">
        <v>7</v>
      </c>
      <c r="D1156" s="148">
        <v>42</v>
      </c>
      <c r="E1156" s="148" t="s">
        <v>8</v>
      </c>
      <c r="F1156" s="149">
        <v>43712</v>
      </c>
      <c r="G1156" s="149">
        <v>43682</v>
      </c>
      <c r="H1156" s="150">
        <v>64000</v>
      </c>
      <c r="I1156" s="148" t="str">
        <f t="shared" si="68"/>
        <v>2019Q3</v>
      </c>
      <c r="J1156" s="148">
        <f t="shared" si="69"/>
        <v>0</v>
      </c>
      <c r="K1156" s="148">
        <f t="shared" si="70"/>
        <v>0</v>
      </c>
      <c r="L1156" s="151">
        <f t="shared" si="71"/>
        <v>1</v>
      </c>
    </row>
    <row r="1157" spans="2:12" x14ac:dyDescent="0.25">
      <c r="B1157" s="147" t="s">
        <v>6</v>
      </c>
      <c r="C1157" s="148" t="s">
        <v>7</v>
      </c>
      <c r="D1157" s="148">
        <v>19</v>
      </c>
      <c r="E1157" s="148" t="s">
        <v>8</v>
      </c>
      <c r="F1157" s="149">
        <v>43716</v>
      </c>
      <c r="G1157" s="149">
        <v>43614</v>
      </c>
      <c r="H1157" s="150">
        <v>100000</v>
      </c>
      <c r="I1157" s="148" t="str">
        <f t="shared" si="68"/>
        <v>2019Q2</v>
      </c>
      <c r="J1157" s="148">
        <f t="shared" si="69"/>
        <v>0</v>
      </c>
      <c r="K1157" s="148">
        <f t="shared" si="70"/>
        <v>1</v>
      </c>
      <c r="L1157" s="151">
        <f t="shared" si="71"/>
        <v>1</v>
      </c>
    </row>
    <row r="1158" spans="2:12" x14ac:dyDescent="0.25">
      <c r="B1158" s="147" t="s">
        <v>6</v>
      </c>
      <c r="C1158" s="148" t="s">
        <v>7</v>
      </c>
      <c r="D1158" s="148">
        <v>52</v>
      </c>
      <c r="E1158" s="148" t="s">
        <v>8</v>
      </c>
      <c r="F1158" s="149">
        <v>43716</v>
      </c>
      <c r="G1158" s="149">
        <v>43615</v>
      </c>
      <c r="H1158" s="150">
        <v>27000</v>
      </c>
      <c r="I1158" s="148" t="str">
        <f t="shared" si="68"/>
        <v>2019Q2</v>
      </c>
      <c r="J1158" s="148">
        <f t="shared" si="69"/>
        <v>0</v>
      </c>
      <c r="K1158" s="148">
        <f t="shared" si="70"/>
        <v>1</v>
      </c>
      <c r="L1158" s="151">
        <f t="shared" si="71"/>
        <v>1</v>
      </c>
    </row>
    <row r="1159" spans="2:12" x14ac:dyDescent="0.25">
      <c r="B1159" s="147" t="s">
        <v>6</v>
      </c>
      <c r="C1159" s="148" t="s">
        <v>7</v>
      </c>
      <c r="D1159" s="148">
        <v>25</v>
      </c>
      <c r="E1159" s="148" t="s">
        <v>8</v>
      </c>
      <c r="F1159" s="149">
        <v>43718</v>
      </c>
      <c r="G1159" s="149">
        <v>43644</v>
      </c>
      <c r="H1159" s="150">
        <v>100000</v>
      </c>
      <c r="I1159" s="148" t="str">
        <f t="shared" si="68"/>
        <v>2019Q2</v>
      </c>
      <c r="J1159" s="148">
        <f t="shared" si="69"/>
        <v>0</v>
      </c>
      <c r="K1159" s="148">
        <f t="shared" si="70"/>
        <v>1</v>
      </c>
      <c r="L1159" s="151">
        <f t="shared" si="71"/>
        <v>1</v>
      </c>
    </row>
    <row r="1160" spans="2:12" x14ac:dyDescent="0.25">
      <c r="B1160" s="147" t="s">
        <v>6</v>
      </c>
      <c r="C1160" s="148" t="s">
        <v>7</v>
      </c>
      <c r="D1160" s="148">
        <v>27</v>
      </c>
      <c r="E1160" s="148" t="s">
        <v>8</v>
      </c>
      <c r="F1160" s="149">
        <v>43718</v>
      </c>
      <c r="G1160" s="149">
        <v>43671</v>
      </c>
      <c r="H1160" s="150">
        <v>100000</v>
      </c>
      <c r="I1160" s="148" t="str">
        <f t="shared" si="68"/>
        <v>2019Q3</v>
      </c>
      <c r="J1160" s="148">
        <f t="shared" si="69"/>
        <v>0</v>
      </c>
      <c r="K1160" s="148">
        <f t="shared" si="70"/>
        <v>0</v>
      </c>
      <c r="L1160" s="151">
        <f t="shared" si="71"/>
        <v>1</v>
      </c>
    </row>
    <row r="1161" spans="2:12" x14ac:dyDescent="0.25">
      <c r="B1161" s="147" t="s">
        <v>9</v>
      </c>
      <c r="C1161" s="148" t="s">
        <v>7</v>
      </c>
      <c r="D1161" s="148">
        <v>36</v>
      </c>
      <c r="E1161" s="148" t="s">
        <v>8</v>
      </c>
      <c r="F1161" s="149">
        <v>43723</v>
      </c>
      <c r="G1161" s="149">
        <v>43301</v>
      </c>
      <c r="H1161" s="150">
        <v>87000</v>
      </c>
      <c r="I1161" s="148" t="str">
        <f t="shared" si="68"/>
        <v>2018Q3</v>
      </c>
      <c r="J1161" s="148">
        <f t="shared" si="69"/>
        <v>1</v>
      </c>
      <c r="K1161" s="148">
        <f t="shared" si="70"/>
        <v>4</v>
      </c>
      <c r="L1161" s="151">
        <f t="shared" si="71"/>
        <v>1</v>
      </c>
    </row>
    <row r="1162" spans="2:12" x14ac:dyDescent="0.25">
      <c r="B1162" s="147" t="s">
        <v>9</v>
      </c>
      <c r="C1162" s="148" t="s">
        <v>7</v>
      </c>
      <c r="D1162" s="148">
        <v>52</v>
      </c>
      <c r="E1162" s="148" t="s">
        <v>8</v>
      </c>
      <c r="F1162" s="149">
        <v>43723</v>
      </c>
      <c r="G1162" s="149">
        <v>43476</v>
      </c>
      <c r="H1162" s="150">
        <v>27000</v>
      </c>
      <c r="I1162" s="148" t="str">
        <f t="shared" si="68"/>
        <v>2019Q1</v>
      </c>
      <c r="J1162" s="148">
        <f t="shared" si="69"/>
        <v>0</v>
      </c>
      <c r="K1162" s="148">
        <f t="shared" si="70"/>
        <v>2</v>
      </c>
      <c r="L1162" s="151">
        <f t="shared" si="71"/>
        <v>1</v>
      </c>
    </row>
    <row r="1163" spans="2:12" x14ac:dyDescent="0.25">
      <c r="B1163" s="147" t="s">
        <v>9</v>
      </c>
      <c r="C1163" s="148" t="s">
        <v>7</v>
      </c>
      <c r="D1163" s="148">
        <v>50</v>
      </c>
      <c r="E1163" s="148" t="s">
        <v>8</v>
      </c>
      <c r="F1163" s="149">
        <v>43723</v>
      </c>
      <c r="G1163" s="149">
        <v>43503</v>
      </c>
      <c r="H1163" s="150">
        <v>32000</v>
      </c>
      <c r="I1163" s="148" t="str">
        <f t="shared" ref="I1163:I1226" si="72">YEAR(G1163)&amp;"Q"&amp;ROUNDUP(MONTH(G1163)/3,0)</f>
        <v>2019Q1</v>
      </c>
      <c r="J1163" s="148">
        <f t="shared" ref="J1163:J1226" si="73">YEAR(F1163)-YEAR(G1163)</f>
        <v>0</v>
      </c>
      <c r="K1163" s="148">
        <f t="shared" ref="K1163:K1226" si="74">(YEAR(F1163)*4+ROUNDDOWN((MONTH(F1163)-1)/3,0))
-(YEAR(G1163)*4+ROUNDDOWN((MONTH(G1163)-1)/3,0))</f>
        <v>2</v>
      </c>
      <c r="L1163" s="151">
        <f t="shared" ref="L1163:L1226" si="75">IF(C1163="Declined",0,IF(C1163="Admitted",1,IF(B1163="TPD",0.8,1)))</f>
        <v>1</v>
      </c>
    </row>
    <row r="1164" spans="2:12" x14ac:dyDescent="0.25">
      <c r="B1164" s="147" t="s">
        <v>6</v>
      </c>
      <c r="C1164" s="148" t="s">
        <v>7</v>
      </c>
      <c r="D1164" s="148">
        <v>57</v>
      </c>
      <c r="E1164" s="148" t="s">
        <v>8</v>
      </c>
      <c r="F1164" s="149">
        <v>43723</v>
      </c>
      <c r="G1164" s="149">
        <v>43571</v>
      </c>
      <c r="H1164" s="150">
        <v>15000</v>
      </c>
      <c r="I1164" s="148" t="str">
        <f t="shared" si="72"/>
        <v>2019Q2</v>
      </c>
      <c r="J1164" s="148">
        <f t="shared" si="73"/>
        <v>0</v>
      </c>
      <c r="K1164" s="148">
        <f t="shared" si="74"/>
        <v>1</v>
      </c>
      <c r="L1164" s="151">
        <f t="shared" si="75"/>
        <v>1</v>
      </c>
    </row>
    <row r="1165" spans="2:12" x14ac:dyDescent="0.25">
      <c r="B1165" s="147" t="s">
        <v>6</v>
      </c>
      <c r="C1165" s="148" t="s">
        <v>7</v>
      </c>
      <c r="D1165" s="148">
        <v>26</v>
      </c>
      <c r="E1165" s="148" t="s">
        <v>8</v>
      </c>
      <c r="F1165" s="149">
        <v>43723</v>
      </c>
      <c r="G1165" s="149">
        <v>43580</v>
      </c>
      <c r="H1165" s="150">
        <v>100000</v>
      </c>
      <c r="I1165" s="148" t="str">
        <f t="shared" si="72"/>
        <v>2019Q2</v>
      </c>
      <c r="J1165" s="148">
        <f t="shared" si="73"/>
        <v>0</v>
      </c>
      <c r="K1165" s="148">
        <f t="shared" si="74"/>
        <v>1</v>
      </c>
      <c r="L1165" s="151">
        <f t="shared" si="75"/>
        <v>1</v>
      </c>
    </row>
    <row r="1166" spans="2:12" x14ac:dyDescent="0.25">
      <c r="B1166" s="147" t="s">
        <v>6</v>
      </c>
      <c r="C1166" s="148" t="s">
        <v>7</v>
      </c>
      <c r="D1166" s="148">
        <v>60</v>
      </c>
      <c r="E1166" s="148" t="s">
        <v>8</v>
      </c>
      <c r="F1166" s="149">
        <v>43723</v>
      </c>
      <c r="G1166" s="149">
        <v>43678</v>
      </c>
      <c r="H1166" s="150">
        <v>10000</v>
      </c>
      <c r="I1166" s="148" t="str">
        <f t="shared" si="72"/>
        <v>2019Q3</v>
      </c>
      <c r="J1166" s="148">
        <f t="shared" si="73"/>
        <v>0</v>
      </c>
      <c r="K1166" s="148">
        <f t="shared" si="74"/>
        <v>0</v>
      </c>
      <c r="L1166" s="151">
        <f t="shared" si="75"/>
        <v>1</v>
      </c>
    </row>
    <row r="1167" spans="2:12" x14ac:dyDescent="0.25">
      <c r="B1167" s="147" t="s">
        <v>9</v>
      </c>
      <c r="C1167" s="148" t="s">
        <v>7</v>
      </c>
      <c r="D1167" s="148">
        <v>42</v>
      </c>
      <c r="E1167" s="148" t="s">
        <v>8</v>
      </c>
      <c r="F1167" s="149">
        <v>43726</v>
      </c>
      <c r="G1167" s="149">
        <v>43359</v>
      </c>
      <c r="H1167" s="150">
        <v>64000</v>
      </c>
      <c r="I1167" s="148" t="str">
        <f t="shared" si="72"/>
        <v>2018Q3</v>
      </c>
      <c r="J1167" s="148">
        <f t="shared" si="73"/>
        <v>1</v>
      </c>
      <c r="K1167" s="148">
        <f t="shared" si="74"/>
        <v>4</v>
      </c>
      <c r="L1167" s="151">
        <f t="shared" si="75"/>
        <v>1</v>
      </c>
    </row>
    <row r="1168" spans="2:12" x14ac:dyDescent="0.25">
      <c r="B1168" s="147" t="s">
        <v>6</v>
      </c>
      <c r="C1168" s="148" t="s">
        <v>7</v>
      </c>
      <c r="D1168" s="148">
        <v>28</v>
      </c>
      <c r="E1168" s="148" t="s">
        <v>8</v>
      </c>
      <c r="F1168" s="149">
        <v>43726</v>
      </c>
      <c r="G1168" s="149">
        <v>43621</v>
      </c>
      <c r="H1168" s="150">
        <v>100000</v>
      </c>
      <c r="I1168" s="148" t="str">
        <f t="shared" si="72"/>
        <v>2019Q2</v>
      </c>
      <c r="J1168" s="148">
        <f t="shared" si="73"/>
        <v>0</v>
      </c>
      <c r="K1168" s="148">
        <f t="shared" si="74"/>
        <v>1</v>
      </c>
      <c r="L1168" s="151">
        <f t="shared" si="75"/>
        <v>1</v>
      </c>
    </row>
    <row r="1169" spans="2:12" x14ac:dyDescent="0.25">
      <c r="B1169" s="147" t="s">
        <v>6</v>
      </c>
      <c r="C1169" s="148" t="s">
        <v>7</v>
      </c>
      <c r="D1169" s="148">
        <v>49</v>
      </c>
      <c r="E1169" s="148" t="s">
        <v>8</v>
      </c>
      <c r="F1169" s="149">
        <v>43729</v>
      </c>
      <c r="G1169" s="149">
        <v>43671</v>
      </c>
      <c r="H1169" s="150">
        <v>35000</v>
      </c>
      <c r="I1169" s="148" t="str">
        <f t="shared" si="72"/>
        <v>2019Q3</v>
      </c>
      <c r="J1169" s="148">
        <f t="shared" si="73"/>
        <v>0</v>
      </c>
      <c r="K1169" s="148">
        <f t="shared" si="74"/>
        <v>0</v>
      </c>
      <c r="L1169" s="151">
        <f t="shared" si="75"/>
        <v>1</v>
      </c>
    </row>
    <row r="1170" spans="2:12" x14ac:dyDescent="0.25">
      <c r="B1170" s="147" t="s">
        <v>6</v>
      </c>
      <c r="C1170" s="148" t="s">
        <v>7</v>
      </c>
      <c r="D1170" s="148">
        <v>37</v>
      </c>
      <c r="E1170" s="148" t="s">
        <v>8</v>
      </c>
      <c r="F1170" s="149">
        <v>43737</v>
      </c>
      <c r="G1170" s="149">
        <v>43286</v>
      </c>
      <c r="H1170" s="150">
        <v>86000</v>
      </c>
      <c r="I1170" s="148" t="str">
        <f t="shared" si="72"/>
        <v>2018Q3</v>
      </c>
      <c r="J1170" s="148">
        <f t="shared" si="73"/>
        <v>1</v>
      </c>
      <c r="K1170" s="148">
        <f t="shared" si="74"/>
        <v>4</v>
      </c>
      <c r="L1170" s="151">
        <f t="shared" si="75"/>
        <v>1</v>
      </c>
    </row>
    <row r="1171" spans="2:12" x14ac:dyDescent="0.25">
      <c r="B1171" s="147" t="s">
        <v>9</v>
      </c>
      <c r="C1171" s="148" t="s">
        <v>7</v>
      </c>
      <c r="D1171" s="148">
        <v>52</v>
      </c>
      <c r="E1171" s="148" t="s">
        <v>8</v>
      </c>
      <c r="F1171" s="149">
        <v>43737</v>
      </c>
      <c r="G1171" s="149">
        <v>43340</v>
      </c>
      <c r="H1171" s="150">
        <v>27000</v>
      </c>
      <c r="I1171" s="148" t="str">
        <f t="shared" si="72"/>
        <v>2018Q3</v>
      </c>
      <c r="J1171" s="148">
        <f t="shared" si="73"/>
        <v>1</v>
      </c>
      <c r="K1171" s="148">
        <f t="shared" si="74"/>
        <v>4</v>
      </c>
      <c r="L1171" s="151">
        <f t="shared" si="75"/>
        <v>1</v>
      </c>
    </row>
    <row r="1172" spans="2:12" x14ac:dyDescent="0.25">
      <c r="B1172" s="147" t="s">
        <v>9</v>
      </c>
      <c r="C1172" s="148" t="s">
        <v>7</v>
      </c>
      <c r="D1172" s="148">
        <v>47</v>
      </c>
      <c r="E1172" s="148" t="s">
        <v>8</v>
      </c>
      <c r="F1172" s="149">
        <v>43737</v>
      </c>
      <c r="G1172" s="149">
        <v>43673</v>
      </c>
      <c r="H1172" s="150">
        <v>40000</v>
      </c>
      <c r="I1172" s="148" t="str">
        <f t="shared" si="72"/>
        <v>2019Q3</v>
      </c>
      <c r="J1172" s="148">
        <f t="shared" si="73"/>
        <v>0</v>
      </c>
      <c r="K1172" s="148">
        <f t="shared" si="74"/>
        <v>0</v>
      </c>
      <c r="L1172" s="151">
        <f t="shared" si="75"/>
        <v>1</v>
      </c>
    </row>
    <row r="1173" spans="2:12" x14ac:dyDescent="0.25">
      <c r="B1173" s="147" t="s">
        <v>6</v>
      </c>
      <c r="C1173" s="148" t="s">
        <v>7</v>
      </c>
      <c r="D1173" s="148">
        <v>20</v>
      </c>
      <c r="E1173" s="148" t="s">
        <v>8</v>
      </c>
      <c r="F1173" s="149">
        <v>43738</v>
      </c>
      <c r="G1173" s="149">
        <v>43489</v>
      </c>
      <c r="H1173" s="150">
        <v>100000</v>
      </c>
      <c r="I1173" s="148" t="str">
        <f t="shared" si="72"/>
        <v>2019Q1</v>
      </c>
      <c r="J1173" s="148">
        <f t="shared" si="73"/>
        <v>0</v>
      </c>
      <c r="K1173" s="148">
        <f t="shared" si="74"/>
        <v>2</v>
      </c>
      <c r="L1173" s="151">
        <f t="shared" si="75"/>
        <v>1</v>
      </c>
    </row>
    <row r="1174" spans="2:12" x14ac:dyDescent="0.25">
      <c r="B1174" s="147" t="s">
        <v>9</v>
      </c>
      <c r="C1174" s="148" t="s">
        <v>7</v>
      </c>
      <c r="D1174" s="148">
        <v>29</v>
      </c>
      <c r="E1174" s="148" t="s">
        <v>8</v>
      </c>
      <c r="F1174" s="149">
        <v>43738</v>
      </c>
      <c r="G1174" s="149">
        <v>43616</v>
      </c>
      <c r="H1174" s="150">
        <v>100000</v>
      </c>
      <c r="I1174" s="148" t="str">
        <f t="shared" si="72"/>
        <v>2019Q2</v>
      </c>
      <c r="J1174" s="148">
        <f t="shared" si="73"/>
        <v>0</v>
      </c>
      <c r="K1174" s="148">
        <f t="shared" si="74"/>
        <v>1</v>
      </c>
      <c r="L1174" s="151">
        <f t="shared" si="75"/>
        <v>1</v>
      </c>
    </row>
    <row r="1175" spans="2:12" x14ac:dyDescent="0.25">
      <c r="B1175" s="147" t="s">
        <v>6</v>
      </c>
      <c r="C1175" s="148" t="s">
        <v>7</v>
      </c>
      <c r="D1175" s="148">
        <v>20</v>
      </c>
      <c r="E1175" s="148" t="s">
        <v>8</v>
      </c>
      <c r="F1175" s="149">
        <v>43743</v>
      </c>
      <c r="G1175" s="149">
        <v>43678</v>
      </c>
      <c r="H1175" s="150">
        <v>100000</v>
      </c>
      <c r="I1175" s="148" t="str">
        <f t="shared" si="72"/>
        <v>2019Q3</v>
      </c>
      <c r="J1175" s="148">
        <f t="shared" si="73"/>
        <v>0</v>
      </c>
      <c r="K1175" s="148">
        <f t="shared" si="74"/>
        <v>1</v>
      </c>
      <c r="L1175" s="151">
        <f t="shared" si="75"/>
        <v>1</v>
      </c>
    </row>
    <row r="1176" spans="2:12" x14ac:dyDescent="0.25">
      <c r="B1176" s="147" t="s">
        <v>6</v>
      </c>
      <c r="C1176" s="148" t="s">
        <v>7</v>
      </c>
      <c r="D1176" s="148">
        <v>37</v>
      </c>
      <c r="E1176" s="148" t="s">
        <v>8</v>
      </c>
      <c r="F1176" s="149">
        <v>43743</v>
      </c>
      <c r="G1176" s="149">
        <v>43686</v>
      </c>
      <c r="H1176" s="150">
        <v>86000</v>
      </c>
      <c r="I1176" s="148" t="str">
        <f t="shared" si="72"/>
        <v>2019Q3</v>
      </c>
      <c r="J1176" s="148">
        <f t="shared" si="73"/>
        <v>0</v>
      </c>
      <c r="K1176" s="148">
        <f t="shared" si="74"/>
        <v>1</v>
      </c>
      <c r="L1176" s="151">
        <f t="shared" si="75"/>
        <v>1</v>
      </c>
    </row>
    <row r="1177" spans="2:12" x14ac:dyDescent="0.25">
      <c r="B1177" s="147" t="s">
        <v>9</v>
      </c>
      <c r="C1177" s="148" t="s">
        <v>7</v>
      </c>
      <c r="D1177" s="148">
        <v>61</v>
      </c>
      <c r="E1177" s="148" t="s">
        <v>8</v>
      </c>
      <c r="F1177" s="149">
        <v>43744</v>
      </c>
      <c r="G1177" s="149">
        <v>42929</v>
      </c>
      <c r="H1177" s="150">
        <v>10000</v>
      </c>
      <c r="I1177" s="148" t="str">
        <f t="shared" si="72"/>
        <v>2017Q3</v>
      </c>
      <c r="J1177" s="148">
        <f t="shared" si="73"/>
        <v>2</v>
      </c>
      <c r="K1177" s="148">
        <f t="shared" si="74"/>
        <v>9</v>
      </c>
      <c r="L1177" s="151">
        <f t="shared" si="75"/>
        <v>1</v>
      </c>
    </row>
    <row r="1178" spans="2:12" x14ac:dyDescent="0.25">
      <c r="B1178" s="147" t="s">
        <v>9</v>
      </c>
      <c r="C1178" s="148" t="s">
        <v>10</v>
      </c>
      <c r="D1178" s="148">
        <v>40</v>
      </c>
      <c r="E1178" s="148" t="s">
        <v>8</v>
      </c>
      <c r="F1178" s="149">
        <v>43744</v>
      </c>
      <c r="G1178" s="149">
        <v>43017</v>
      </c>
      <c r="H1178" s="150">
        <v>74000</v>
      </c>
      <c r="I1178" s="148" t="str">
        <f t="shared" si="72"/>
        <v>2017Q4</v>
      </c>
      <c r="J1178" s="148">
        <f t="shared" si="73"/>
        <v>2</v>
      </c>
      <c r="K1178" s="148">
        <f t="shared" si="74"/>
        <v>8</v>
      </c>
      <c r="L1178" s="151">
        <f t="shared" si="75"/>
        <v>0</v>
      </c>
    </row>
    <row r="1179" spans="2:12" x14ac:dyDescent="0.25">
      <c r="B1179" s="147" t="s">
        <v>9</v>
      </c>
      <c r="C1179" s="148" t="s">
        <v>7</v>
      </c>
      <c r="D1179" s="148">
        <v>38</v>
      </c>
      <c r="E1179" s="148" t="s">
        <v>8</v>
      </c>
      <c r="F1179" s="149">
        <v>43744</v>
      </c>
      <c r="G1179" s="149">
        <v>43251</v>
      </c>
      <c r="H1179" s="150">
        <v>84000</v>
      </c>
      <c r="I1179" s="148" t="str">
        <f t="shared" si="72"/>
        <v>2018Q2</v>
      </c>
      <c r="J1179" s="148">
        <f t="shared" si="73"/>
        <v>1</v>
      </c>
      <c r="K1179" s="148">
        <f t="shared" si="74"/>
        <v>6</v>
      </c>
      <c r="L1179" s="151">
        <f t="shared" si="75"/>
        <v>1</v>
      </c>
    </row>
    <row r="1180" spans="2:12" x14ac:dyDescent="0.25">
      <c r="B1180" s="147" t="s">
        <v>6</v>
      </c>
      <c r="C1180" s="148" t="s">
        <v>7</v>
      </c>
      <c r="D1180" s="148">
        <v>24</v>
      </c>
      <c r="E1180" s="148" t="s">
        <v>8</v>
      </c>
      <c r="F1180" s="149">
        <v>43745</v>
      </c>
      <c r="G1180" s="149">
        <v>43456</v>
      </c>
      <c r="H1180" s="150">
        <v>100000</v>
      </c>
      <c r="I1180" s="148" t="str">
        <f t="shared" si="72"/>
        <v>2018Q4</v>
      </c>
      <c r="J1180" s="148">
        <f t="shared" si="73"/>
        <v>1</v>
      </c>
      <c r="K1180" s="148">
        <f t="shared" si="74"/>
        <v>4</v>
      </c>
      <c r="L1180" s="151">
        <f t="shared" si="75"/>
        <v>1</v>
      </c>
    </row>
    <row r="1181" spans="2:12" x14ac:dyDescent="0.25">
      <c r="B1181" s="147" t="s">
        <v>6</v>
      </c>
      <c r="C1181" s="148" t="s">
        <v>7</v>
      </c>
      <c r="D1181" s="148">
        <v>30</v>
      </c>
      <c r="E1181" s="148" t="s">
        <v>8</v>
      </c>
      <c r="F1181" s="149">
        <v>43745</v>
      </c>
      <c r="G1181" s="149">
        <v>43625</v>
      </c>
      <c r="H1181" s="150">
        <v>100000</v>
      </c>
      <c r="I1181" s="148" t="str">
        <f t="shared" si="72"/>
        <v>2019Q2</v>
      </c>
      <c r="J1181" s="148">
        <f t="shared" si="73"/>
        <v>0</v>
      </c>
      <c r="K1181" s="148">
        <f t="shared" si="74"/>
        <v>2</v>
      </c>
      <c r="L1181" s="151">
        <f t="shared" si="75"/>
        <v>1</v>
      </c>
    </row>
    <row r="1182" spans="2:12" x14ac:dyDescent="0.25">
      <c r="B1182" s="147" t="s">
        <v>9</v>
      </c>
      <c r="C1182" s="148" t="s">
        <v>7</v>
      </c>
      <c r="D1182" s="148">
        <v>58</v>
      </c>
      <c r="E1182" s="148" t="s">
        <v>8</v>
      </c>
      <c r="F1182" s="149">
        <v>43746</v>
      </c>
      <c r="G1182" s="149">
        <v>43678</v>
      </c>
      <c r="H1182" s="150">
        <v>12000</v>
      </c>
      <c r="I1182" s="148" t="str">
        <f t="shared" si="72"/>
        <v>2019Q3</v>
      </c>
      <c r="J1182" s="148">
        <f t="shared" si="73"/>
        <v>0</v>
      </c>
      <c r="K1182" s="148">
        <f t="shared" si="74"/>
        <v>1</v>
      </c>
      <c r="L1182" s="151">
        <f t="shared" si="75"/>
        <v>1</v>
      </c>
    </row>
    <row r="1183" spans="2:12" x14ac:dyDescent="0.25">
      <c r="B1183" s="147" t="s">
        <v>6</v>
      </c>
      <c r="C1183" s="148" t="s">
        <v>7</v>
      </c>
      <c r="D1183" s="148">
        <v>38</v>
      </c>
      <c r="E1183" s="148" t="s">
        <v>8</v>
      </c>
      <c r="F1183" s="149">
        <v>43747</v>
      </c>
      <c r="G1183" s="149">
        <v>43671</v>
      </c>
      <c r="H1183" s="150">
        <v>84000</v>
      </c>
      <c r="I1183" s="148" t="str">
        <f t="shared" si="72"/>
        <v>2019Q3</v>
      </c>
      <c r="J1183" s="148">
        <f t="shared" si="73"/>
        <v>0</v>
      </c>
      <c r="K1183" s="148">
        <f t="shared" si="74"/>
        <v>1</v>
      </c>
      <c r="L1183" s="151">
        <f t="shared" si="75"/>
        <v>1</v>
      </c>
    </row>
    <row r="1184" spans="2:12" x14ac:dyDescent="0.25">
      <c r="B1184" s="147" t="s">
        <v>9</v>
      </c>
      <c r="C1184" s="148" t="s">
        <v>7</v>
      </c>
      <c r="D1184" s="148">
        <v>52</v>
      </c>
      <c r="E1184" s="148" t="s">
        <v>8</v>
      </c>
      <c r="F1184" s="149">
        <v>43750</v>
      </c>
      <c r="G1184" s="149">
        <v>42757</v>
      </c>
      <c r="H1184" s="150">
        <v>27000</v>
      </c>
      <c r="I1184" s="148" t="str">
        <f t="shared" si="72"/>
        <v>2017Q1</v>
      </c>
      <c r="J1184" s="148">
        <f t="shared" si="73"/>
        <v>2</v>
      </c>
      <c r="K1184" s="148">
        <f t="shared" si="74"/>
        <v>11</v>
      </c>
      <c r="L1184" s="151">
        <f t="shared" si="75"/>
        <v>1</v>
      </c>
    </row>
    <row r="1185" spans="2:12" x14ac:dyDescent="0.25">
      <c r="B1185" s="147" t="s">
        <v>9</v>
      </c>
      <c r="C1185" s="148" t="s">
        <v>7</v>
      </c>
      <c r="D1185" s="148">
        <v>57</v>
      </c>
      <c r="E1185" s="148" t="s">
        <v>8</v>
      </c>
      <c r="F1185" s="149">
        <v>43750</v>
      </c>
      <c r="G1185" s="149">
        <v>42862</v>
      </c>
      <c r="H1185" s="150">
        <v>15000</v>
      </c>
      <c r="I1185" s="148" t="str">
        <f t="shared" si="72"/>
        <v>2017Q2</v>
      </c>
      <c r="J1185" s="148">
        <f t="shared" si="73"/>
        <v>2</v>
      </c>
      <c r="K1185" s="148">
        <f t="shared" si="74"/>
        <v>10</v>
      </c>
      <c r="L1185" s="151">
        <f t="shared" si="75"/>
        <v>1</v>
      </c>
    </row>
    <row r="1186" spans="2:12" x14ac:dyDescent="0.25">
      <c r="B1186" s="147" t="s">
        <v>9</v>
      </c>
      <c r="C1186" s="148" t="s">
        <v>7</v>
      </c>
      <c r="D1186" s="148">
        <v>46</v>
      </c>
      <c r="E1186" s="148" t="s">
        <v>8</v>
      </c>
      <c r="F1186" s="149">
        <v>43750</v>
      </c>
      <c r="G1186" s="149">
        <v>43380</v>
      </c>
      <c r="H1186" s="150">
        <v>43000</v>
      </c>
      <c r="I1186" s="148" t="str">
        <f t="shared" si="72"/>
        <v>2018Q4</v>
      </c>
      <c r="J1186" s="148">
        <f t="shared" si="73"/>
        <v>1</v>
      </c>
      <c r="K1186" s="148">
        <f t="shared" si="74"/>
        <v>4</v>
      </c>
      <c r="L1186" s="151">
        <f t="shared" si="75"/>
        <v>1</v>
      </c>
    </row>
    <row r="1187" spans="2:12" x14ac:dyDescent="0.25">
      <c r="B1187" s="147" t="s">
        <v>6</v>
      </c>
      <c r="C1187" s="148" t="s">
        <v>7</v>
      </c>
      <c r="D1187" s="148">
        <v>23</v>
      </c>
      <c r="E1187" s="148" t="s">
        <v>8</v>
      </c>
      <c r="F1187" s="149">
        <v>43750</v>
      </c>
      <c r="G1187" s="149">
        <v>43491</v>
      </c>
      <c r="H1187" s="150">
        <v>100000</v>
      </c>
      <c r="I1187" s="148" t="str">
        <f t="shared" si="72"/>
        <v>2019Q1</v>
      </c>
      <c r="J1187" s="148">
        <f t="shared" si="73"/>
        <v>0</v>
      </c>
      <c r="K1187" s="148">
        <f t="shared" si="74"/>
        <v>3</v>
      </c>
      <c r="L1187" s="151">
        <f t="shared" si="75"/>
        <v>1</v>
      </c>
    </row>
    <row r="1188" spans="2:12" x14ac:dyDescent="0.25">
      <c r="B1188" s="147" t="s">
        <v>6</v>
      </c>
      <c r="C1188" s="148" t="s">
        <v>7</v>
      </c>
      <c r="D1188" s="148">
        <v>60</v>
      </c>
      <c r="E1188" s="148" t="s">
        <v>8</v>
      </c>
      <c r="F1188" s="149">
        <v>43752</v>
      </c>
      <c r="G1188" s="149">
        <v>43646</v>
      </c>
      <c r="H1188" s="150">
        <v>10000</v>
      </c>
      <c r="I1188" s="148" t="str">
        <f t="shared" si="72"/>
        <v>2019Q2</v>
      </c>
      <c r="J1188" s="148">
        <f t="shared" si="73"/>
        <v>0</v>
      </c>
      <c r="K1188" s="148">
        <f t="shared" si="74"/>
        <v>2</v>
      </c>
      <c r="L1188" s="151">
        <f t="shared" si="75"/>
        <v>1</v>
      </c>
    </row>
    <row r="1189" spans="2:12" x14ac:dyDescent="0.25">
      <c r="B1189" s="147" t="s">
        <v>6</v>
      </c>
      <c r="C1189" s="148" t="s">
        <v>7</v>
      </c>
      <c r="D1189" s="148">
        <v>53</v>
      </c>
      <c r="E1189" s="148" t="s">
        <v>8</v>
      </c>
      <c r="F1189" s="149">
        <v>43754</v>
      </c>
      <c r="G1189" s="149">
        <v>43342</v>
      </c>
      <c r="H1189" s="150">
        <v>25000</v>
      </c>
      <c r="I1189" s="148" t="str">
        <f t="shared" si="72"/>
        <v>2018Q3</v>
      </c>
      <c r="J1189" s="148">
        <f t="shared" si="73"/>
        <v>1</v>
      </c>
      <c r="K1189" s="148">
        <f t="shared" si="74"/>
        <v>5</v>
      </c>
      <c r="L1189" s="151">
        <f t="shared" si="75"/>
        <v>1</v>
      </c>
    </row>
    <row r="1190" spans="2:12" x14ac:dyDescent="0.25">
      <c r="B1190" s="147" t="s">
        <v>6</v>
      </c>
      <c r="C1190" s="148" t="s">
        <v>7</v>
      </c>
      <c r="D1190" s="148">
        <v>55</v>
      </c>
      <c r="E1190" s="148" t="s">
        <v>8</v>
      </c>
      <c r="F1190" s="149">
        <v>43754</v>
      </c>
      <c r="G1190" s="149">
        <v>43657</v>
      </c>
      <c r="H1190" s="150">
        <v>20000</v>
      </c>
      <c r="I1190" s="148" t="str">
        <f t="shared" si="72"/>
        <v>2019Q3</v>
      </c>
      <c r="J1190" s="148">
        <f t="shared" si="73"/>
        <v>0</v>
      </c>
      <c r="K1190" s="148">
        <f t="shared" si="74"/>
        <v>1</v>
      </c>
      <c r="L1190" s="151">
        <f t="shared" si="75"/>
        <v>1</v>
      </c>
    </row>
    <row r="1191" spans="2:12" x14ac:dyDescent="0.25">
      <c r="B1191" s="147" t="s">
        <v>9</v>
      </c>
      <c r="C1191" s="148" t="s">
        <v>7</v>
      </c>
      <c r="D1191" s="148">
        <v>56</v>
      </c>
      <c r="E1191" s="148" t="s">
        <v>8</v>
      </c>
      <c r="F1191" s="149">
        <v>43757</v>
      </c>
      <c r="G1191" s="149">
        <v>43356</v>
      </c>
      <c r="H1191" s="150">
        <v>17000</v>
      </c>
      <c r="I1191" s="148" t="str">
        <f t="shared" si="72"/>
        <v>2018Q3</v>
      </c>
      <c r="J1191" s="148">
        <f t="shared" si="73"/>
        <v>1</v>
      </c>
      <c r="K1191" s="148">
        <f t="shared" si="74"/>
        <v>5</v>
      </c>
      <c r="L1191" s="151">
        <f t="shared" si="75"/>
        <v>1</v>
      </c>
    </row>
    <row r="1192" spans="2:12" x14ac:dyDescent="0.25">
      <c r="B1192" s="147" t="s">
        <v>6</v>
      </c>
      <c r="C1192" s="148" t="s">
        <v>7</v>
      </c>
      <c r="D1192" s="148">
        <v>31</v>
      </c>
      <c r="E1192" s="148" t="s">
        <v>8</v>
      </c>
      <c r="F1192" s="149">
        <v>43757</v>
      </c>
      <c r="G1192" s="149">
        <v>43524</v>
      </c>
      <c r="H1192" s="150">
        <v>98000</v>
      </c>
      <c r="I1192" s="148" t="str">
        <f t="shared" si="72"/>
        <v>2019Q1</v>
      </c>
      <c r="J1192" s="148">
        <f t="shared" si="73"/>
        <v>0</v>
      </c>
      <c r="K1192" s="148">
        <f t="shared" si="74"/>
        <v>3</v>
      </c>
      <c r="L1192" s="151">
        <f t="shared" si="75"/>
        <v>1</v>
      </c>
    </row>
    <row r="1193" spans="2:12" x14ac:dyDescent="0.25">
      <c r="B1193" s="147" t="s">
        <v>6</v>
      </c>
      <c r="C1193" s="148" t="s">
        <v>7</v>
      </c>
      <c r="D1193" s="148">
        <v>29</v>
      </c>
      <c r="E1193" s="148" t="s">
        <v>8</v>
      </c>
      <c r="F1193" s="149">
        <v>43757</v>
      </c>
      <c r="G1193" s="149">
        <v>43528</v>
      </c>
      <c r="H1193" s="150">
        <v>100000</v>
      </c>
      <c r="I1193" s="148" t="str">
        <f t="shared" si="72"/>
        <v>2019Q1</v>
      </c>
      <c r="J1193" s="148">
        <f t="shared" si="73"/>
        <v>0</v>
      </c>
      <c r="K1193" s="148">
        <f t="shared" si="74"/>
        <v>3</v>
      </c>
      <c r="L1193" s="151">
        <f t="shared" si="75"/>
        <v>1</v>
      </c>
    </row>
    <row r="1194" spans="2:12" x14ac:dyDescent="0.25">
      <c r="B1194" s="147" t="s">
        <v>6</v>
      </c>
      <c r="C1194" s="148" t="s">
        <v>7</v>
      </c>
      <c r="D1194" s="148">
        <v>19</v>
      </c>
      <c r="E1194" s="148" t="s">
        <v>8</v>
      </c>
      <c r="F1194" s="149">
        <v>43757</v>
      </c>
      <c r="G1194" s="149">
        <v>43566</v>
      </c>
      <c r="H1194" s="150">
        <v>100000</v>
      </c>
      <c r="I1194" s="148" t="str">
        <f t="shared" si="72"/>
        <v>2019Q2</v>
      </c>
      <c r="J1194" s="148">
        <f t="shared" si="73"/>
        <v>0</v>
      </c>
      <c r="K1194" s="148">
        <f t="shared" si="74"/>
        <v>2</v>
      </c>
      <c r="L1194" s="151">
        <f t="shared" si="75"/>
        <v>1</v>
      </c>
    </row>
    <row r="1195" spans="2:12" x14ac:dyDescent="0.25">
      <c r="B1195" s="147" t="s">
        <v>6</v>
      </c>
      <c r="C1195" s="148" t="s">
        <v>7</v>
      </c>
      <c r="D1195" s="148">
        <v>61</v>
      </c>
      <c r="E1195" s="148" t="s">
        <v>8</v>
      </c>
      <c r="F1195" s="149">
        <v>43757</v>
      </c>
      <c r="G1195" s="149">
        <v>43675</v>
      </c>
      <c r="H1195" s="150">
        <v>10000</v>
      </c>
      <c r="I1195" s="148" t="str">
        <f t="shared" si="72"/>
        <v>2019Q3</v>
      </c>
      <c r="J1195" s="148">
        <f t="shared" si="73"/>
        <v>0</v>
      </c>
      <c r="K1195" s="148">
        <f t="shared" si="74"/>
        <v>1</v>
      </c>
      <c r="L1195" s="151">
        <f t="shared" si="75"/>
        <v>1</v>
      </c>
    </row>
    <row r="1196" spans="2:12" x14ac:dyDescent="0.25">
      <c r="B1196" s="147" t="s">
        <v>9</v>
      </c>
      <c r="C1196" s="148" t="s">
        <v>7</v>
      </c>
      <c r="D1196" s="148">
        <v>36</v>
      </c>
      <c r="E1196" s="148" t="s">
        <v>8</v>
      </c>
      <c r="F1196" s="149">
        <v>43758</v>
      </c>
      <c r="G1196" s="149">
        <v>42752</v>
      </c>
      <c r="H1196" s="150">
        <v>87000</v>
      </c>
      <c r="I1196" s="148" t="str">
        <f t="shared" si="72"/>
        <v>2017Q1</v>
      </c>
      <c r="J1196" s="148">
        <f t="shared" si="73"/>
        <v>2</v>
      </c>
      <c r="K1196" s="148">
        <f t="shared" si="74"/>
        <v>11</v>
      </c>
      <c r="L1196" s="151">
        <f t="shared" si="75"/>
        <v>1</v>
      </c>
    </row>
    <row r="1197" spans="2:12" x14ac:dyDescent="0.25">
      <c r="B1197" s="147" t="s">
        <v>9</v>
      </c>
      <c r="C1197" s="148" t="s">
        <v>7</v>
      </c>
      <c r="D1197" s="148">
        <v>53</v>
      </c>
      <c r="E1197" s="148" t="s">
        <v>8</v>
      </c>
      <c r="F1197" s="149">
        <v>43758</v>
      </c>
      <c r="G1197" s="149">
        <v>43522</v>
      </c>
      <c r="H1197" s="150">
        <v>25000</v>
      </c>
      <c r="I1197" s="148" t="str">
        <f t="shared" si="72"/>
        <v>2019Q1</v>
      </c>
      <c r="J1197" s="148">
        <f t="shared" si="73"/>
        <v>0</v>
      </c>
      <c r="K1197" s="148">
        <f t="shared" si="74"/>
        <v>3</v>
      </c>
      <c r="L1197" s="151">
        <f t="shared" si="75"/>
        <v>1</v>
      </c>
    </row>
    <row r="1198" spans="2:12" x14ac:dyDescent="0.25">
      <c r="B1198" s="147" t="s">
        <v>6</v>
      </c>
      <c r="C1198" s="148" t="s">
        <v>7</v>
      </c>
      <c r="D1198" s="148">
        <v>58</v>
      </c>
      <c r="E1198" s="148" t="s">
        <v>8</v>
      </c>
      <c r="F1198" s="149">
        <v>43759</v>
      </c>
      <c r="G1198" s="149">
        <v>43608</v>
      </c>
      <c r="H1198" s="150">
        <v>12000</v>
      </c>
      <c r="I1198" s="148" t="str">
        <f t="shared" si="72"/>
        <v>2019Q2</v>
      </c>
      <c r="J1198" s="148">
        <f t="shared" si="73"/>
        <v>0</v>
      </c>
      <c r="K1198" s="148">
        <f t="shared" si="74"/>
        <v>2</v>
      </c>
      <c r="L1198" s="151">
        <f t="shared" si="75"/>
        <v>1</v>
      </c>
    </row>
    <row r="1199" spans="2:12" x14ac:dyDescent="0.25">
      <c r="B1199" s="147" t="s">
        <v>6</v>
      </c>
      <c r="C1199" s="148" t="s">
        <v>7</v>
      </c>
      <c r="D1199" s="148">
        <v>23</v>
      </c>
      <c r="E1199" s="148" t="s">
        <v>8</v>
      </c>
      <c r="F1199" s="149">
        <v>43760</v>
      </c>
      <c r="G1199" s="149">
        <v>43417</v>
      </c>
      <c r="H1199" s="150">
        <v>100000</v>
      </c>
      <c r="I1199" s="148" t="str">
        <f t="shared" si="72"/>
        <v>2018Q4</v>
      </c>
      <c r="J1199" s="148">
        <f t="shared" si="73"/>
        <v>1</v>
      </c>
      <c r="K1199" s="148">
        <f t="shared" si="74"/>
        <v>4</v>
      </c>
      <c r="L1199" s="151">
        <f t="shared" si="75"/>
        <v>1</v>
      </c>
    </row>
    <row r="1200" spans="2:12" x14ac:dyDescent="0.25">
      <c r="B1200" s="147" t="s">
        <v>6</v>
      </c>
      <c r="C1200" s="148" t="s">
        <v>7</v>
      </c>
      <c r="D1200" s="148">
        <v>59</v>
      </c>
      <c r="E1200" s="148" t="s">
        <v>8</v>
      </c>
      <c r="F1200" s="149">
        <v>43760</v>
      </c>
      <c r="G1200" s="149">
        <v>43694</v>
      </c>
      <c r="H1200" s="150">
        <v>10000</v>
      </c>
      <c r="I1200" s="148" t="str">
        <f t="shared" si="72"/>
        <v>2019Q3</v>
      </c>
      <c r="J1200" s="148">
        <f t="shared" si="73"/>
        <v>0</v>
      </c>
      <c r="K1200" s="148">
        <f t="shared" si="74"/>
        <v>1</v>
      </c>
      <c r="L1200" s="151">
        <f t="shared" si="75"/>
        <v>1</v>
      </c>
    </row>
    <row r="1201" spans="2:12" x14ac:dyDescent="0.25">
      <c r="B1201" s="147" t="s">
        <v>9</v>
      </c>
      <c r="C1201" s="148" t="s">
        <v>7</v>
      </c>
      <c r="D1201" s="148">
        <v>54</v>
      </c>
      <c r="E1201" s="148" t="s">
        <v>8</v>
      </c>
      <c r="F1201" s="149">
        <v>43761</v>
      </c>
      <c r="G1201" s="149">
        <v>42602</v>
      </c>
      <c r="H1201" s="150">
        <v>22000</v>
      </c>
      <c r="I1201" s="148" t="str">
        <f t="shared" si="72"/>
        <v>2016Q3</v>
      </c>
      <c r="J1201" s="148">
        <f t="shared" si="73"/>
        <v>3</v>
      </c>
      <c r="K1201" s="148">
        <f t="shared" si="74"/>
        <v>13</v>
      </c>
      <c r="L1201" s="151">
        <f t="shared" si="75"/>
        <v>1</v>
      </c>
    </row>
    <row r="1202" spans="2:12" x14ac:dyDescent="0.25">
      <c r="B1202" s="147" t="s">
        <v>9</v>
      </c>
      <c r="C1202" s="148" t="s">
        <v>7</v>
      </c>
      <c r="D1202" s="148">
        <v>31</v>
      </c>
      <c r="E1202" s="148" t="s">
        <v>8</v>
      </c>
      <c r="F1202" s="149">
        <v>43761</v>
      </c>
      <c r="G1202" s="149">
        <v>43256</v>
      </c>
      <c r="H1202" s="150">
        <v>98000</v>
      </c>
      <c r="I1202" s="148" t="str">
        <f t="shared" si="72"/>
        <v>2018Q2</v>
      </c>
      <c r="J1202" s="148">
        <f t="shared" si="73"/>
        <v>1</v>
      </c>
      <c r="K1202" s="148">
        <f t="shared" si="74"/>
        <v>6</v>
      </c>
      <c r="L1202" s="151">
        <f t="shared" si="75"/>
        <v>1</v>
      </c>
    </row>
    <row r="1203" spans="2:12" x14ac:dyDescent="0.25">
      <c r="B1203" s="147" t="s">
        <v>9</v>
      </c>
      <c r="C1203" s="148" t="s">
        <v>7</v>
      </c>
      <c r="D1203" s="148">
        <v>44</v>
      </c>
      <c r="E1203" s="148" t="s">
        <v>8</v>
      </c>
      <c r="F1203" s="149">
        <v>43761</v>
      </c>
      <c r="G1203" s="149">
        <v>43525</v>
      </c>
      <c r="H1203" s="150">
        <v>52000</v>
      </c>
      <c r="I1203" s="148" t="str">
        <f t="shared" si="72"/>
        <v>2019Q1</v>
      </c>
      <c r="J1203" s="148">
        <f t="shared" si="73"/>
        <v>0</v>
      </c>
      <c r="K1203" s="148">
        <f t="shared" si="74"/>
        <v>3</v>
      </c>
      <c r="L1203" s="151">
        <f t="shared" si="75"/>
        <v>1</v>
      </c>
    </row>
    <row r="1204" spans="2:12" x14ac:dyDescent="0.25">
      <c r="B1204" s="147" t="s">
        <v>9</v>
      </c>
      <c r="C1204" s="148" t="s">
        <v>7</v>
      </c>
      <c r="D1204" s="148">
        <v>51</v>
      </c>
      <c r="E1204" s="148" t="s">
        <v>8</v>
      </c>
      <c r="F1204" s="149">
        <v>43761</v>
      </c>
      <c r="G1204" s="149">
        <v>43552</v>
      </c>
      <c r="H1204" s="150">
        <v>30000</v>
      </c>
      <c r="I1204" s="148" t="str">
        <f t="shared" si="72"/>
        <v>2019Q1</v>
      </c>
      <c r="J1204" s="148">
        <f t="shared" si="73"/>
        <v>0</v>
      </c>
      <c r="K1204" s="148">
        <f t="shared" si="74"/>
        <v>3</v>
      </c>
      <c r="L1204" s="151">
        <f t="shared" si="75"/>
        <v>1</v>
      </c>
    </row>
    <row r="1205" spans="2:12" x14ac:dyDescent="0.25">
      <c r="B1205" s="147" t="s">
        <v>6</v>
      </c>
      <c r="C1205" s="148" t="s">
        <v>7</v>
      </c>
      <c r="D1205" s="148">
        <v>47</v>
      </c>
      <c r="E1205" s="148" t="s">
        <v>8</v>
      </c>
      <c r="F1205" s="149">
        <v>43761</v>
      </c>
      <c r="G1205" s="149">
        <v>43630</v>
      </c>
      <c r="H1205" s="150">
        <v>40000</v>
      </c>
      <c r="I1205" s="148" t="str">
        <f t="shared" si="72"/>
        <v>2019Q2</v>
      </c>
      <c r="J1205" s="148">
        <f t="shared" si="73"/>
        <v>0</v>
      </c>
      <c r="K1205" s="148">
        <f t="shared" si="74"/>
        <v>2</v>
      </c>
      <c r="L1205" s="151">
        <f t="shared" si="75"/>
        <v>1</v>
      </c>
    </row>
    <row r="1206" spans="2:12" x14ac:dyDescent="0.25">
      <c r="B1206" s="147" t="s">
        <v>6</v>
      </c>
      <c r="C1206" s="148" t="s">
        <v>7</v>
      </c>
      <c r="D1206" s="148">
        <v>63</v>
      </c>
      <c r="E1206" s="148" t="s">
        <v>8</v>
      </c>
      <c r="F1206" s="149">
        <v>43764</v>
      </c>
      <c r="G1206" s="149">
        <v>43616</v>
      </c>
      <c r="H1206" s="150">
        <v>10000</v>
      </c>
      <c r="I1206" s="148" t="str">
        <f t="shared" si="72"/>
        <v>2019Q2</v>
      </c>
      <c r="J1206" s="148">
        <f t="shared" si="73"/>
        <v>0</v>
      </c>
      <c r="K1206" s="148">
        <f t="shared" si="74"/>
        <v>2</v>
      </c>
      <c r="L1206" s="151">
        <f t="shared" si="75"/>
        <v>1</v>
      </c>
    </row>
    <row r="1207" spans="2:12" x14ac:dyDescent="0.25">
      <c r="B1207" s="147" t="s">
        <v>9</v>
      </c>
      <c r="C1207" s="148" t="s">
        <v>10</v>
      </c>
      <c r="D1207" s="148">
        <v>19</v>
      </c>
      <c r="E1207" s="148" t="s">
        <v>8</v>
      </c>
      <c r="F1207" s="149">
        <v>43765</v>
      </c>
      <c r="G1207" s="149">
        <v>43248</v>
      </c>
      <c r="H1207" s="150">
        <v>100000</v>
      </c>
      <c r="I1207" s="148" t="str">
        <f t="shared" si="72"/>
        <v>2018Q2</v>
      </c>
      <c r="J1207" s="148">
        <f t="shared" si="73"/>
        <v>1</v>
      </c>
      <c r="K1207" s="148">
        <f t="shared" si="74"/>
        <v>6</v>
      </c>
      <c r="L1207" s="151">
        <f t="shared" si="75"/>
        <v>0</v>
      </c>
    </row>
    <row r="1208" spans="2:12" x14ac:dyDescent="0.25">
      <c r="B1208" s="147" t="s">
        <v>6</v>
      </c>
      <c r="C1208" s="148" t="s">
        <v>7</v>
      </c>
      <c r="D1208" s="148">
        <v>18</v>
      </c>
      <c r="E1208" s="148" t="s">
        <v>8</v>
      </c>
      <c r="F1208" s="149">
        <v>43765</v>
      </c>
      <c r="G1208" s="149">
        <v>43436</v>
      </c>
      <c r="H1208" s="150">
        <v>100000</v>
      </c>
      <c r="I1208" s="148" t="str">
        <f t="shared" si="72"/>
        <v>2018Q4</v>
      </c>
      <c r="J1208" s="148">
        <f t="shared" si="73"/>
        <v>1</v>
      </c>
      <c r="K1208" s="148">
        <f t="shared" si="74"/>
        <v>4</v>
      </c>
      <c r="L1208" s="151">
        <f t="shared" si="75"/>
        <v>1</v>
      </c>
    </row>
    <row r="1209" spans="2:12" x14ac:dyDescent="0.25">
      <c r="B1209" s="147" t="s">
        <v>9</v>
      </c>
      <c r="C1209" s="148" t="s">
        <v>7</v>
      </c>
      <c r="D1209" s="148">
        <v>33</v>
      </c>
      <c r="E1209" s="148" t="s">
        <v>8</v>
      </c>
      <c r="F1209" s="149">
        <v>43766</v>
      </c>
      <c r="G1209" s="149">
        <v>43335</v>
      </c>
      <c r="H1209" s="150">
        <v>94000</v>
      </c>
      <c r="I1209" s="148" t="str">
        <f t="shared" si="72"/>
        <v>2018Q3</v>
      </c>
      <c r="J1209" s="148">
        <f t="shared" si="73"/>
        <v>1</v>
      </c>
      <c r="K1209" s="148">
        <f t="shared" si="74"/>
        <v>5</v>
      </c>
      <c r="L1209" s="151">
        <f t="shared" si="75"/>
        <v>1</v>
      </c>
    </row>
    <row r="1210" spans="2:12" x14ac:dyDescent="0.25">
      <c r="B1210" s="147" t="s">
        <v>9</v>
      </c>
      <c r="C1210" s="148" t="s">
        <v>7</v>
      </c>
      <c r="D1210" s="148">
        <v>35</v>
      </c>
      <c r="E1210" s="148" t="s">
        <v>8</v>
      </c>
      <c r="F1210" s="149">
        <v>43767</v>
      </c>
      <c r="G1210" s="149">
        <v>43442</v>
      </c>
      <c r="H1210" s="150">
        <v>88000</v>
      </c>
      <c r="I1210" s="148" t="str">
        <f t="shared" si="72"/>
        <v>2018Q4</v>
      </c>
      <c r="J1210" s="148">
        <f t="shared" si="73"/>
        <v>1</v>
      </c>
      <c r="K1210" s="148">
        <f t="shared" si="74"/>
        <v>4</v>
      </c>
      <c r="L1210" s="151">
        <f t="shared" si="75"/>
        <v>1</v>
      </c>
    </row>
    <row r="1211" spans="2:12" x14ac:dyDescent="0.25">
      <c r="B1211" s="147" t="s">
        <v>6</v>
      </c>
      <c r="C1211" s="148" t="s">
        <v>7</v>
      </c>
      <c r="D1211" s="148">
        <v>55</v>
      </c>
      <c r="E1211" s="148" t="s">
        <v>8</v>
      </c>
      <c r="F1211" s="149">
        <v>43767</v>
      </c>
      <c r="G1211" s="149">
        <v>43729</v>
      </c>
      <c r="H1211" s="150">
        <v>20000</v>
      </c>
      <c r="I1211" s="148" t="str">
        <f t="shared" si="72"/>
        <v>2019Q3</v>
      </c>
      <c r="J1211" s="148">
        <f t="shared" si="73"/>
        <v>0</v>
      </c>
      <c r="K1211" s="148">
        <f t="shared" si="74"/>
        <v>1</v>
      </c>
      <c r="L1211" s="151">
        <f t="shared" si="75"/>
        <v>1</v>
      </c>
    </row>
    <row r="1212" spans="2:12" x14ac:dyDescent="0.25">
      <c r="B1212" s="147" t="s">
        <v>6</v>
      </c>
      <c r="C1212" s="148" t="s">
        <v>7</v>
      </c>
      <c r="D1212" s="148">
        <v>52</v>
      </c>
      <c r="E1212" s="148" t="s">
        <v>8</v>
      </c>
      <c r="F1212" s="149">
        <v>43767</v>
      </c>
      <c r="G1212" s="149">
        <v>43743</v>
      </c>
      <c r="H1212" s="150">
        <v>27000</v>
      </c>
      <c r="I1212" s="148" t="str">
        <f t="shared" si="72"/>
        <v>2019Q4</v>
      </c>
      <c r="J1212" s="148">
        <f t="shared" si="73"/>
        <v>0</v>
      </c>
      <c r="K1212" s="148">
        <f t="shared" si="74"/>
        <v>0</v>
      </c>
      <c r="L1212" s="151">
        <f t="shared" si="75"/>
        <v>1</v>
      </c>
    </row>
    <row r="1213" spans="2:12" x14ac:dyDescent="0.25">
      <c r="B1213" s="147" t="s">
        <v>9</v>
      </c>
      <c r="C1213" s="148" t="s">
        <v>7</v>
      </c>
      <c r="D1213" s="148">
        <v>48</v>
      </c>
      <c r="E1213" s="148" t="s">
        <v>8</v>
      </c>
      <c r="F1213" s="149">
        <v>43768</v>
      </c>
      <c r="G1213" s="149">
        <v>43488</v>
      </c>
      <c r="H1213" s="150">
        <v>38000</v>
      </c>
      <c r="I1213" s="148" t="str">
        <f t="shared" si="72"/>
        <v>2019Q1</v>
      </c>
      <c r="J1213" s="148">
        <f t="shared" si="73"/>
        <v>0</v>
      </c>
      <c r="K1213" s="148">
        <f t="shared" si="74"/>
        <v>3</v>
      </c>
      <c r="L1213" s="151">
        <f t="shared" si="75"/>
        <v>1</v>
      </c>
    </row>
    <row r="1214" spans="2:12" x14ac:dyDescent="0.25">
      <c r="B1214" s="147" t="s">
        <v>6</v>
      </c>
      <c r="C1214" s="148" t="s">
        <v>7</v>
      </c>
      <c r="D1214" s="148">
        <v>59</v>
      </c>
      <c r="E1214" s="148" t="s">
        <v>8</v>
      </c>
      <c r="F1214" s="149">
        <v>43768</v>
      </c>
      <c r="G1214" s="149">
        <v>43693</v>
      </c>
      <c r="H1214" s="150">
        <v>10000</v>
      </c>
      <c r="I1214" s="148" t="str">
        <f t="shared" si="72"/>
        <v>2019Q3</v>
      </c>
      <c r="J1214" s="148">
        <f t="shared" si="73"/>
        <v>0</v>
      </c>
      <c r="K1214" s="148">
        <f t="shared" si="74"/>
        <v>1</v>
      </c>
      <c r="L1214" s="151">
        <f t="shared" si="75"/>
        <v>1</v>
      </c>
    </row>
    <row r="1215" spans="2:12" x14ac:dyDescent="0.25">
      <c r="B1215" s="147" t="s">
        <v>6</v>
      </c>
      <c r="C1215" s="148" t="s">
        <v>7</v>
      </c>
      <c r="D1215" s="148">
        <v>27</v>
      </c>
      <c r="E1215" s="148" t="s">
        <v>8</v>
      </c>
      <c r="F1215" s="149">
        <v>43768</v>
      </c>
      <c r="G1215" s="149">
        <v>43706</v>
      </c>
      <c r="H1215" s="150">
        <v>100000</v>
      </c>
      <c r="I1215" s="148" t="str">
        <f t="shared" si="72"/>
        <v>2019Q3</v>
      </c>
      <c r="J1215" s="148">
        <f t="shared" si="73"/>
        <v>0</v>
      </c>
      <c r="K1215" s="148">
        <f t="shared" si="74"/>
        <v>1</v>
      </c>
      <c r="L1215" s="151">
        <f t="shared" si="75"/>
        <v>1</v>
      </c>
    </row>
    <row r="1216" spans="2:12" x14ac:dyDescent="0.25">
      <c r="B1216" s="147" t="s">
        <v>9</v>
      </c>
      <c r="C1216" s="148" t="s">
        <v>7</v>
      </c>
      <c r="D1216" s="148">
        <v>60</v>
      </c>
      <c r="E1216" s="148" t="s">
        <v>8</v>
      </c>
      <c r="F1216" s="149">
        <v>43771</v>
      </c>
      <c r="G1216" s="149">
        <v>43596</v>
      </c>
      <c r="H1216" s="150">
        <v>10000</v>
      </c>
      <c r="I1216" s="148" t="str">
        <f t="shared" si="72"/>
        <v>2019Q2</v>
      </c>
      <c r="J1216" s="148">
        <f t="shared" si="73"/>
        <v>0</v>
      </c>
      <c r="K1216" s="148">
        <f t="shared" si="74"/>
        <v>2</v>
      </c>
      <c r="L1216" s="151">
        <f t="shared" si="75"/>
        <v>1</v>
      </c>
    </row>
    <row r="1217" spans="2:12" x14ac:dyDescent="0.25">
      <c r="B1217" s="147" t="s">
        <v>9</v>
      </c>
      <c r="C1217" s="148" t="s">
        <v>7</v>
      </c>
      <c r="D1217" s="148">
        <v>50</v>
      </c>
      <c r="E1217" s="148" t="s">
        <v>8</v>
      </c>
      <c r="F1217" s="149">
        <v>43772</v>
      </c>
      <c r="G1217" s="149">
        <v>42476</v>
      </c>
      <c r="H1217" s="150">
        <v>32000</v>
      </c>
      <c r="I1217" s="148" t="str">
        <f t="shared" si="72"/>
        <v>2016Q2</v>
      </c>
      <c r="J1217" s="148">
        <f t="shared" si="73"/>
        <v>3</v>
      </c>
      <c r="K1217" s="148">
        <f t="shared" si="74"/>
        <v>14</v>
      </c>
      <c r="L1217" s="151">
        <f t="shared" si="75"/>
        <v>1</v>
      </c>
    </row>
    <row r="1218" spans="2:12" x14ac:dyDescent="0.25">
      <c r="B1218" s="147" t="s">
        <v>6</v>
      </c>
      <c r="C1218" s="148" t="s">
        <v>7</v>
      </c>
      <c r="D1218" s="148">
        <v>45</v>
      </c>
      <c r="E1218" s="148" t="s">
        <v>8</v>
      </c>
      <c r="F1218" s="149">
        <v>43772</v>
      </c>
      <c r="G1218" s="149">
        <v>43595</v>
      </c>
      <c r="H1218" s="150">
        <v>47000</v>
      </c>
      <c r="I1218" s="148" t="str">
        <f t="shared" si="72"/>
        <v>2019Q2</v>
      </c>
      <c r="J1218" s="148">
        <f t="shared" si="73"/>
        <v>0</v>
      </c>
      <c r="K1218" s="148">
        <f t="shared" si="74"/>
        <v>2</v>
      </c>
      <c r="L1218" s="151">
        <f t="shared" si="75"/>
        <v>1</v>
      </c>
    </row>
    <row r="1219" spans="2:12" x14ac:dyDescent="0.25">
      <c r="B1219" s="147" t="s">
        <v>6</v>
      </c>
      <c r="C1219" s="148" t="s">
        <v>7</v>
      </c>
      <c r="D1219" s="148">
        <v>19</v>
      </c>
      <c r="E1219" s="148" t="s">
        <v>8</v>
      </c>
      <c r="F1219" s="149">
        <v>43772</v>
      </c>
      <c r="G1219" s="149">
        <v>43644</v>
      </c>
      <c r="H1219" s="150">
        <v>100000</v>
      </c>
      <c r="I1219" s="148" t="str">
        <f t="shared" si="72"/>
        <v>2019Q2</v>
      </c>
      <c r="J1219" s="148">
        <f t="shared" si="73"/>
        <v>0</v>
      </c>
      <c r="K1219" s="148">
        <f t="shared" si="74"/>
        <v>2</v>
      </c>
      <c r="L1219" s="151">
        <f t="shared" si="75"/>
        <v>1</v>
      </c>
    </row>
    <row r="1220" spans="2:12" x14ac:dyDescent="0.25">
      <c r="B1220" s="147" t="s">
        <v>9</v>
      </c>
      <c r="C1220" s="148" t="s">
        <v>7</v>
      </c>
      <c r="D1220" s="148">
        <v>40</v>
      </c>
      <c r="E1220" s="148" t="s">
        <v>8</v>
      </c>
      <c r="F1220" s="149">
        <v>43773</v>
      </c>
      <c r="G1220" s="149">
        <v>43232</v>
      </c>
      <c r="H1220" s="150">
        <v>74000</v>
      </c>
      <c r="I1220" s="148" t="str">
        <f t="shared" si="72"/>
        <v>2018Q2</v>
      </c>
      <c r="J1220" s="148">
        <f t="shared" si="73"/>
        <v>1</v>
      </c>
      <c r="K1220" s="148">
        <f t="shared" si="74"/>
        <v>6</v>
      </c>
      <c r="L1220" s="151">
        <f t="shared" si="75"/>
        <v>1</v>
      </c>
    </row>
    <row r="1221" spans="2:12" x14ac:dyDescent="0.25">
      <c r="B1221" s="147" t="s">
        <v>9</v>
      </c>
      <c r="C1221" s="148" t="s">
        <v>7</v>
      </c>
      <c r="D1221" s="148">
        <v>48</v>
      </c>
      <c r="E1221" s="148" t="s">
        <v>8</v>
      </c>
      <c r="F1221" s="149">
        <v>43773</v>
      </c>
      <c r="G1221" s="149">
        <v>43473</v>
      </c>
      <c r="H1221" s="150">
        <v>38000</v>
      </c>
      <c r="I1221" s="148" t="str">
        <f t="shared" si="72"/>
        <v>2019Q1</v>
      </c>
      <c r="J1221" s="148">
        <f t="shared" si="73"/>
        <v>0</v>
      </c>
      <c r="K1221" s="148">
        <f t="shared" si="74"/>
        <v>3</v>
      </c>
      <c r="L1221" s="151">
        <f t="shared" si="75"/>
        <v>1</v>
      </c>
    </row>
    <row r="1222" spans="2:12" x14ac:dyDescent="0.25">
      <c r="B1222" s="147" t="s">
        <v>6</v>
      </c>
      <c r="C1222" s="148" t="s">
        <v>7</v>
      </c>
      <c r="D1222" s="148">
        <v>50</v>
      </c>
      <c r="E1222" s="148" t="s">
        <v>8</v>
      </c>
      <c r="F1222" s="149">
        <v>43774</v>
      </c>
      <c r="G1222" s="149">
        <v>43542</v>
      </c>
      <c r="H1222" s="150">
        <v>32000</v>
      </c>
      <c r="I1222" s="148" t="str">
        <f t="shared" si="72"/>
        <v>2019Q1</v>
      </c>
      <c r="J1222" s="148">
        <f t="shared" si="73"/>
        <v>0</v>
      </c>
      <c r="K1222" s="148">
        <f t="shared" si="74"/>
        <v>3</v>
      </c>
      <c r="L1222" s="151">
        <f t="shared" si="75"/>
        <v>1</v>
      </c>
    </row>
    <row r="1223" spans="2:12" x14ac:dyDescent="0.25">
      <c r="B1223" s="147" t="s">
        <v>9</v>
      </c>
      <c r="C1223" s="148" t="s">
        <v>7</v>
      </c>
      <c r="D1223" s="148">
        <v>48</v>
      </c>
      <c r="E1223" s="148" t="s">
        <v>8</v>
      </c>
      <c r="F1223" s="149">
        <v>43774</v>
      </c>
      <c r="G1223" s="149">
        <v>43554</v>
      </c>
      <c r="H1223" s="150">
        <v>38000</v>
      </c>
      <c r="I1223" s="148" t="str">
        <f t="shared" si="72"/>
        <v>2019Q1</v>
      </c>
      <c r="J1223" s="148">
        <f t="shared" si="73"/>
        <v>0</v>
      </c>
      <c r="K1223" s="148">
        <f t="shared" si="74"/>
        <v>3</v>
      </c>
      <c r="L1223" s="151">
        <f t="shared" si="75"/>
        <v>1</v>
      </c>
    </row>
    <row r="1224" spans="2:12" x14ac:dyDescent="0.25">
      <c r="B1224" s="147" t="s">
        <v>9</v>
      </c>
      <c r="C1224" s="148" t="s">
        <v>7</v>
      </c>
      <c r="D1224" s="148">
        <v>43</v>
      </c>
      <c r="E1224" s="148" t="s">
        <v>8</v>
      </c>
      <c r="F1224" s="149">
        <v>43774</v>
      </c>
      <c r="G1224" s="149">
        <v>43585</v>
      </c>
      <c r="H1224" s="150">
        <v>59000</v>
      </c>
      <c r="I1224" s="148" t="str">
        <f t="shared" si="72"/>
        <v>2019Q2</v>
      </c>
      <c r="J1224" s="148">
        <f t="shared" si="73"/>
        <v>0</v>
      </c>
      <c r="K1224" s="148">
        <f t="shared" si="74"/>
        <v>2</v>
      </c>
      <c r="L1224" s="151">
        <f t="shared" si="75"/>
        <v>1</v>
      </c>
    </row>
    <row r="1225" spans="2:12" x14ac:dyDescent="0.25">
      <c r="B1225" s="147" t="s">
        <v>6</v>
      </c>
      <c r="C1225" s="148" t="s">
        <v>7</v>
      </c>
      <c r="D1225" s="148">
        <v>25</v>
      </c>
      <c r="E1225" s="148" t="s">
        <v>8</v>
      </c>
      <c r="F1225" s="149">
        <v>43774</v>
      </c>
      <c r="G1225" s="149">
        <v>43622</v>
      </c>
      <c r="H1225" s="150">
        <v>100000</v>
      </c>
      <c r="I1225" s="148" t="str">
        <f t="shared" si="72"/>
        <v>2019Q2</v>
      </c>
      <c r="J1225" s="148">
        <f t="shared" si="73"/>
        <v>0</v>
      </c>
      <c r="K1225" s="148">
        <f t="shared" si="74"/>
        <v>2</v>
      </c>
      <c r="L1225" s="151">
        <f t="shared" si="75"/>
        <v>1</v>
      </c>
    </row>
    <row r="1226" spans="2:12" x14ac:dyDescent="0.25">
      <c r="B1226" s="147" t="s">
        <v>6</v>
      </c>
      <c r="C1226" s="148" t="s">
        <v>7</v>
      </c>
      <c r="D1226" s="148">
        <v>26</v>
      </c>
      <c r="E1226" s="148" t="s">
        <v>8</v>
      </c>
      <c r="F1226" s="149">
        <v>43774</v>
      </c>
      <c r="G1226" s="149">
        <v>43650</v>
      </c>
      <c r="H1226" s="150">
        <v>100000</v>
      </c>
      <c r="I1226" s="148" t="str">
        <f t="shared" si="72"/>
        <v>2019Q3</v>
      </c>
      <c r="J1226" s="148">
        <f t="shared" si="73"/>
        <v>0</v>
      </c>
      <c r="K1226" s="148">
        <f t="shared" si="74"/>
        <v>1</v>
      </c>
      <c r="L1226" s="151">
        <f t="shared" si="75"/>
        <v>1</v>
      </c>
    </row>
    <row r="1227" spans="2:12" x14ac:dyDescent="0.25">
      <c r="B1227" s="147" t="s">
        <v>6</v>
      </c>
      <c r="C1227" s="148" t="s">
        <v>7</v>
      </c>
      <c r="D1227" s="148">
        <v>54</v>
      </c>
      <c r="E1227" s="148" t="s">
        <v>8</v>
      </c>
      <c r="F1227" s="149">
        <v>43774</v>
      </c>
      <c r="G1227" s="149">
        <v>43655</v>
      </c>
      <c r="H1227" s="150">
        <v>22000</v>
      </c>
      <c r="I1227" s="148" t="str">
        <f t="shared" ref="I1227:I1290" si="76">YEAR(G1227)&amp;"Q"&amp;ROUNDUP(MONTH(G1227)/3,0)</f>
        <v>2019Q3</v>
      </c>
      <c r="J1227" s="148">
        <f t="shared" ref="J1227:J1290" si="77">YEAR(F1227)-YEAR(G1227)</f>
        <v>0</v>
      </c>
      <c r="K1227" s="148">
        <f t="shared" ref="K1227:K1290" si="78">(YEAR(F1227)*4+ROUNDDOWN((MONTH(F1227)-1)/3,0))
-(YEAR(G1227)*4+ROUNDDOWN((MONTH(G1227)-1)/3,0))</f>
        <v>1</v>
      </c>
      <c r="L1227" s="151">
        <f t="shared" ref="L1227:L1290" si="79">IF(C1227="Declined",0,IF(C1227="Admitted",1,IF(B1227="TPD",0.8,1)))</f>
        <v>1</v>
      </c>
    </row>
    <row r="1228" spans="2:12" x14ac:dyDescent="0.25">
      <c r="B1228" s="147" t="s">
        <v>6</v>
      </c>
      <c r="C1228" s="148" t="s">
        <v>7</v>
      </c>
      <c r="D1228" s="148">
        <v>34</v>
      </c>
      <c r="E1228" s="148" t="s">
        <v>8</v>
      </c>
      <c r="F1228" s="149">
        <v>43774</v>
      </c>
      <c r="G1228" s="149">
        <v>43663</v>
      </c>
      <c r="H1228" s="150">
        <v>91000</v>
      </c>
      <c r="I1228" s="148" t="str">
        <f t="shared" si="76"/>
        <v>2019Q3</v>
      </c>
      <c r="J1228" s="148">
        <f t="shared" si="77"/>
        <v>0</v>
      </c>
      <c r="K1228" s="148">
        <f t="shared" si="78"/>
        <v>1</v>
      </c>
      <c r="L1228" s="151">
        <f t="shared" si="79"/>
        <v>1</v>
      </c>
    </row>
    <row r="1229" spans="2:12" x14ac:dyDescent="0.25">
      <c r="B1229" s="147" t="s">
        <v>6</v>
      </c>
      <c r="C1229" s="148" t="s">
        <v>7</v>
      </c>
      <c r="D1229" s="148">
        <v>40</v>
      </c>
      <c r="E1229" s="148" t="s">
        <v>8</v>
      </c>
      <c r="F1229" s="149">
        <v>43774</v>
      </c>
      <c r="G1229" s="149">
        <v>43670</v>
      </c>
      <c r="H1229" s="150">
        <v>74000</v>
      </c>
      <c r="I1229" s="148" t="str">
        <f t="shared" si="76"/>
        <v>2019Q3</v>
      </c>
      <c r="J1229" s="148">
        <f t="shared" si="77"/>
        <v>0</v>
      </c>
      <c r="K1229" s="148">
        <f t="shared" si="78"/>
        <v>1</v>
      </c>
      <c r="L1229" s="151">
        <f t="shared" si="79"/>
        <v>1</v>
      </c>
    </row>
    <row r="1230" spans="2:12" x14ac:dyDescent="0.25">
      <c r="B1230" s="147" t="s">
        <v>6</v>
      </c>
      <c r="C1230" s="148" t="s">
        <v>7</v>
      </c>
      <c r="D1230" s="148">
        <v>52</v>
      </c>
      <c r="E1230" s="148" t="s">
        <v>8</v>
      </c>
      <c r="F1230" s="149">
        <v>43774</v>
      </c>
      <c r="G1230" s="149">
        <v>43735</v>
      </c>
      <c r="H1230" s="150">
        <v>27000</v>
      </c>
      <c r="I1230" s="148" t="str">
        <f t="shared" si="76"/>
        <v>2019Q3</v>
      </c>
      <c r="J1230" s="148">
        <f t="shared" si="77"/>
        <v>0</v>
      </c>
      <c r="K1230" s="148">
        <f t="shared" si="78"/>
        <v>1</v>
      </c>
      <c r="L1230" s="151">
        <f t="shared" si="79"/>
        <v>1</v>
      </c>
    </row>
    <row r="1231" spans="2:12" x14ac:dyDescent="0.25">
      <c r="B1231" s="147" t="s">
        <v>9</v>
      </c>
      <c r="C1231" s="148" t="s">
        <v>7</v>
      </c>
      <c r="D1231" s="148">
        <v>28</v>
      </c>
      <c r="E1231" s="148" t="s">
        <v>8</v>
      </c>
      <c r="F1231" s="149">
        <v>43779</v>
      </c>
      <c r="G1231" s="149">
        <v>43208</v>
      </c>
      <c r="H1231" s="150">
        <v>100000</v>
      </c>
      <c r="I1231" s="148" t="str">
        <f t="shared" si="76"/>
        <v>2018Q2</v>
      </c>
      <c r="J1231" s="148">
        <f t="shared" si="77"/>
        <v>1</v>
      </c>
      <c r="K1231" s="148">
        <f t="shared" si="78"/>
        <v>6</v>
      </c>
      <c r="L1231" s="151">
        <f t="shared" si="79"/>
        <v>1</v>
      </c>
    </row>
    <row r="1232" spans="2:12" x14ac:dyDescent="0.25">
      <c r="B1232" s="147" t="s">
        <v>9</v>
      </c>
      <c r="C1232" s="148" t="s">
        <v>7</v>
      </c>
      <c r="D1232" s="148">
        <v>45</v>
      </c>
      <c r="E1232" s="148" t="s">
        <v>8</v>
      </c>
      <c r="F1232" s="149">
        <v>43779</v>
      </c>
      <c r="G1232" s="149">
        <v>43492</v>
      </c>
      <c r="H1232" s="150">
        <v>47000</v>
      </c>
      <c r="I1232" s="148" t="str">
        <f t="shared" si="76"/>
        <v>2019Q1</v>
      </c>
      <c r="J1232" s="148">
        <f t="shared" si="77"/>
        <v>0</v>
      </c>
      <c r="K1232" s="148">
        <f t="shared" si="78"/>
        <v>3</v>
      </c>
      <c r="L1232" s="151">
        <f t="shared" si="79"/>
        <v>1</v>
      </c>
    </row>
    <row r="1233" spans="2:12" x14ac:dyDescent="0.25">
      <c r="B1233" s="147" t="s">
        <v>9</v>
      </c>
      <c r="C1233" s="148" t="s">
        <v>7</v>
      </c>
      <c r="D1233" s="148">
        <v>54</v>
      </c>
      <c r="E1233" s="148" t="s">
        <v>8</v>
      </c>
      <c r="F1233" s="149">
        <v>43780</v>
      </c>
      <c r="G1233" s="149">
        <v>43040</v>
      </c>
      <c r="H1233" s="150">
        <v>22000</v>
      </c>
      <c r="I1233" s="148" t="str">
        <f t="shared" si="76"/>
        <v>2017Q4</v>
      </c>
      <c r="J1233" s="148">
        <f t="shared" si="77"/>
        <v>2</v>
      </c>
      <c r="K1233" s="148">
        <f t="shared" si="78"/>
        <v>8</v>
      </c>
      <c r="L1233" s="151">
        <f t="shared" si="79"/>
        <v>1</v>
      </c>
    </row>
    <row r="1234" spans="2:12" x14ac:dyDescent="0.25">
      <c r="B1234" s="147" t="s">
        <v>6</v>
      </c>
      <c r="C1234" s="148" t="s">
        <v>7</v>
      </c>
      <c r="D1234" s="148">
        <v>35</v>
      </c>
      <c r="E1234" s="148" t="s">
        <v>8</v>
      </c>
      <c r="F1234" s="149">
        <v>43780</v>
      </c>
      <c r="G1234" s="149">
        <v>43302</v>
      </c>
      <c r="H1234" s="150">
        <v>88000</v>
      </c>
      <c r="I1234" s="148" t="str">
        <f t="shared" si="76"/>
        <v>2018Q3</v>
      </c>
      <c r="J1234" s="148">
        <f t="shared" si="77"/>
        <v>1</v>
      </c>
      <c r="K1234" s="148">
        <f t="shared" si="78"/>
        <v>5</v>
      </c>
      <c r="L1234" s="151">
        <f t="shared" si="79"/>
        <v>1</v>
      </c>
    </row>
    <row r="1235" spans="2:12" x14ac:dyDescent="0.25">
      <c r="B1235" s="147" t="s">
        <v>6</v>
      </c>
      <c r="C1235" s="148" t="s">
        <v>7</v>
      </c>
      <c r="D1235" s="148">
        <v>32</v>
      </c>
      <c r="E1235" s="148" t="s">
        <v>8</v>
      </c>
      <c r="F1235" s="149">
        <v>43780</v>
      </c>
      <c r="G1235" s="149">
        <v>43323</v>
      </c>
      <c r="H1235" s="150">
        <v>96000</v>
      </c>
      <c r="I1235" s="148" t="str">
        <f t="shared" si="76"/>
        <v>2018Q3</v>
      </c>
      <c r="J1235" s="148">
        <f t="shared" si="77"/>
        <v>1</v>
      </c>
      <c r="K1235" s="148">
        <f t="shared" si="78"/>
        <v>5</v>
      </c>
      <c r="L1235" s="151">
        <f t="shared" si="79"/>
        <v>1</v>
      </c>
    </row>
    <row r="1236" spans="2:12" x14ac:dyDescent="0.25">
      <c r="B1236" s="147" t="s">
        <v>6</v>
      </c>
      <c r="C1236" s="148" t="s">
        <v>7</v>
      </c>
      <c r="D1236" s="148">
        <v>19</v>
      </c>
      <c r="E1236" s="148" t="s">
        <v>8</v>
      </c>
      <c r="F1236" s="149">
        <v>43780</v>
      </c>
      <c r="G1236" s="149">
        <v>43670</v>
      </c>
      <c r="H1236" s="150">
        <v>100000</v>
      </c>
      <c r="I1236" s="148" t="str">
        <f t="shared" si="76"/>
        <v>2019Q3</v>
      </c>
      <c r="J1236" s="148">
        <f t="shared" si="77"/>
        <v>0</v>
      </c>
      <c r="K1236" s="148">
        <f t="shared" si="78"/>
        <v>1</v>
      </c>
      <c r="L1236" s="151">
        <f t="shared" si="79"/>
        <v>1</v>
      </c>
    </row>
    <row r="1237" spans="2:12" x14ac:dyDescent="0.25">
      <c r="B1237" s="147" t="s">
        <v>6</v>
      </c>
      <c r="C1237" s="148" t="s">
        <v>7</v>
      </c>
      <c r="D1237" s="148">
        <v>36</v>
      </c>
      <c r="E1237" s="148" t="s">
        <v>8</v>
      </c>
      <c r="F1237" s="149">
        <v>43780</v>
      </c>
      <c r="G1237" s="149">
        <v>43708</v>
      </c>
      <c r="H1237" s="150">
        <v>87000</v>
      </c>
      <c r="I1237" s="148" t="str">
        <f t="shared" si="76"/>
        <v>2019Q3</v>
      </c>
      <c r="J1237" s="148">
        <f t="shared" si="77"/>
        <v>0</v>
      </c>
      <c r="K1237" s="148">
        <f t="shared" si="78"/>
        <v>1</v>
      </c>
      <c r="L1237" s="151">
        <f t="shared" si="79"/>
        <v>1</v>
      </c>
    </row>
    <row r="1238" spans="2:12" x14ac:dyDescent="0.25">
      <c r="B1238" s="147" t="s">
        <v>9</v>
      </c>
      <c r="C1238" s="148" t="s">
        <v>7</v>
      </c>
      <c r="D1238" s="148">
        <v>44</v>
      </c>
      <c r="E1238" s="148" t="s">
        <v>8</v>
      </c>
      <c r="F1238" s="149">
        <v>43780</v>
      </c>
      <c r="G1238" s="149">
        <v>43732</v>
      </c>
      <c r="H1238" s="150">
        <v>52000</v>
      </c>
      <c r="I1238" s="148" t="str">
        <f t="shared" si="76"/>
        <v>2019Q3</v>
      </c>
      <c r="J1238" s="148">
        <f t="shared" si="77"/>
        <v>0</v>
      </c>
      <c r="K1238" s="148">
        <f t="shared" si="78"/>
        <v>1</v>
      </c>
      <c r="L1238" s="151">
        <f t="shared" si="79"/>
        <v>1</v>
      </c>
    </row>
    <row r="1239" spans="2:12" x14ac:dyDescent="0.25">
      <c r="B1239" s="147" t="s">
        <v>9</v>
      </c>
      <c r="C1239" s="148" t="s">
        <v>7</v>
      </c>
      <c r="D1239" s="148">
        <v>62</v>
      </c>
      <c r="E1239" s="148" t="s">
        <v>8</v>
      </c>
      <c r="F1239" s="149">
        <v>43782</v>
      </c>
      <c r="G1239" s="149">
        <v>43100</v>
      </c>
      <c r="H1239" s="150">
        <v>10000</v>
      </c>
      <c r="I1239" s="148" t="str">
        <f t="shared" si="76"/>
        <v>2017Q4</v>
      </c>
      <c r="J1239" s="148">
        <f t="shared" si="77"/>
        <v>2</v>
      </c>
      <c r="K1239" s="148">
        <f t="shared" si="78"/>
        <v>8</v>
      </c>
      <c r="L1239" s="151">
        <f t="shared" si="79"/>
        <v>1</v>
      </c>
    </row>
    <row r="1240" spans="2:12" x14ac:dyDescent="0.25">
      <c r="B1240" s="147" t="s">
        <v>6</v>
      </c>
      <c r="C1240" s="148" t="s">
        <v>7</v>
      </c>
      <c r="D1240" s="148">
        <v>39</v>
      </c>
      <c r="E1240" s="148" t="s">
        <v>8</v>
      </c>
      <c r="F1240" s="149">
        <v>43782</v>
      </c>
      <c r="G1240" s="149">
        <v>43584</v>
      </c>
      <c r="H1240" s="150">
        <v>81000</v>
      </c>
      <c r="I1240" s="148" t="str">
        <f t="shared" si="76"/>
        <v>2019Q2</v>
      </c>
      <c r="J1240" s="148">
        <f t="shared" si="77"/>
        <v>0</v>
      </c>
      <c r="K1240" s="148">
        <f t="shared" si="78"/>
        <v>2</v>
      </c>
      <c r="L1240" s="151">
        <f t="shared" si="79"/>
        <v>1</v>
      </c>
    </row>
    <row r="1241" spans="2:12" x14ac:dyDescent="0.25">
      <c r="B1241" s="147" t="s">
        <v>6</v>
      </c>
      <c r="C1241" s="148" t="s">
        <v>7</v>
      </c>
      <c r="D1241" s="148">
        <v>54</v>
      </c>
      <c r="E1241" s="148" t="s">
        <v>8</v>
      </c>
      <c r="F1241" s="149">
        <v>43782</v>
      </c>
      <c r="G1241" s="149">
        <v>43714</v>
      </c>
      <c r="H1241" s="150">
        <v>22000</v>
      </c>
      <c r="I1241" s="148" t="str">
        <f t="shared" si="76"/>
        <v>2019Q3</v>
      </c>
      <c r="J1241" s="148">
        <f t="shared" si="77"/>
        <v>0</v>
      </c>
      <c r="K1241" s="148">
        <f t="shared" si="78"/>
        <v>1</v>
      </c>
      <c r="L1241" s="151">
        <f t="shared" si="79"/>
        <v>1</v>
      </c>
    </row>
    <row r="1242" spans="2:12" x14ac:dyDescent="0.25">
      <c r="B1242" s="147" t="s">
        <v>6</v>
      </c>
      <c r="C1242" s="148" t="s">
        <v>7</v>
      </c>
      <c r="D1242" s="148">
        <v>44</v>
      </c>
      <c r="E1242" s="148" t="s">
        <v>8</v>
      </c>
      <c r="F1242" s="149">
        <v>43785</v>
      </c>
      <c r="G1242" s="149">
        <v>43251</v>
      </c>
      <c r="H1242" s="150">
        <v>52000</v>
      </c>
      <c r="I1242" s="148" t="str">
        <f t="shared" si="76"/>
        <v>2018Q2</v>
      </c>
      <c r="J1242" s="148">
        <f t="shared" si="77"/>
        <v>1</v>
      </c>
      <c r="K1242" s="148">
        <f t="shared" si="78"/>
        <v>6</v>
      </c>
      <c r="L1242" s="151">
        <f t="shared" si="79"/>
        <v>1</v>
      </c>
    </row>
    <row r="1243" spans="2:12" x14ac:dyDescent="0.25">
      <c r="B1243" s="147" t="s">
        <v>6</v>
      </c>
      <c r="C1243" s="148" t="s">
        <v>7</v>
      </c>
      <c r="D1243" s="148">
        <v>42</v>
      </c>
      <c r="E1243" s="148" t="s">
        <v>8</v>
      </c>
      <c r="F1243" s="149">
        <v>43785</v>
      </c>
      <c r="G1243" s="149">
        <v>43648</v>
      </c>
      <c r="H1243" s="150">
        <v>64000</v>
      </c>
      <c r="I1243" s="148" t="str">
        <f t="shared" si="76"/>
        <v>2019Q3</v>
      </c>
      <c r="J1243" s="148">
        <f t="shared" si="77"/>
        <v>0</v>
      </c>
      <c r="K1243" s="148">
        <f t="shared" si="78"/>
        <v>1</v>
      </c>
      <c r="L1243" s="151">
        <f t="shared" si="79"/>
        <v>1</v>
      </c>
    </row>
    <row r="1244" spans="2:12" x14ac:dyDescent="0.25">
      <c r="B1244" s="147" t="s">
        <v>6</v>
      </c>
      <c r="C1244" s="148" t="s">
        <v>7</v>
      </c>
      <c r="D1244" s="148">
        <v>21</v>
      </c>
      <c r="E1244" s="148" t="s">
        <v>8</v>
      </c>
      <c r="F1244" s="149">
        <v>43785</v>
      </c>
      <c r="G1244" s="149">
        <v>43651</v>
      </c>
      <c r="H1244" s="150">
        <v>100000</v>
      </c>
      <c r="I1244" s="148" t="str">
        <f t="shared" si="76"/>
        <v>2019Q3</v>
      </c>
      <c r="J1244" s="148">
        <f t="shared" si="77"/>
        <v>0</v>
      </c>
      <c r="K1244" s="148">
        <f t="shared" si="78"/>
        <v>1</v>
      </c>
      <c r="L1244" s="151">
        <f t="shared" si="79"/>
        <v>1</v>
      </c>
    </row>
    <row r="1245" spans="2:12" x14ac:dyDescent="0.25">
      <c r="B1245" s="147" t="s">
        <v>9</v>
      </c>
      <c r="C1245" s="148" t="s">
        <v>7</v>
      </c>
      <c r="D1245" s="148">
        <v>34</v>
      </c>
      <c r="E1245" s="148" t="s">
        <v>8</v>
      </c>
      <c r="F1245" s="149">
        <v>43786</v>
      </c>
      <c r="G1245" s="149">
        <v>42882</v>
      </c>
      <c r="H1245" s="150">
        <v>91000</v>
      </c>
      <c r="I1245" s="148" t="str">
        <f t="shared" si="76"/>
        <v>2017Q2</v>
      </c>
      <c r="J1245" s="148">
        <f t="shared" si="77"/>
        <v>2</v>
      </c>
      <c r="K1245" s="148">
        <f t="shared" si="78"/>
        <v>10</v>
      </c>
      <c r="L1245" s="151">
        <f t="shared" si="79"/>
        <v>1</v>
      </c>
    </row>
    <row r="1246" spans="2:12" x14ac:dyDescent="0.25">
      <c r="B1246" s="147" t="s">
        <v>9</v>
      </c>
      <c r="C1246" s="148" t="s">
        <v>7</v>
      </c>
      <c r="D1246" s="148">
        <v>48</v>
      </c>
      <c r="E1246" s="148" t="s">
        <v>8</v>
      </c>
      <c r="F1246" s="149">
        <v>43786</v>
      </c>
      <c r="G1246" s="149">
        <v>43124</v>
      </c>
      <c r="H1246" s="150">
        <v>38000</v>
      </c>
      <c r="I1246" s="148" t="str">
        <f t="shared" si="76"/>
        <v>2018Q1</v>
      </c>
      <c r="J1246" s="148">
        <f t="shared" si="77"/>
        <v>1</v>
      </c>
      <c r="K1246" s="148">
        <f t="shared" si="78"/>
        <v>7</v>
      </c>
      <c r="L1246" s="151">
        <f t="shared" si="79"/>
        <v>1</v>
      </c>
    </row>
    <row r="1247" spans="2:12" x14ac:dyDescent="0.25">
      <c r="B1247" s="147" t="s">
        <v>6</v>
      </c>
      <c r="C1247" s="148" t="s">
        <v>7</v>
      </c>
      <c r="D1247" s="148">
        <v>26</v>
      </c>
      <c r="E1247" s="148" t="s">
        <v>8</v>
      </c>
      <c r="F1247" s="149">
        <v>43786</v>
      </c>
      <c r="G1247" s="149">
        <v>43546</v>
      </c>
      <c r="H1247" s="150">
        <v>100000</v>
      </c>
      <c r="I1247" s="148" t="str">
        <f t="shared" si="76"/>
        <v>2019Q1</v>
      </c>
      <c r="J1247" s="148">
        <f t="shared" si="77"/>
        <v>0</v>
      </c>
      <c r="K1247" s="148">
        <f t="shared" si="78"/>
        <v>3</v>
      </c>
      <c r="L1247" s="151">
        <f t="shared" si="79"/>
        <v>1</v>
      </c>
    </row>
    <row r="1248" spans="2:12" x14ac:dyDescent="0.25">
      <c r="B1248" s="147" t="s">
        <v>6</v>
      </c>
      <c r="C1248" s="148" t="s">
        <v>7</v>
      </c>
      <c r="D1248" s="148">
        <v>58</v>
      </c>
      <c r="E1248" s="148" t="s">
        <v>8</v>
      </c>
      <c r="F1248" s="149">
        <v>43786</v>
      </c>
      <c r="G1248" s="149">
        <v>43624</v>
      </c>
      <c r="H1248" s="150">
        <v>12000</v>
      </c>
      <c r="I1248" s="148" t="str">
        <f t="shared" si="76"/>
        <v>2019Q2</v>
      </c>
      <c r="J1248" s="148">
        <f t="shared" si="77"/>
        <v>0</v>
      </c>
      <c r="K1248" s="148">
        <f t="shared" si="78"/>
        <v>2</v>
      </c>
      <c r="L1248" s="151">
        <f t="shared" si="79"/>
        <v>1</v>
      </c>
    </row>
    <row r="1249" spans="2:12" x14ac:dyDescent="0.25">
      <c r="B1249" s="147" t="s">
        <v>6</v>
      </c>
      <c r="C1249" s="148" t="s">
        <v>7</v>
      </c>
      <c r="D1249" s="148">
        <v>23</v>
      </c>
      <c r="E1249" s="148" t="s">
        <v>8</v>
      </c>
      <c r="F1249" s="149">
        <v>43786</v>
      </c>
      <c r="G1249" s="149">
        <v>43637</v>
      </c>
      <c r="H1249" s="150">
        <v>100000</v>
      </c>
      <c r="I1249" s="148" t="str">
        <f t="shared" si="76"/>
        <v>2019Q2</v>
      </c>
      <c r="J1249" s="148">
        <f t="shared" si="77"/>
        <v>0</v>
      </c>
      <c r="K1249" s="148">
        <f t="shared" si="78"/>
        <v>2</v>
      </c>
      <c r="L1249" s="151">
        <f t="shared" si="79"/>
        <v>1</v>
      </c>
    </row>
    <row r="1250" spans="2:12" x14ac:dyDescent="0.25">
      <c r="B1250" s="147" t="s">
        <v>6</v>
      </c>
      <c r="C1250" s="148" t="s">
        <v>7</v>
      </c>
      <c r="D1250" s="148">
        <v>50</v>
      </c>
      <c r="E1250" s="148" t="s">
        <v>8</v>
      </c>
      <c r="F1250" s="149">
        <v>43786</v>
      </c>
      <c r="G1250" s="149">
        <v>43643</v>
      </c>
      <c r="H1250" s="150">
        <v>32000</v>
      </c>
      <c r="I1250" s="148" t="str">
        <f t="shared" si="76"/>
        <v>2019Q2</v>
      </c>
      <c r="J1250" s="148">
        <f t="shared" si="77"/>
        <v>0</v>
      </c>
      <c r="K1250" s="148">
        <f t="shared" si="78"/>
        <v>2</v>
      </c>
      <c r="L1250" s="151">
        <f t="shared" si="79"/>
        <v>1</v>
      </c>
    </row>
    <row r="1251" spans="2:12" x14ac:dyDescent="0.25">
      <c r="B1251" s="147" t="s">
        <v>6</v>
      </c>
      <c r="C1251" s="148" t="s">
        <v>7</v>
      </c>
      <c r="D1251" s="148">
        <v>44</v>
      </c>
      <c r="E1251" s="148" t="s">
        <v>8</v>
      </c>
      <c r="F1251" s="149">
        <v>43786</v>
      </c>
      <c r="G1251" s="149">
        <v>43687</v>
      </c>
      <c r="H1251" s="150">
        <v>52000</v>
      </c>
      <c r="I1251" s="148" t="str">
        <f t="shared" si="76"/>
        <v>2019Q3</v>
      </c>
      <c r="J1251" s="148">
        <f t="shared" si="77"/>
        <v>0</v>
      </c>
      <c r="K1251" s="148">
        <f t="shared" si="78"/>
        <v>1</v>
      </c>
      <c r="L1251" s="151">
        <f t="shared" si="79"/>
        <v>1</v>
      </c>
    </row>
    <row r="1252" spans="2:12" x14ac:dyDescent="0.25">
      <c r="B1252" s="147" t="s">
        <v>9</v>
      </c>
      <c r="C1252" s="148" t="s">
        <v>7</v>
      </c>
      <c r="D1252" s="148">
        <v>41</v>
      </c>
      <c r="E1252" s="148" t="s">
        <v>8</v>
      </c>
      <c r="F1252" s="149">
        <v>43787</v>
      </c>
      <c r="G1252" s="149">
        <v>43434</v>
      </c>
      <c r="H1252" s="150">
        <v>68000</v>
      </c>
      <c r="I1252" s="148" t="str">
        <f t="shared" si="76"/>
        <v>2018Q4</v>
      </c>
      <c r="J1252" s="148">
        <f t="shared" si="77"/>
        <v>1</v>
      </c>
      <c r="K1252" s="148">
        <f t="shared" si="78"/>
        <v>4</v>
      </c>
      <c r="L1252" s="151">
        <f t="shared" si="79"/>
        <v>1</v>
      </c>
    </row>
    <row r="1253" spans="2:12" x14ac:dyDescent="0.25">
      <c r="B1253" s="147" t="s">
        <v>9</v>
      </c>
      <c r="C1253" s="148" t="s">
        <v>7</v>
      </c>
      <c r="D1253" s="148">
        <v>47</v>
      </c>
      <c r="E1253" s="148" t="s">
        <v>8</v>
      </c>
      <c r="F1253" s="149">
        <v>43788</v>
      </c>
      <c r="G1253" s="149">
        <v>43038</v>
      </c>
      <c r="H1253" s="150">
        <v>40000</v>
      </c>
      <c r="I1253" s="148" t="str">
        <f t="shared" si="76"/>
        <v>2017Q4</v>
      </c>
      <c r="J1253" s="148">
        <f t="shared" si="77"/>
        <v>2</v>
      </c>
      <c r="K1253" s="148">
        <f t="shared" si="78"/>
        <v>8</v>
      </c>
      <c r="L1253" s="151">
        <f t="shared" si="79"/>
        <v>1</v>
      </c>
    </row>
    <row r="1254" spans="2:12" x14ac:dyDescent="0.25">
      <c r="B1254" s="147" t="s">
        <v>9</v>
      </c>
      <c r="C1254" s="148" t="s">
        <v>7</v>
      </c>
      <c r="D1254" s="148">
        <v>46</v>
      </c>
      <c r="E1254" s="148" t="s">
        <v>8</v>
      </c>
      <c r="F1254" s="149">
        <v>43788</v>
      </c>
      <c r="G1254" s="149">
        <v>43280</v>
      </c>
      <c r="H1254" s="150">
        <v>43000</v>
      </c>
      <c r="I1254" s="148" t="str">
        <f t="shared" si="76"/>
        <v>2018Q2</v>
      </c>
      <c r="J1254" s="148">
        <f t="shared" si="77"/>
        <v>1</v>
      </c>
      <c r="K1254" s="148">
        <f t="shared" si="78"/>
        <v>6</v>
      </c>
      <c r="L1254" s="151">
        <f t="shared" si="79"/>
        <v>1</v>
      </c>
    </row>
    <row r="1255" spans="2:12" x14ac:dyDescent="0.25">
      <c r="B1255" s="147" t="s">
        <v>9</v>
      </c>
      <c r="C1255" s="148" t="s">
        <v>7</v>
      </c>
      <c r="D1255" s="148">
        <v>36</v>
      </c>
      <c r="E1255" s="148" t="s">
        <v>8</v>
      </c>
      <c r="F1255" s="149">
        <v>43788</v>
      </c>
      <c r="G1255" s="149">
        <v>43516</v>
      </c>
      <c r="H1255" s="150">
        <v>87000</v>
      </c>
      <c r="I1255" s="148" t="str">
        <f t="shared" si="76"/>
        <v>2019Q1</v>
      </c>
      <c r="J1255" s="148">
        <f t="shared" si="77"/>
        <v>0</v>
      </c>
      <c r="K1255" s="148">
        <f t="shared" si="78"/>
        <v>3</v>
      </c>
      <c r="L1255" s="151">
        <f t="shared" si="79"/>
        <v>1</v>
      </c>
    </row>
    <row r="1256" spans="2:12" x14ac:dyDescent="0.25">
      <c r="B1256" s="147" t="s">
        <v>9</v>
      </c>
      <c r="C1256" s="148" t="s">
        <v>7</v>
      </c>
      <c r="D1256" s="148">
        <v>54</v>
      </c>
      <c r="E1256" s="148" t="s">
        <v>8</v>
      </c>
      <c r="F1256" s="149">
        <v>43788</v>
      </c>
      <c r="G1256" s="149">
        <v>43541</v>
      </c>
      <c r="H1256" s="150">
        <v>22000</v>
      </c>
      <c r="I1256" s="148" t="str">
        <f t="shared" si="76"/>
        <v>2019Q1</v>
      </c>
      <c r="J1256" s="148">
        <f t="shared" si="77"/>
        <v>0</v>
      </c>
      <c r="K1256" s="148">
        <f t="shared" si="78"/>
        <v>3</v>
      </c>
      <c r="L1256" s="151">
        <f t="shared" si="79"/>
        <v>1</v>
      </c>
    </row>
    <row r="1257" spans="2:12" x14ac:dyDescent="0.25">
      <c r="B1257" s="147" t="s">
        <v>6</v>
      </c>
      <c r="C1257" s="148" t="s">
        <v>7</v>
      </c>
      <c r="D1257" s="148">
        <v>42</v>
      </c>
      <c r="E1257" s="148" t="s">
        <v>8</v>
      </c>
      <c r="F1257" s="149">
        <v>43788</v>
      </c>
      <c r="G1257" s="149">
        <v>43656</v>
      </c>
      <c r="H1257" s="150">
        <v>64000</v>
      </c>
      <c r="I1257" s="148" t="str">
        <f t="shared" si="76"/>
        <v>2019Q3</v>
      </c>
      <c r="J1257" s="148">
        <f t="shared" si="77"/>
        <v>0</v>
      </c>
      <c r="K1257" s="148">
        <f t="shared" si="78"/>
        <v>1</v>
      </c>
      <c r="L1257" s="151">
        <f t="shared" si="79"/>
        <v>1</v>
      </c>
    </row>
    <row r="1258" spans="2:12" x14ac:dyDescent="0.25">
      <c r="B1258" s="147" t="s">
        <v>9</v>
      </c>
      <c r="C1258" s="148" t="s">
        <v>7</v>
      </c>
      <c r="D1258" s="148">
        <v>51</v>
      </c>
      <c r="E1258" s="148" t="s">
        <v>8</v>
      </c>
      <c r="F1258" s="149">
        <v>43788</v>
      </c>
      <c r="G1258" s="149">
        <v>43724</v>
      </c>
      <c r="H1258" s="150">
        <v>30000</v>
      </c>
      <c r="I1258" s="148" t="str">
        <f t="shared" si="76"/>
        <v>2019Q3</v>
      </c>
      <c r="J1258" s="148">
        <f t="shared" si="77"/>
        <v>0</v>
      </c>
      <c r="K1258" s="148">
        <f t="shared" si="78"/>
        <v>1</v>
      </c>
      <c r="L1258" s="151">
        <f t="shared" si="79"/>
        <v>1</v>
      </c>
    </row>
    <row r="1259" spans="2:12" x14ac:dyDescent="0.25">
      <c r="B1259" s="147" t="s">
        <v>9</v>
      </c>
      <c r="C1259" s="148" t="s">
        <v>7</v>
      </c>
      <c r="D1259" s="148">
        <v>60</v>
      </c>
      <c r="E1259" s="148" t="s">
        <v>8</v>
      </c>
      <c r="F1259" s="149">
        <v>43789</v>
      </c>
      <c r="G1259" s="149">
        <v>43514</v>
      </c>
      <c r="H1259" s="150">
        <v>10000</v>
      </c>
      <c r="I1259" s="148" t="str">
        <f t="shared" si="76"/>
        <v>2019Q1</v>
      </c>
      <c r="J1259" s="148">
        <f t="shared" si="77"/>
        <v>0</v>
      </c>
      <c r="K1259" s="148">
        <f t="shared" si="78"/>
        <v>3</v>
      </c>
      <c r="L1259" s="151">
        <f t="shared" si="79"/>
        <v>1</v>
      </c>
    </row>
    <row r="1260" spans="2:12" x14ac:dyDescent="0.25">
      <c r="B1260" s="147" t="s">
        <v>9</v>
      </c>
      <c r="C1260" s="148" t="s">
        <v>7</v>
      </c>
      <c r="D1260" s="148">
        <v>46</v>
      </c>
      <c r="E1260" s="148" t="s">
        <v>8</v>
      </c>
      <c r="F1260" s="149">
        <v>43792</v>
      </c>
      <c r="G1260" s="149">
        <v>42529</v>
      </c>
      <c r="H1260" s="150">
        <v>43000</v>
      </c>
      <c r="I1260" s="148" t="str">
        <f t="shared" si="76"/>
        <v>2016Q2</v>
      </c>
      <c r="J1260" s="148">
        <f t="shared" si="77"/>
        <v>3</v>
      </c>
      <c r="K1260" s="148">
        <f t="shared" si="78"/>
        <v>14</v>
      </c>
      <c r="L1260" s="151">
        <f t="shared" si="79"/>
        <v>1</v>
      </c>
    </row>
    <row r="1261" spans="2:12" x14ac:dyDescent="0.25">
      <c r="B1261" s="147" t="s">
        <v>9</v>
      </c>
      <c r="C1261" s="148" t="s">
        <v>7</v>
      </c>
      <c r="D1261" s="148">
        <v>44</v>
      </c>
      <c r="E1261" s="148" t="s">
        <v>8</v>
      </c>
      <c r="F1261" s="149">
        <v>43792</v>
      </c>
      <c r="G1261" s="149">
        <v>42549</v>
      </c>
      <c r="H1261" s="150">
        <v>52000</v>
      </c>
      <c r="I1261" s="148" t="str">
        <f t="shared" si="76"/>
        <v>2016Q2</v>
      </c>
      <c r="J1261" s="148">
        <f t="shared" si="77"/>
        <v>3</v>
      </c>
      <c r="K1261" s="148">
        <f t="shared" si="78"/>
        <v>14</v>
      </c>
      <c r="L1261" s="151">
        <f t="shared" si="79"/>
        <v>1</v>
      </c>
    </row>
    <row r="1262" spans="2:12" x14ac:dyDescent="0.25">
      <c r="B1262" s="147" t="s">
        <v>6</v>
      </c>
      <c r="C1262" s="148" t="s">
        <v>7</v>
      </c>
      <c r="D1262" s="148">
        <v>39</v>
      </c>
      <c r="E1262" s="148" t="s">
        <v>8</v>
      </c>
      <c r="F1262" s="149">
        <v>43792</v>
      </c>
      <c r="G1262" s="149">
        <v>43620</v>
      </c>
      <c r="H1262" s="150">
        <v>81000</v>
      </c>
      <c r="I1262" s="148" t="str">
        <f t="shared" si="76"/>
        <v>2019Q2</v>
      </c>
      <c r="J1262" s="148">
        <f t="shared" si="77"/>
        <v>0</v>
      </c>
      <c r="K1262" s="148">
        <f t="shared" si="78"/>
        <v>2</v>
      </c>
      <c r="L1262" s="151">
        <f t="shared" si="79"/>
        <v>1</v>
      </c>
    </row>
    <row r="1263" spans="2:12" x14ac:dyDescent="0.25">
      <c r="B1263" s="147" t="s">
        <v>6</v>
      </c>
      <c r="C1263" s="148" t="s">
        <v>7</v>
      </c>
      <c r="D1263" s="148">
        <v>46</v>
      </c>
      <c r="E1263" s="148" t="s">
        <v>8</v>
      </c>
      <c r="F1263" s="149">
        <v>43793</v>
      </c>
      <c r="G1263" s="149">
        <v>43332</v>
      </c>
      <c r="H1263" s="150">
        <v>43000</v>
      </c>
      <c r="I1263" s="148" t="str">
        <f t="shared" si="76"/>
        <v>2018Q3</v>
      </c>
      <c r="J1263" s="148">
        <f t="shared" si="77"/>
        <v>1</v>
      </c>
      <c r="K1263" s="148">
        <f t="shared" si="78"/>
        <v>5</v>
      </c>
      <c r="L1263" s="151">
        <f t="shared" si="79"/>
        <v>1</v>
      </c>
    </row>
    <row r="1264" spans="2:12" x14ac:dyDescent="0.25">
      <c r="B1264" s="147" t="s">
        <v>9</v>
      </c>
      <c r="C1264" s="148" t="s">
        <v>7</v>
      </c>
      <c r="D1264" s="148">
        <v>46</v>
      </c>
      <c r="E1264" s="148" t="s">
        <v>8</v>
      </c>
      <c r="F1264" s="149">
        <v>43793</v>
      </c>
      <c r="G1264" s="149">
        <v>43549</v>
      </c>
      <c r="H1264" s="150">
        <v>43000</v>
      </c>
      <c r="I1264" s="148" t="str">
        <f t="shared" si="76"/>
        <v>2019Q1</v>
      </c>
      <c r="J1264" s="148">
        <f t="shared" si="77"/>
        <v>0</v>
      </c>
      <c r="K1264" s="148">
        <f t="shared" si="78"/>
        <v>3</v>
      </c>
      <c r="L1264" s="151">
        <f t="shared" si="79"/>
        <v>1</v>
      </c>
    </row>
    <row r="1265" spans="2:12" x14ac:dyDescent="0.25">
      <c r="B1265" s="147" t="s">
        <v>6</v>
      </c>
      <c r="C1265" s="148" t="s">
        <v>7</v>
      </c>
      <c r="D1265" s="148">
        <v>53</v>
      </c>
      <c r="E1265" s="148" t="s">
        <v>8</v>
      </c>
      <c r="F1265" s="149">
        <v>43794</v>
      </c>
      <c r="G1265" s="149">
        <v>43565</v>
      </c>
      <c r="H1265" s="150">
        <v>25000</v>
      </c>
      <c r="I1265" s="148" t="str">
        <f t="shared" si="76"/>
        <v>2019Q2</v>
      </c>
      <c r="J1265" s="148">
        <f t="shared" si="77"/>
        <v>0</v>
      </c>
      <c r="K1265" s="148">
        <f t="shared" si="78"/>
        <v>2</v>
      </c>
      <c r="L1265" s="151">
        <f t="shared" si="79"/>
        <v>1</v>
      </c>
    </row>
    <row r="1266" spans="2:12" x14ac:dyDescent="0.25">
      <c r="B1266" s="147" t="s">
        <v>6</v>
      </c>
      <c r="C1266" s="148" t="s">
        <v>7</v>
      </c>
      <c r="D1266" s="148">
        <v>45</v>
      </c>
      <c r="E1266" s="148" t="s">
        <v>8</v>
      </c>
      <c r="F1266" s="149">
        <v>43794</v>
      </c>
      <c r="G1266" s="149">
        <v>43570</v>
      </c>
      <c r="H1266" s="150">
        <v>47000</v>
      </c>
      <c r="I1266" s="148" t="str">
        <f t="shared" si="76"/>
        <v>2019Q2</v>
      </c>
      <c r="J1266" s="148">
        <f t="shared" si="77"/>
        <v>0</v>
      </c>
      <c r="K1266" s="148">
        <f t="shared" si="78"/>
        <v>2</v>
      </c>
      <c r="L1266" s="151">
        <f t="shared" si="79"/>
        <v>1</v>
      </c>
    </row>
    <row r="1267" spans="2:12" x14ac:dyDescent="0.25">
      <c r="B1267" s="147" t="s">
        <v>9</v>
      </c>
      <c r="C1267" s="148" t="s">
        <v>7</v>
      </c>
      <c r="D1267" s="148">
        <v>56</v>
      </c>
      <c r="E1267" s="148" t="s">
        <v>8</v>
      </c>
      <c r="F1267" s="149">
        <v>43795</v>
      </c>
      <c r="G1267" s="149">
        <v>43314</v>
      </c>
      <c r="H1267" s="150">
        <v>17000</v>
      </c>
      <c r="I1267" s="148" t="str">
        <f t="shared" si="76"/>
        <v>2018Q3</v>
      </c>
      <c r="J1267" s="148">
        <f t="shared" si="77"/>
        <v>1</v>
      </c>
      <c r="K1267" s="148">
        <f t="shared" si="78"/>
        <v>5</v>
      </c>
      <c r="L1267" s="151">
        <f t="shared" si="79"/>
        <v>1</v>
      </c>
    </row>
    <row r="1268" spans="2:12" x14ac:dyDescent="0.25">
      <c r="B1268" s="147" t="s">
        <v>9</v>
      </c>
      <c r="C1268" s="148" t="s">
        <v>7</v>
      </c>
      <c r="D1268" s="148">
        <v>61</v>
      </c>
      <c r="E1268" s="148" t="s">
        <v>8</v>
      </c>
      <c r="F1268" s="149">
        <v>43795</v>
      </c>
      <c r="G1268" s="149">
        <v>43403</v>
      </c>
      <c r="H1268" s="150">
        <v>10000</v>
      </c>
      <c r="I1268" s="148" t="str">
        <f t="shared" si="76"/>
        <v>2018Q4</v>
      </c>
      <c r="J1268" s="148">
        <f t="shared" si="77"/>
        <v>1</v>
      </c>
      <c r="K1268" s="148">
        <f t="shared" si="78"/>
        <v>4</v>
      </c>
      <c r="L1268" s="151">
        <f t="shared" si="79"/>
        <v>1</v>
      </c>
    </row>
    <row r="1269" spans="2:12" x14ac:dyDescent="0.25">
      <c r="B1269" s="147" t="s">
        <v>9</v>
      </c>
      <c r="C1269" s="148" t="s">
        <v>7</v>
      </c>
      <c r="D1269" s="148">
        <v>51</v>
      </c>
      <c r="E1269" s="148" t="s">
        <v>8</v>
      </c>
      <c r="F1269" s="149">
        <v>43795</v>
      </c>
      <c r="G1269" s="149">
        <v>43488</v>
      </c>
      <c r="H1269" s="150">
        <v>30000</v>
      </c>
      <c r="I1269" s="148" t="str">
        <f t="shared" si="76"/>
        <v>2019Q1</v>
      </c>
      <c r="J1269" s="148">
        <f t="shared" si="77"/>
        <v>0</v>
      </c>
      <c r="K1269" s="148">
        <f t="shared" si="78"/>
        <v>3</v>
      </c>
      <c r="L1269" s="151">
        <f t="shared" si="79"/>
        <v>1</v>
      </c>
    </row>
    <row r="1270" spans="2:12" x14ac:dyDescent="0.25">
      <c r="B1270" s="147" t="s">
        <v>6</v>
      </c>
      <c r="C1270" s="148" t="s">
        <v>7</v>
      </c>
      <c r="D1270" s="148">
        <v>54</v>
      </c>
      <c r="E1270" s="148" t="s">
        <v>8</v>
      </c>
      <c r="F1270" s="149">
        <v>43795</v>
      </c>
      <c r="G1270" s="149">
        <v>43734</v>
      </c>
      <c r="H1270" s="150">
        <v>22000</v>
      </c>
      <c r="I1270" s="148" t="str">
        <f t="shared" si="76"/>
        <v>2019Q3</v>
      </c>
      <c r="J1270" s="148">
        <f t="shared" si="77"/>
        <v>0</v>
      </c>
      <c r="K1270" s="148">
        <f t="shared" si="78"/>
        <v>1</v>
      </c>
      <c r="L1270" s="151">
        <f t="shared" si="79"/>
        <v>1</v>
      </c>
    </row>
    <row r="1271" spans="2:12" x14ac:dyDescent="0.25">
      <c r="B1271" s="147" t="s">
        <v>9</v>
      </c>
      <c r="C1271" s="148" t="s">
        <v>7</v>
      </c>
      <c r="D1271" s="148">
        <v>52</v>
      </c>
      <c r="E1271" s="148" t="s">
        <v>8</v>
      </c>
      <c r="F1271" s="149">
        <v>43796</v>
      </c>
      <c r="G1271" s="149">
        <v>43341</v>
      </c>
      <c r="H1271" s="150">
        <v>27000</v>
      </c>
      <c r="I1271" s="148" t="str">
        <f t="shared" si="76"/>
        <v>2018Q3</v>
      </c>
      <c r="J1271" s="148">
        <f t="shared" si="77"/>
        <v>1</v>
      </c>
      <c r="K1271" s="148">
        <f t="shared" si="78"/>
        <v>5</v>
      </c>
      <c r="L1271" s="151">
        <f t="shared" si="79"/>
        <v>1</v>
      </c>
    </row>
    <row r="1272" spans="2:12" x14ac:dyDescent="0.25">
      <c r="B1272" s="147" t="s">
        <v>6</v>
      </c>
      <c r="C1272" s="148" t="s">
        <v>7</v>
      </c>
      <c r="D1272" s="148">
        <v>55</v>
      </c>
      <c r="E1272" s="148" t="s">
        <v>8</v>
      </c>
      <c r="F1272" s="149">
        <v>43796</v>
      </c>
      <c r="G1272" s="149">
        <v>43726</v>
      </c>
      <c r="H1272" s="150">
        <v>20000</v>
      </c>
      <c r="I1272" s="148" t="str">
        <f t="shared" si="76"/>
        <v>2019Q3</v>
      </c>
      <c r="J1272" s="148">
        <f t="shared" si="77"/>
        <v>0</v>
      </c>
      <c r="K1272" s="148">
        <f t="shared" si="78"/>
        <v>1</v>
      </c>
      <c r="L1272" s="151">
        <f t="shared" si="79"/>
        <v>1</v>
      </c>
    </row>
    <row r="1273" spans="2:12" x14ac:dyDescent="0.25">
      <c r="B1273" s="147" t="s">
        <v>6</v>
      </c>
      <c r="C1273" s="148" t="s">
        <v>7</v>
      </c>
      <c r="D1273" s="148">
        <v>24</v>
      </c>
      <c r="E1273" s="148" t="s">
        <v>8</v>
      </c>
      <c r="F1273" s="149">
        <v>43796</v>
      </c>
      <c r="G1273" s="149">
        <v>43745</v>
      </c>
      <c r="H1273" s="150">
        <v>100000</v>
      </c>
      <c r="I1273" s="148" t="str">
        <f t="shared" si="76"/>
        <v>2019Q4</v>
      </c>
      <c r="J1273" s="148">
        <f t="shared" si="77"/>
        <v>0</v>
      </c>
      <c r="K1273" s="148">
        <f t="shared" si="78"/>
        <v>0</v>
      </c>
      <c r="L1273" s="151">
        <f t="shared" si="79"/>
        <v>1</v>
      </c>
    </row>
    <row r="1274" spans="2:12" x14ac:dyDescent="0.25">
      <c r="B1274" s="147" t="s">
        <v>6</v>
      </c>
      <c r="C1274" s="148" t="s">
        <v>7</v>
      </c>
      <c r="D1274" s="148">
        <v>35</v>
      </c>
      <c r="E1274" s="148" t="s">
        <v>8</v>
      </c>
      <c r="F1274" s="149">
        <v>43800</v>
      </c>
      <c r="G1274" s="149">
        <v>43666</v>
      </c>
      <c r="H1274" s="150">
        <v>88000</v>
      </c>
      <c r="I1274" s="148" t="str">
        <f t="shared" si="76"/>
        <v>2019Q3</v>
      </c>
      <c r="J1274" s="148">
        <f t="shared" si="77"/>
        <v>0</v>
      </c>
      <c r="K1274" s="148">
        <f t="shared" si="78"/>
        <v>1</v>
      </c>
      <c r="L1274" s="151">
        <f t="shared" si="79"/>
        <v>1</v>
      </c>
    </row>
    <row r="1275" spans="2:12" x14ac:dyDescent="0.25">
      <c r="B1275" s="147" t="s">
        <v>6</v>
      </c>
      <c r="C1275" s="148" t="s">
        <v>7</v>
      </c>
      <c r="D1275" s="148">
        <v>42</v>
      </c>
      <c r="E1275" s="148" t="s">
        <v>8</v>
      </c>
      <c r="F1275" s="149">
        <v>43800</v>
      </c>
      <c r="G1275" s="149">
        <v>43722</v>
      </c>
      <c r="H1275" s="150">
        <v>64000</v>
      </c>
      <c r="I1275" s="148" t="str">
        <f t="shared" si="76"/>
        <v>2019Q3</v>
      </c>
      <c r="J1275" s="148">
        <f t="shared" si="77"/>
        <v>0</v>
      </c>
      <c r="K1275" s="148">
        <f t="shared" si="78"/>
        <v>1</v>
      </c>
      <c r="L1275" s="151">
        <f t="shared" si="79"/>
        <v>1</v>
      </c>
    </row>
    <row r="1276" spans="2:12" x14ac:dyDescent="0.25">
      <c r="B1276" s="147" t="s">
        <v>6</v>
      </c>
      <c r="C1276" s="148" t="s">
        <v>7</v>
      </c>
      <c r="D1276" s="148">
        <v>54</v>
      </c>
      <c r="E1276" s="148" t="s">
        <v>8</v>
      </c>
      <c r="F1276" s="149">
        <v>43802</v>
      </c>
      <c r="G1276" s="149">
        <v>43749</v>
      </c>
      <c r="H1276" s="150">
        <v>22000</v>
      </c>
      <c r="I1276" s="148" t="str">
        <f t="shared" si="76"/>
        <v>2019Q4</v>
      </c>
      <c r="J1276" s="148">
        <f t="shared" si="77"/>
        <v>0</v>
      </c>
      <c r="K1276" s="148">
        <f t="shared" si="78"/>
        <v>0</v>
      </c>
      <c r="L1276" s="151">
        <f t="shared" si="79"/>
        <v>1</v>
      </c>
    </row>
    <row r="1277" spans="2:12" x14ac:dyDescent="0.25">
      <c r="B1277" s="147" t="s">
        <v>9</v>
      </c>
      <c r="C1277" s="148" t="s">
        <v>7</v>
      </c>
      <c r="D1277" s="148">
        <v>55</v>
      </c>
      <c r="E1277" s="148" t="s">
        <v>8</v>
      </c>
      <c r="F1277" s="149">
        <v>43803</v>
      </c>
      <c r="G1277" s="149">
        <v>43542</v>
      </c>
      <c r="H1277" s="150">
        <v>20000</v>
      </c>
      <c r="I1277" s="148" t="str">
        <f t="shared" si="76"/>
        <v>2019Q1</v>
      </c>
      <c r="J1277" s="148">
        <f t="shared" si="77"/>
        <v>0</v>
      </c>
      <c r="K1277" s="148">
        <f t="shared" si="78"/>
        <v>3</v>
      </c>
      <c r="L1277" s="151">
        <f t="shared" si="79"/>
        <v>1</v>
      </c>
    </row>
    <row r="1278" spans="2:12" x14ac:dyDescent="0.25">
      <c r="B1278" s="147" t="s">
        <v>9</v>
      </c>
      <c r="C1278" s="148" t="s">
        <v>7</v>
      </c>
      <c r="D1278" s="148">
        <v>62</v>
      </c>
      <c r="E1278" s="148" t="s">
        <v>8</v>
      </c>
      <c r="F1278" s="149">
        <v>43803</v>
      </c>
      <c r="G1278" s="149">
        <v>43548</v>
      </c>
      <c r="H1278" s="150">
        <v>10000</v>
      </c>
      <c r="I1278" s="148" t="str">
        <f t="shared" si="76"/>
        <v>2019Q1</v>
      </c>
      <c r="J1278" s="148">
        <f t="shared" si="77"/>
        <v>0</v>
      </c>
      <c r="K1278" s="148">
        <f t="shared" si="78"/>
        <v>3</v>
      </c>
      <c r="L1278" s="151">
        <f t="shared" si="79"/>
        <v>1</v>
      </c>
    </row>
    <row r="1279" spans="2:12" x14ac:dyDescent="0.25">
      <c r="B1279" s="147" t="s">
        <v>6</v>
      </c>
      <c r="C1279" s="148" t="s">
        <v>7</v>
      </c>
      <c r="D1279" s="148">
        <v>26</v>
      </c>
      <c r="E1279" s="148" t="s">
        <v>8</v>
      </c>
      <c r="F1279" s="149">
        <v>43803</v>
      </c>
      <c r="G1279" s="149">
        <v>43626</v>
      </c>
      <c r="H1279" s="150">
        <v>100000</v>
      </c>
      <c r="I1279" s="148" t="str">
        <f t="shared" si="76"/>
        <v>2019Q2</v>
      </c>
      <c r="J1279" s="148">
        <f t="shared" si="77"/>
        <v>0</v>
      </c>
      <c r="K1279" s="148">
        <f t="shared" si="78"/>
        <v>2</v>
      </c>
      <c r="L1279" s="151">
        <f t="shared" si="79"/>
        <v>1</v>
      </c>
    </row>
    <row r="1280" spans="2:12" x14ac:dyDescent="0.25">
      <c r="B1280" s="147" t="s">
        <v>9</v>
      </c>
      <c r="C1280" s="148" t="s">
        <v>7</v>
      </c>
      <c r="D1280" s="148">
        <v>49</v>
      </c>
      <c r="E1280" s="148" t="s">
        <v>8</v>
      </c>
      <c r="F1280" s="149">
        <v>43807</v>
      </c>
      <c r="G1280" s="149">
        <v>42970</v>
      </c>
      <c r="H1280" s="150">
        <v>35000</v>
      </c>
      <c r="I1280" s="148" t="str">
        <f t="shared" si="76"/>
        <v>2017Q3</v>
      </c>
      <c r="J1280" s="148">
        <f t="shared" si="77"/>
        <v>2</v>
      </c>
      <c r="K1280" s="148">
        <f t="shared" si="78"/>
        <v>9</v>
      </c>
      <c r="L1280" s="151">
        <f t="shared" si="79"/>
        <v>1</v>
      </c>
    </row>
    <row r="1281" spans="2:12" x14ac:dyDescent="0.25">
      <c r="B1281" s="147" t="s">
        <v>9</v>
      </c>
      <c r="C1281" s="148" t="s">
        <v>7</v>
      </c>
      <c r="D1281" s="148">
        <v>47</v>
      </c>
      <c r="E1281" s="148" t="s">
        <v>8</v>
      </c>
      <c r="F1281" s="149">
        <v>43807</v>
      </c>
      <c r="G1281" s="149">
        <v>43525</v>
      </c>
      <c r="H1281" s="150">
        <v>40000</v>
      </c>
      <c r="I1281" s="148" t="str">
        <f t="shared" si="76"/>
        <v>2019Q1</v>
      </c>
      <c r="J1281" s="148">
        <f t="shared" si="77"/>
        <v>0</v>
      </c>
      <c r="K1281" s="148">
        <f t="shared" si="78"/>
        <v>3</v>
      </c>
      <c r="L1281" s="151">
        <f t="shared" si="79"/>
        <v>1</v>
      </c>
    </row>
    <row r="1282" spans="2:12" x14ac:dyDescent="0.25">
      <c r="B1282" s="147" t="s">
        <v>9</v>
      </c>
      <c r="C1282" s="148" t="s">
        <v>7</v>
      </c>
      <c r="D1282" s="148">
        <v>63</v>
      </c>
      <c r="E1282" s="148" t="s">
        <v>8</v>
      </c>
      <c r="F1282" s="149">
        <v>43807</v>
      </c>
      <c r="G1282" s="149">
        <v>43573</v>
      </c>
      <c r="H1282" s="150">
        <v>10000</v>
      </c>
      <c r="I1282" s="148" t="str">
        <f t="shared" si="76"/>
        <v>2019Q2</v>
      </c>
      <c r="J1282" s="148">
        <f t="shared" si="77"/>
        <v>0</v>
      </c>
      <c r="K1282" s="148">
        <f t="shared" si="78"/>
        <v>2</v>
      </c>
      <c r="L1282" s="151">
        <f t="shared" si="79"/>
        <v>1</v>
      </c>
    </row>
    <row r="1283" spans="2:12" x14ac:dyDescent="0.25">
      <c r="B1283" s="147" t="s">
        <v>6</v>
      </c>
      <c r="C1283" s="148" t="s">
        <v>7</v>
      </c>
      <c r="D1283" s="148">
        <v>28</v>
      </c>
      <c r="E1283" s="148" t="s">
        <v>8</v>
      </c>
      <c r="F1283" s="149">
        <v>43807</v>
      </c>
      <c r="G1283" s="149">
        <v>43690</v>
      </c>
      <c r="H1283" s="150">
        <v>100000</v>
      </c>
      <c r="I1283" s="148" t="str">
        <f t="shared" si="76"/>
        <v>2019Q3</v>
      </c>
      <c r="J1283" s="148">
        <f t="shared" si="77"/>
        <v>0</v>
      </c>
      <c r="K1283" s="148">
        <f t="shared" si="78"/>
        <v>1</v>
      </c>
      <c r="L1283" s="151">
        <f t="shared" si="79"/>
        <v>1</v>
      </c>
    </row>
    <row r="1284" spans="2:12" x14ac:dyDescent="0.25">
      <c r="B1284" s="147" t="s">
        <v>6</v>
      </c>
      <c r="C1284" s="148" t="s">
        <v>7</v>
      </c>
      <c r="D1284" s="148">
        <v>63</v>
      </c>
      <c r="E1284" s="148" t="s">
        <v>8</v>
      </c>
      <c r="F1284" s="149">
        <v>43807</v>
      </c>
      <c r="G1284" s="149">
        <v>43695</v>
      </c>
      <c r="H1284" s="150">
        <v>10000</v>
      </c>
      <c r="I1284" s="148" t="str">
        <f t="shared" si="76"/>
        <v>2019Q3</v>
      </c>
      <c r="J1284" s="148">
        <f t="shared" si="77"/>
        <v>0</v>
      </c>
      <c r="K1284" s="148">
        <f t="shared" si="78"/>
        <v>1</v>
      </c>
      <c r="L1284" s="151">
        <f t="shared" si="79"/>
        <v>1</v>
      </c>
    </row>
    <row r="1285" spans="2:12" x14ac:dyDescent="0.25">
      <c r="B1285" s="147" t="s">
        <v>9</v>
      </c>
      <c r="C1285" s="148" t="s">
        <v>7</v>
      </c>
      <c r="D1285" s="148">
        <v>59</v>
      </c>
      <c r="E1285" s="148" t="s">
        <v>8</v>
      </c>
      <c r="F1285" s="149">
        <v>43808</v>
      </c>
      <c r="G1285" s="149">
        <v>42929</v>
      </c>
      <c r="H1285" s="150">
        <v>10000</v>
      </c>
      <c r="I1285" s="148" t="str">
        <f t="shared" si="76"/>
        <v>2017Q3</v>
      </c>
      <c r="J1285" s="148">
        <f t="shared" si="77"/>
        <v>2</v>
      </c>
      <c r="K1285" s="148">
        <f t="shared" si="78"/>
        <v>9</v>
      </c>
      <c r="L1285" s="151">
        <f t="shared" si="79"/>
        <v>1</v>
      </c>
    </row>
    <row r="1286" spans="2:12" x14ac:dyDescent="0.25">
      <c r="B1286" s="147" t="s">
        <v>6</v>
      </c>
      <c r="C1286" s="148" t="s">
        <v>7</v>
      </c>
      <c r="D1286" s="148">
        <v>62</v>
      </c>
      <c r="E1286" s="148" t="s">
        <v>8</v>
      </c>
      <c r="F1286" s="149">
        <v>43808</v>
      </c>
      <c r="G1286" s="149">
        <v>43524</v>
      </c>
      <c r="H1286" s="150">
        <v>10000</v>
      </c>
      <c r="I1286" s="148" t="str">
        <f t="shared" si="76"/>
        <v>2019Q1</v>
      </c>
      <c r="J1286" s="148">
        <f t="shared" si="77"/>
        <v>0</v>
      </c>
      <c r="K1286" s="148">
        <f t="shared" si="78"/>
        <v>3</v>
      </c>
      <c r="L1286" s="151">
        <f t="shared" si="79"/>
        <v>1</v>
      </c>
    </row>
    <row r="1287" spans="2:12" x14ac:dyDescent="0.25">
      <c r="B1287" s="147" t="s">
        <v>6</v>
      </c>
      <c r="C1287" s="148" t="s">
        <v>7</v>
      </c>
      <c r="D1287" s="148">
        <v>25</v>
      </c>
      <c r="E1287" s="148" t="s">
        <v>8</v>
      </c>
      <c r="F1287" s="149">
        <v>43808</v>
      </c>
      <c r="G1287" s="149">
        <v>43603</v>
      </c>
      <c r="H1287" s="150">
        <v>100000</v>
      </c>
      <c r="I1287" s="148" t="str">
        <f t="shared" si="76"/>
        <v>2019Q2</v>
      </c>
      <c r="J1287" s="148">
        <f t="shared" si="77"/>
        <v>0</v>
      </c>
      <c r="K1287" s="148">
        <f t="shared" si="78"/>
        <v>2</v>
      </c>
      <c r="L1287" s="151">
        <f t="shared" si="79"/>
        <v>1</v>
      </c>
    </row>
    <row r="1288" spans="2:12" x14ac:dyDescent="0.25">
      <c r="B1288" s="147" t="s">
        <v>6</v>
      </c>
      <c r="C1288" s="148" t="s">
        <v>7</v>
      </c>
      <c r="D1288" s="148">
        <v>51</v>
      </c>
      <c r="E1288" s="148" t="s">
        <v>8</v>
      </c>
      <c r="F1288" s="149">
        <v>43808</v>
      </c>
      <c r="G1288" s="149">
        <v>43614</v>
      </c>
      <c r="H1288" s="150">
        <v>30000</v>
      </c>
      <c r="I1288" s="148" t="str">
        <f t="shared" si="76"/>
        <v>2019Q2</v>
      </c>
      <c r="J1288" s="148">
        <f t="shared" si="77"/>
        <v>0</v>
      </c>
      <c r="K1288" s="148">
        <f t="shared" si="78"/>
        <v>2</v>
      </c>
      <c r="L1288" s="151">
        <f t="shared" si="79"/>
        <v>1</v>
      </c>
    </row>
    <row r="1289" spans="2:12" x14ac:dyDescent="0.25">
      <c r="B1289" s="147" t="s">
        <v>6</v>
      </c>
      <c r="C1289" s="148" t="s">
        <v>7</v>
      </c>
      <c r="D1289" s="148">
        <v>20</v>
      </c>
      <c r="E1289" s="148" t="s">
        <v>8</v>
      </c>
      <c r="F1289" s="149">
        <v>43808</v>
      </c>
      <c r="G1289" s="149">
        <v>43670</v>
      </c>
      <c r="H1289" s="150">
        <v>100000</v>
      </c>
      <c r="I1289" s="148" t="str">
        <f t="shared" si="76"/>
        <v>2019Q3</v>
      </c>
      <c r="J1289" s="148">
        <f t="shared" si="77"/>
        <v>0</v>
      </c>
      <c r="K1289" s="148">
        <f t="shared" si="78"/>
        <v>1</v>
      </c>
      <c r="L1289" s="151">
        <f t="shared" si="79"/>
        <v>1</v>
      </c>
    </row>
    <row r="1290" spans="2:12" x14ac:dyDescent="0.25">
      <c r="B1290" s="147" t="s">
        <v>6</v>
      </c>
      <c r="C1290" s="148" t="s">
        <v>7</v>
      </c>
      <c r="D1290" s="148">
        <v>37</v>
      </c>
      <c r="E1290" s="148" t="s">
        <v>8</v>
      </c>
      <c r="F1290" s="149">
        <v>43808</v>
      </c>
      <c r="G1290" s="149">
        <v>43691</v>
      </c>
      <c r="H1290" s="150">
        <v>86000</v>
      </c>
      <c r="I1290" s="148" t="str">
        <f t="shared" si="76"/>
        <v>2019Q3</v>
      </c>
      <c r="J1290" s="148">
        <f t="shared" si="77"/>
        <v>0</v>
      </c>
      <c r="K1290" s="148">
        <f t="shared" si="78"/>
        <v>1</v>
      </c>
      <c r="L1290" s="151">
        <f t="shared" si="79"/>
        <v>1</v>
      </c>
    </row>
    <row r="1291" spans="2:12" x14ac:dyDescent="0.25">
      <c r="B1291" s="147" t="s">
        <v>6</v>
      </c>
      <c r="C1291" s="148" t="s">
        <v>7</v>
      </c>
      <c r="D1291" s="148">
        <v>48</v>
      </c>
      <c r="E1291" s="148" t="s">
        <v>8</v>
      </c>
      <c r="F1291" s="149">
        <v>43809</v>
      </c>
      <c r="G1291" s="149">
        <v>43725</v>
      </c>
      <c r="H1291" s="150">
        <v>38000</v>
      </c>
      <c r="I1291" s="148" t="str">
        <f t="shared" ref="I1291:I1354" si="80">YEAR(G1291)&amp;"Q"&amp;ROUNDUP(MONTH(G1291)/3,0)</f>
        <v>2019Q3</v>
      </c>
      <c r="J1291" s="148">
        <f t="shared" ref="J1291:J1354" si="81">YEAR(F1291)-YEAR(G1291)</f>
        <v>0</v>
      </c>
      <c r="K1291" s="148">
        <f t="shared" ref="K1291:K1354" si="82">(YEAR(F1291)*4+ROUNDDOWN((MONTH(F1291)-1)/3,0))
-(YEAR(G1291)*4+ROUNDDOWN((MONTH(G1291)-1)/3,0))</f>
        <v>1</v>
      </c>
      <c r="L1291" s="151">
        <f t="shared" ref="L1291:L1354" si="83">IF(C1291="Declined",0,IF(C1291="Admitted",1,IF(B1291="TPD",0.8,1)))</f>
        <v>1</v>
      </c>
    </row>
    <row r="1292" spans="2:12" x14ac:dyDescent="0.25">
      <c r="B1292" s="147" t="s">
        <v>6</v>
      </c>
      <c r="C1292" s="148" t="s">
        <v>7</v>
      </c>
      <c r="D1292" s="148">
        <v>16</v>
      </c>
      <c r="E1292" s="148" t="s">
        <v>8</v>
      </c>
      <c r="F1292" s="149">
        <v>43809</v>
      </c>
      <c r="G1292" s="149">
        <v>43761</v>
      </c>
      <c r="H1292" s="150">
        <v>100000</v>
      </c>
      <c r="I1292" s="148" t="str">
        <f t="shared" si="80"/>
        <v>2019Q4</v>
      </c>
      <c r="J1292" s="148">
        <f t="shared" si="81"/>
        <v>0</v>
      </c>
      <c r="K1292" s="148">
        <f t="shared" si="82"/>
        <v>0</v>
      </c>
      <c r="L1292" s="151">
        <f t="shared" si="83"/>
        <v>1</v>
      </c>
    </row>
    <row r="1293" spans="2:12" x14ac:dyDescent="0.25">
      <c r="B1293" s="147" t="s">
        <v>9</v>
      </c>
      <c r="C1293" s="148" t="s">
        <v>7</v>
      </c>
      <c r="D1293" s="148">
        <v>38</v>
      </c>
      <c r="E1293" s="148" t="s">
        <v>8</v>
      </c>
      <c r="F1293" s="149">
        <v>43810</v>
      </c>
      <c r="G1293" s="149">
        <v>42461</v>
      </c>
      <c r="H1293" s="150">
        <v>84000</v>
      </c>
      <c r="I1293" s="148" t="str">
        <f t="shared" si="80"/>
        <v>2016Q2</v>
      </c>
      <c r="J1293" s="148">
        <f t="shared" si="81"/>
        <v>3</v>
      </c>
      <c r="K1293" s="148">
        <f t="shared" si="82"/>
        <v>14</v>
      </c>
      <c r="L1293" s="151">
        <f t="shared" si="83"/>
        <v>1</v>
      </c>
    </row>
    <row r="1294" spans="2:12" x14ac:dyDescent="0.25">
      <c r="B1294" s="147" t="s">
        <v>9</v>
      </c>
      <c r="C1294" s="148" t="s">
        <v>7</v>
      </c>
      <c r="D1294" s="148">
        <v>46</v>
      </c>
      <c r="E1294" s="148" t="s">
        <v>8</v>
      </c>
      <c r="F1294" s="149">
        <v>43810</v>
      </c>
      <c r="G1294" s="149">
        <v>42859</v>
      </c>
      <c r="H1294" s="150">
        <v>43000</v>
      </c>
      <c r="I1294" s="148" t="str">
        <f t="shared" si="80"/>
        <v>2017Q2</v>
      </c>
      <c r="J1294" s="148">
        <f t="shared" si="81"/>
        <v>2</v>
      </c>
      <c r="K1294" s="148">
        <f t="shared" si="82"/>
        <v>10</v>
      </c>
      <c r="L1294" s="151">
        <f t="shared" si="83"/>
        <v>1</v>
      </c>
    </row>
    <row r="1295" spans="2:12" x14ac:dyDescent="0.25">
      <c r="B1295" s="147" t="s">
        <v>9</v>
      </c>
      <c r="C1295" s="148" t="s">
        <v>7</v>
      </c>
      <c r="D1295" s="148">
        <v>47</v>
      </c>
      <c r="E1295" s="148" t="s">
        <v>8</v>
      </c>
      <c r="F1295" s="149">
        <v>43816</v>
      </c>
      <c r="G1295" s="149">
        <v>43221</v>
      </c>
      <c r="H1295" s="150">
        <v>40000</v>
      </c>
      <c r="I1295" s="148" t="str">
        <f t="shared" si="80"/>
        <v>2018Q2</v>
      </c>
      <c r="J1295" s="148">
        <f t="shared" si="81"/>
        <v>1</v>
      </c>
      <c r="K1295" s="148">
        <f t="shared" si="82"/>
        <v>6</v>
      </c>
      <c r="L1295" s="151">
        <f t="shared" si="83"/>
        <v>1</v>
      </c>
    </row>
    <row r="1296" spans="2:12" x14ac:dyDescent="0.25">
      <c r="B1296" s="147" t="s">
        <v>6</v>
      </c>
      <c r="C1296" s="148" t="s">
        <v>7</v>
      </c>
      <c r="D1296" s="148">
        <v>29</v>
      </c>
      <c r="E1296" s="148" t="s">
        <v>8</v>
      </c>
      <c r="F1296" s="149">
        <v>43816</v>
      </c>
      <c r="G1296" s="149">
        <v>43647</v>
      </c>
      <c r="H1296" s="150">
        <v>100000</v>
      </c>
      <c r="I1296" s="148" t="str">
        <f t="shared" si="80"/>
        <v>2019Q3</v>
      </c>
      <c r="J1296" s="148">
        <f t="shared" si="81"/>
        <v>0</v>
      </c>
      <c r="K1296" s="148">
        <f t="shared" si="82"/>
        <v>1</v>
      </c>
      <c r="L1296" s="151">
        <f t="shared" si="83"/>
        <v>1</v>
      </c>
    </row>
    <row r="1297" spans="2:12" x14ac:dyDescent="0.25">
      <c r="B1297" s="147" t="s">
        <v>9</v>
      </c>
      <c r="C1297" s="148" t="s">
        <v>7</v>
      </c>
      <c r="D1297" s="148">
        <v>21</v>
      </c>
      <c r="E1297" s="148" t="s">
        <v>8</v>
      </c>
      <c r="F1297" s="149">
        <v>43817</v>
      </c>
      <c r="G1297" s="149">
        <v>42822</v>
      </c>
      <c r="H1297" s="150">
        <v>100000</v>
      </c>
      <c r="I1297" s="148" t="str">
        <f t="shared" si="80"/>
        <v>2017Q1</v>
      </c>
      <c r="J1297" s="148">
        <f t="shared" si="81"/>
        <v>2</v>
      </c>
      <c r="K1297" s="148">
        <f t="shared" si="82"/>
        <v>11</v>
      </c>
      <c r="L1297" s="151">
        <f t="shared" si="83"/>
        <v>1</v>
      </c>
    </row>
    <row r="1298" spans="2:12" x14ac:dyDescent="0.25">
      <c r="B1298" s="147" t="s">
        <v>9</v>
      </c>
      <c r="C1298" s="148" t="s">
        <v>7</v>
      </c>
      <c r="D1298" s="148">
        <v>54</v>
      </c>
      <c r="E1298" s="148" t="s">
        <v>8</v>
      </c>
      <c r="F1298" s="149">
        <v>43817</v>
      </c>
      <c r="G1298" s="149">
        <v>43785</v>
      </c>
      <c r="H1298" s="150">
        <v>22000</v>
      </c>
      <c r="I1298" s="148" t="str">
        <f t="shared" si="80"/>
        <v>2019Q4</v>
      </c>
      <c r="J1298" s="148">
        <f t="shared" si="81"/>
        <v>0</v>
      </c>
      <c r="K1298" s="148">
        <f t="shared" si="82"/>
        <v>0</v>
      </c>
      <c r="L1298" s="151">
        <f t="shared" si="83"/>
        <v>1</v>
      </c>
    </row>
    <row r="1299" spans="2:12" x14ac:dyDescent="0.25">
      <c r="B1299" s="147" t="s">
        <v>6</v>
      </c>
      <c r="C1299" s="148" t="s">
        <v>7</v>
      </c>
      <c r="D1299" s="148">
        <v>23</v>
      </c>
      <c r="E1299" s="148" t="s">
        <v>8</v>
      </c>
      <c r="F1299" s="149">
        <v>43821</v>
      </c>
      <c r="G1299" s="149">
        <v>43582</v>
      </c>
      <c r="H1299" s="150">
        <v>100000</v>
      </c>
      <c r="I1299" s="148" t="str">
        <f t="shared" si="80"/>
        <v>2019Q2</v>
      </c>
      <c r="J1299" s="148">
        <f t="shared" si="81"/>
        <v>0</v>
      </c>
      <c r="K1299" s="148">
        <f t="shared" si="82"/>
        <v>2</v>
      </c>
      <c r="L1299" s="151">
        <f t="shared" si="83"/>
        <v>1</v>
      </c>
    </row>
    <row r="1300" spans="2:12" x14ac:dyDescent="0.25">
      <c r="B1300" s="147" t="s">
        <v>6</v>
      </c>
      <c r="C1300" s="148" t="s">
        <v>7</v>
      </c>
      <c r="D1300" s="148">
        <v>21</v>
      </c>
      <c r="E1300" s="148" t="s">
        <v>8</v>
      </c>
      <c r="F1300" s="149">
        <v>43821</v>
      </c>
      <c r="G1300" s="149">
        <v>43739</v>
      </c>
      <c r="H1300" s="150">
        <v>100000</v>
      </c>
      <c r="I1300" s="148" t="str">
        <f t="shared" si="80"/>
        <v>2019Q4</v>
      </c>
      <c r="J1300" s="148">
        <f t="shared" si="81"/>
        <v>0</v>
      </c>
      <c r="K1300" s="148">
        <f t="shared" si="82"/>
        <v>0</v>
      </c>
      <c r="L1300" s="151">
        <f t="shared" si="83"/>
        <v>1</v>
      </c>
    </row>
    <row r="1301" spans="2:12" x14ac:dyDescent="0.25">
      <c r="B1301" s="147" t="s">
        <v>6</v>
      </c>
      <c r="C1301" s="148" t="s">
        <v>7</v>
      </c>
      <c r="D1301" s="148">
        <v>37</v>
      </c>
      <c r="E1301" s="148" t="s">
        <v>8</v>
      </c>
      <c r="F1301" s="149">
        <v>43821</v>
      </c>
      <c r="G1301" s="149">
        <v>43756</v>
      </c>
      <c r="H1301" s="150">
        <v>86000</v>
      </c>
      <c r="I1301" s="148" t="str">
        <f t="shared" si="80"/>
        <v>2019Q4</v>
      </c>
      <c r="J1301" s="148">
        <f t="shared" si="81"/>
        <v>0</v>
      </c>
      <c r="K1301" s="148">
        <f t="shared" si="82"/>
        <v>0</v>
      </c>
      <c r="L1301" s="151">
        <f t="shared" si="83"/>
        <v>1</v>
      </c>
    </row>
    <row r="1302" spans="2:12" x14ac:dyDescent="0.25">
      <c r="B1302" s="147" t="s">
        <v>6</v>
      </c>
      <c r="C1302" s="148" t="s">
        <v>7</v>
      </c>
      <c r="D1302" s="148">
        <v>33</v>
      </c>
      <c r="E1302" s="148" t="s">
        <v>8</v>
      </c>
      <c r="F1302" s="149">
        <v>43822</v>
      </c>
      <c r="G1302" s="149">
        <v>43734</v>
      </c>
      <c r="H1302" s="150">
        <v>94000</v>
      </c>
      <c r="I1302" s="148" t="str">
        <f t="shared" si="80"/>
        <v>2019Q3</v>
      </c>
      <c r="J1302" s="148">
        <f t="shared" si="81"/>
        <v>0</v>
      </c>
      <c r="K1302" s="148">
        <f t="shared" si="82"/>
        <v>1</v>
      </c>
      <c r="L1302" s="151">
        <f t="shared" si="83"/>
        <v>1</v>
      </c>
    </row>
    <row r="1303" spans="2:12" x14ac:dyDescent="0.25">
      <c r="B1303" s="147" t="s">
        <v>6</v>
      </c>
      <c r="C1303" s="148" t="s">
        <v>7</v>
      </c>
      <c r="D1303" s="148">
        <v>54</v>
      </c>
      <c r="E1303" s="148" t="s">
        <v>8</v>
      </c>
      <c r="F1303" s="149">
        <v>43822</v>
      </c>
      <c r="G1303" s="149">
        <v>43765</v>
      </c>
      <c r="H1303" s="150">
        <v>22000</v>
      </c>
      <c r="I1303" s="148" t="str">
        <f t="shared" si="80"/>
        <v>2019Q4</v>
      </c>
      <c r="J1303" s="148">
        <f t="shared" si="81"/>
        <v>0</v>
      </c>
      <c r="K1303" s="148">
        <f t="shared" si="82"/>
        <v>0</v>
      </c>
      <c r="L1303" s="151">
        <f t="shared" si="83"/>
        <v>1</v>
      </c>
    </row>
    <row r="1304" spans="2:12" x14ac:dyDescent="0.25">
      <c r="B1304" s="147" t="s">
        <v>6</v>
      </c>
      <c r="C1304" s="148" t="s">
        <v>7</v>
      </c>
      <c r="D1304" s="148">
        <v>22</v>
      </c>
      <c r="E1304" s="148" t="s">
        <v>8</v>
      </c>
      <c r="F1304" s="149">
        <v>43827</v>
      </c>
      <c r="G1304" s="149">
        <v>43483</v>
      </c>
      <c r="H1304" s="150">
        <v>100000</v>
      </c>
      <c r="I1304" s="148" t="str">
        <f t="shared" si="80"/>
        <v>2019Q1</v>
      </c>
      <c r="J1304" s="148">
        <f t="shared" si="81"/>
        <v>0</v>
      </c>
      <c r="K1304" s="148">
        <f t="shared" si="82"/>
        <v>3</v>
      </c>
      <c r="L1304" s="151">
        <f t="shared" si="83"/>
        <v>1</v>
      </c>
    </row>
    <row r="1305" spans="2:12" x14ac:dyDescent="0.25">
      <c r="B1305" s="147" t="s">
        <v>6</v>
      </c>
      <c r="C1305" s="148" t="s">
        <v>7</v>
      </c>
      <c r="D1305" s="148">
        <v>35</v>
      </c>
      <c r="E1305" s="148" t="s">
        <v>8</v>
      </c>
      <c r="F1305" s="149">
        <v>43827</v>
      </c>
      <c r="G1305" s="149">
        <v>43821</v>
      </c>
      <c r="H1305" s="150">
        <v>88000</v>
      </c>
      <c r="I1305" s="148" t="str">
        <f t="shared" si="80"/>
        <v>2019Q4</v>
      </c>
      <c r="J1305" s="148">
        <f t="shared" si="81"/>
        <v>0</v>
      </c>
      <c r="K1305" s="148">
        <f t="shared" si="82"/>
        <v>0</v>
      </c>
      <c r="L1305" s="151">
        <f t="shared" si="83"/>
        <v>1</v>
      </c>
    </row>
    <row r="1306" spans="2:12" x14ac:dyDescent="0.25">
      <c r="B1306" s="147" t="s">
        <v>6</v>
      </c>
      <c r="C1306" s="148" t="s">
        <v>7</v>
      </c>
      <c r="D1306" s="148">
        <v>29</v>
      </c>
      <c r="E1306" s="148" t="s">
        <v>8</v>
      </c>
      <c r="F1306" s="149">
        <v>43829</v>
      </c>
      <c r="G1306" s="149">
        <v>43127</v>
      </c>
      <c r="H1306" s="150">
        <v>100000</v>
      </c>
      <c r="I1306" s="148" t="str">
        <f t="shared" si="80"/>
        <v>2018Q1</v>
      </c>
      <c r="J1306" s="148">
        <f t="shared" si="81"/>
        <v>1</v>
      </c>
      <c r="K1306" s="148">
        <f t="shared" si="82"/>
        <v>7</v>
      </c>
      <c r="L1306" s="151">
        <f t="shared" si="83"/>
        <v>1</v>
      </c>
    </row>
    <row r="1307" spans="2:12" x14ac:dyDescent="0.25">
      <c r="B1307" s="147" t="s">
        <v>6</v>
      </c>
      <c r="C1307" s="148" t="s">
        <v>7</v>
      </c>
      <c r="D1307" s="148">
        <v>28</v>
      </c>
      <c r="E1307" s="148" t="s">
        <v>8</v>
      </c>
      <c r="F1307" s="149">
        <v>43829</v>
      </c>
      <c r="G1307" s="149">
        <v>43672</v>
      </c>
      <c r="H1307" s="150">
        <v>100000</v>
      </c>
      <c r="I1307" s="148" t="str">
        <f t="shared" si="80"/>
        <v>2019Q3</v>
      </c>
      <c r="J1307" s="148">
        <f t="shared" si="81"/>
        <v>0</v>
      </c>
      <c r="K1307" s="148">
        <f t="shared" si="82"/>
        <v>1</v>
      </c>
      <c r="L1307" s="151">
        <f t="shared" si="83"/>
        <v>1</v>
      </c>
    </row>
    <row r="1308" spans="2:12" x14ac:dyDescent="0.25">
      <c r="B1308" s="147" t="s">
        <v>9</v>
      </c>
      <c r="C1308" s="148" t="s">
        <v>7</v>
      </c>
      <c r="D1308" s="148">
        <v>60</v>
      </c>
      <c r="E1308" s="148" t="s">
        <v>8</v>
      </c>
      <c r="F1308" s="149">
        <v>43830</v>
      </c>
      <c r="G1308" s="149">
        <v>43471</v>
      </c>
      <c r="H1308" s="150">
        <v>10000</v>
      </c>
      <c r="I1308" s="148" t="str">
        <f t="shared" si="80"/>
        <v>2019Q1</v>
      </c>
      <c r="J1308" s="148">
        <f t="shared" si="81"/>
        <v>0</v>
      </c>
      <c r="K1308" s="148">
        <f t="shared" si="82"/>
        <v>3</v>
      </c>
      <c r="L1308" s="151">
        <f t="shared" si="83"/>
        <v>1</v>
      </c>
    </row>
    <row r="1309" spans="2:12" x14ac:dyDescent="0.25">
      <c r="B1309" s="147" t="s">
        <v>6</v>
      </c>
      <c r="C1309" s="148" t="s">
        <v>7</v>
      </c>
      <c r="D1309" s="148">
        <v>52</v>
      </c>
      <c r="E1309" s="148" t="s">
        <v>8</v>
      </c>
      <c r="F1309" s="149">
        <v>43830</v>
      </c>
      <c r="G1309" s="149">
        <v>43604</v>
      </c>
      <c r="H1309" s="150">
        <v>27000</v>
      </c>
      <c r="I1309" s="148" t="str">
        <f t="shared" si="80"/>
        <v>2019Q2</v>
      </c>
      <c r="J1309" s="148">
        <f t="shared" si="81"/>
        <v>0</v>
      </c>
      <c r="K1309" s="148">
        <f t="shared" si="82"/>
        <v>2</v>
      </c>
      <c r="L1309" s="151">
        <f t="shared" si="83"/>
        <v>1</v>
      </c>
    </row>
    <row r="1310" spans="2:12" x14ac:dyDescent="0.25">
      <c r="B1310" s="147" t="s">
        <v>6</v>
      </c>
      <c r="C1310" s="148" t="s">
        <v>7</v>
      </c>
      <c r="D1310" s="148">
        <v>23</v>
      </c>
      <c r="E1310" s="148" t="s">
        <v>8</v>
      </c>
      <c r="F1310" s="149">
        <v>43831</v>
      </c>
      <c r="G1310" s="149">
        <v>43507</v>
      </c>
      <c r="H1310" s="150">
        <v>100000</v>
      </c>
      <c r="I1310" s="148" t="str">
        <f t="shared" si="80"/>
        <v>2019Q1</v>
      </c>
      <c r="J1310" s="148">
        <f t="shared" si="81"/>
        <v>1</v>
      </c>
      <c r="K1310" s="148">
        <f t="shared" si="82"/>
        <v>4</v>
      </c>
      <c r="L1310" s="151">
        <f t="shared" si="83"/>
        <v>1</v>
      </c>
    </row>
    <row r="1311" spans="2:12" x14ac:dyDescent="0.25">
      <c r="B1311" s="147" t="s">
        <v>6</v>
      </c>
      <c r="C1311" s="148" t="s">
        <v>7</v>
      </c>
      <c r="D1311" s="148">
        <v>46</v>
      </c>
      <c r="E1311" s="148" t="s">
        <v>8</v>
      </c>
      <c r="F1311" s="149">
        <v>43831</v>
      </c>
      <c r="G1311" s="149">
        <v>43628</v>
      </c>
      <c r="H1311" s="150">
        <v>43000</v>
      </c>
      <c r="I1311" s="148" t="str">
        <f t="shared" si="80"/>
        <v>2019Q2</v>
      </c>
      <c r="J1311" s="148">
        <f t="shared" si="81"/>
        <v>1</v>
      </c>
      <c r="K1311" s="148">
        <f t="shared" si="82"/>
        <v>3</v>
      </c>
      <c r="L1311" s="151">
        <f t="shared" si="83"/>
        <v>1</v>
      </c>
    </row>
    <row r="1312" spans="2:12" x14ac:dyDescent="0.25">
      <c r="B1312" s="147" t="s">
        <v>6</v>
      </c>
      <c r="C1312" s="148" t="s">
        <v>7</v>
      </c>
      <c r="D1312" s="148">
        <v>41</v>
      </c>
      <c r="E1312" s="148" t="s">
        <v>8</v>
      </c>
      <c r="F1312" s="149">
        <v>43831</v>
      </c>
      <c r="G1312" s="149">
        <v>43713</v>
      </c>
      <c r="H1312" s="150">
        <v>68000</v>
      </c>
      <c r="I1312" s="148" t="str">
        <f t="shared" si="80"/>
        <v>2019Q3</v>
      </c>
      <c r="J1312" s="148">
        <f t="shared" si="81"/>
        <v>1</v>
      </c>
      <c r="K1312" s="148">
        <f t="shared" si="82"/>
        <v>2</v>
      </c>
      <c r="L1312" s="151">
        <f t="shared" si="83"/>
        <v>1</v>
      </c>
    </row>
    <row r="1313" spans="2:12" x14ac:dyDescent="0.25">
      <c r="B1313" s="147" t="s">
        <v>9</v>
      </c>
      <c r="C1313" s="148" t="s">
        <v>7</v>
      </c>
      <c r="D1313" s="148">
        <v>48</v>
      </c>
      <c r="E1313" s="148" t="s">
        <v>8</v>
      </c>
      <c r="F1313" s="149">
        <v>43835</v>
      </c>
      <c r="G1313" s="149">
        <v>43746</v>
      </c>
      <c r="H1313" s="150">
        <v>38000</v>
      </c>
      <c r="I1313" s="148" t="str">
        <f t="shared" si="80"/>
        <v>2019Q4</v>
      </c>
      <c r="J1313" s="148">
        <f t="shared" si="81"/>
        <v>1</v>
      </c>
      <c r="K1313" s="148">
        <f t="shared" si="82"/>
        <v>1</v>
      </c>
      <c r="L1313" s="151">
        <f t="shared" si="83"/>
        <v>1</v>
      </c>
    </row>
    <row r="1314" spans="2:12" x14ac:dyDescent="0.25">
      <c r="B1314" s="147" t="s">
        <v>9</v>
      </c>
      <c r="C1314" s="148" t="s">
        <v>7</v>
      </c>
      <c r="D1314" s="148">
        <v>53</v>
      </c>
      <c r="E1314" s="148" t="s">
        <v>8</v>
      </c>
      <c r="F1314" s="149">
        <v>43836</v>
      </c>
      <c r="G1314" s="149">
        <v>43200</v>
      </c>
      <c r="H1314" s="150">
        <v>25000</v>
      </c>
      <c r="I1314" s="148" t="str">
        <f t="shared" si="80"/>
        <v>2018Q2</v>
      </c>
      <c r="J1314" s="148">
        <f t="shared" si="81"/>
        <v>2</v>
      </c>
      <c r="K1314" s="148">
        <f t="shared" si="82"/>
        <v>7</v>
      </c>
      <c r="L1314" s="151">
        <f t="shared" si="83"/>
        <v>1</v>
      </c>
    </row>
    <row r="1315" spans="2:12" x14ac:dyDescent="0.25">
      <c r="B1315" s="147" t="s">
        <v>9</v>
      </c>
      <c r="C1315" s="148" t="s">
        <v>7</v>
      </c>
      <c r="D1315" s="148">
        <v>37</v>
      </c>
      <c r="E1315" s="148" t="s">
        <v>8</v>
      </c>
      <c r="F1315" s="149">
        <v>43836</v>
      </c>
      <c r="G1315" s="149">
        <v>43241</v>
      </c>
      <c r="H1315" s="150">
        <v>86000</v>
      </c>
      <c r="I1315" s="148" t="str">
        <f t="shared" si="80"/>
        <v>2018Q2</v>
      </c>
      <c r="J1315" s="148">
        <f t="shared" si="81"/>
        <v>2</v>
      </c>
      <c r="K1315" s="148">
        <f t="shared" si="82"/>
        <v>7</v>
      </c>
      <c r="L1315" s="151">
        <f t="shared" si="83"/>
        <v>1</v>
      </c>
    </row>
    <row r="1316" spans="2:12" x14ac:dyDescent="0.25">
      <c r="B1316" s="147" t="s">
        <v>9</v>
      </c>
      <c r="C1316" s="148" t="s">
        <v>7</v>
      </c>
      <c r="D1316" s="148">
        <v>48</v>
      </c>
      <c r="E1316" s="148" t="s">
        <v>8</v>
      </c>
      <c r="F1316" s="149">
        <v>43836</v>
      </c>
      <c r="G1316" s="149">
        <v>43438</v>
      </c>
      <c r="H1316" s="150">
        <v>38000</v>
      </c>
      <c r="I1316" s="148" t="str">
        <f t="shared" si="80"/>
        <v>2018Q4</v>
      </c>
      <c r="J1316" s="148">
        <f t="shared" si="81"/>
        <v>2</v>
      </c>
      <c r="K1316" s="148">
        <f t="shared" si="82"/>
        <v>5</v>
      </c>
      <c r="L1316" s="151">
        <f t="shared" si="83"/>
        <v>1</v>
      </c>
    </row>
    <row r="1317" spans="2:12" x14ac:dyDescent="0.25">
      <c r="B1317" s="147" t="s">
        <v>6</v>
      </c>
      <c r="C1317" s="148" t="s">
        <v>7</v>
      </c>
      <c r="D1317" s="148">
        <v>57</v>
      </c>
      <c r="E1317" s="148" t="s">
        <v>8</v>
      </c>
      <c r="F1317" s="149">
        <v>43836</v>
      </c>
      <c r="G1317" s="149">
        <v>43713</v>
      </c>
      <c r="H1317" s="150">
        <v>15000</v>
      </c>
      <c r="I1317" s="148" t="str">
        <f t="shared" si="80"/>
        <v>2019Q3</v>
      </c>
      <c r="J1317" s="148">
        <f t="shared" si="81"/>
        <v>1</v>
      </c>
      <c r="K1317" s="148">
        <f t="shared" si="82"/>
        <v>2</v>
      </c>
      <c r="L1317" s="151">
        <f t="shared" si="83"/>
        <v>1</v>
      </c>
    </row>
    <row r="1318" spans="2:12" x14ac:dyDescent="0.25">
      <c r="B1318" s="147" t="s">
        <v>6</v>
      </c>
      <c r="C1318" s="148" t="s">
        <v>7</v>
      </c>
      <c r="D1318" s="148">
        <v>60</v>
      </c>
      <c r="E1318" s="148" t="s">
        <v>8</v>
      </c>
      <c r="F1318" s="149">
        <v>43836</v>
      </c>
      <c r="G1318" s="149">
        <v>43726</v>
      </c>
      <c r="H1318" s="150">
        <v>10000</v>
      </c>
      <c r="I1318" s="148" t="str">
        <f t="shared" si="80"/>
        <v>2019Q3</v>
      </c>
      <c r="J1318" s="148">
        <f t="shared" si="81"/>
        <v>1</v>
      </c>
      <c r="K1318" s="148">
        <f t="shared" si="82"/>
        <v>2</v>
      </c>
      <c r="L1318" s="151">
        <f t="shared" si="83"/>
        <v>1</v>
      </c>
    </row>
    <row r="1319" spans="2:12" x14ac:dyDescent="0.25">
      <c r="B1319" s="147" t="s">
        <v>9</v>
      </c>
      <c r="C1319" s="148" t="s">
        <v>7</v>
      </c>
      <c r="D1319" s="148">
        <v>39</v>
      </c>
      <c r="E1319" s="148" t="s">
        <v>8</v>
      </c>
      <c r="F1319" s="149">
        <v>43837</v>
      </c>
      <c r="G1319" s="149">
        <v>43540</v>
      </c>
      <c r="H1319" s="150">
        <v>81000</v>
      </c>
      <c r="I1319" s="148" t="str">
        <f t="shared" si="80"/>
        <v>2019Q1</v>
      </c>
      <c r="J1319" s="148">
        <f t="shared" si="81"/>
        <v>1</v>
      </c>
      <c r="K1319" s="148">
        <f t="shared" si="82"/>
        <v>4</v>
      </c>
      <c r="L1319" s="151">
        <f t="shared" si="83"/>
        <v>1</v>
      </c>
    </row>
    <row r="1320" spans="2:12" x14ac:dyDescent="0.25">
      <c r="B1320" s="147" t="s">
        <v>6</v>
      </c>
      <c r="C1320" s="148" t="s">
        <v>7</v>
      </c>
      <c r="D1320" s="148">
        <v>59</v>
      </c>
      <c r="E1320" s="148" t="s">
        <v>8</v>
      </c>
      <c r="F1320" s="149">
        <v>43837</v>
      </c>
      <c r="G1320" s="149">
        <v>43577</v>
      </c>
      <c r="H1320" s="150">
        <v>10000</v>
      </c>
      <c r="I1320" s="148" t="str">
        <f t="shared" si="80"/>
        <v>2019Q2</v>
      </c>
      <c r="J1320" s="148">
        <f t="shared" si="81"/>
        <v>1</v>
      </c>
      <c r="K1320" s="148">
        <f t="shared" si="82"/>
        <v>3</v>
      </c>
      <c r="L1320" s="151">
        <f t="shared" si="83"/>
        <v>1</v>
      </c>
    </row>
    <row r="1321" spans="2:12" x14ac:dyDescent="0.25">
      <c r="B1321" s="147" t="s">
        <v>6</v>
      </c>
      <c r="C1321" s="148" t="s">
        <v>7</v>
      </c>
      <c r="D1321" s="148">
        <v>23</v>
      </c>
      <c r="E1321" s="148" t="s">
        <v>8</v>
      </c>
      <c r="F1321" s="149">
        <v>43837</v>
      </c>
      <c r="G1321" s="149">
        <v>43582</v>
      </c>
      <c r="H1321" s="150">
        <v>100000</v>
      </c>
      <c r="I1321" s="148" t="str">
        <f t="shared" si="80"/>
        <v>2019Q2</v>
      </c>
      <c r="J1321" s="148">
        <f t="shared" si="81"/>
        <v>1</v>
      </c>
      <c r="K1321" s="148">
        <f t="shared" si="82"/>
        <v>3</v>
      </c>
      <c r="L1321" s="151">
        <f t="shared" si="83"/>
        <v>1</v>
      </c>
    </row>
    <row r="1322" spans="2:12" x14ac:dyDescent="0.25">
      <c r="B1322" s="147" t="s">
        <v>6</v>
      </c>
      <c r="C1322" s="148" t="s">
        <v>7</v>
      </c>
      <c r="D1322" s="148">
        <v>28</v>
      </c>
      <c r="E1322" s="148" t="s">
        <v>8</v>
      </c>
      <c r="F1322" s="149">
        <v>43837</v>
      </c>
      <c r="G1322" s="149">
        <v>43648</v>
      </c>
      <c r="H1322" s="150">
        <v>100000</v>
      </c>
      <c r="I1322" s="148" t="str">
        <f t="shared" si="80"/>
        <v>2019Q3</v>
      </c>
      <c r="J1322" s="148">
        <f t="shared" si="81"/>
        <v>1</v>
      </c>
      <c r="K1322" s="148">
        <f t="shared" si="82"/>
        <v>2</v>
      </c>
      <c r="L1322" s="151">
        <f t="shared" si="83"/>
        <v>1</v>
      </c>
    </row>
    <row r="1323" spans="2:12" x14ac:dyDescent="0.25">
      <c r="B1323" s="147" t="s">
        <v>6</v>
      </c>
      <c r="C1323" s="148" t="s">
        <v>7</v>
      </c>
      <c r="D1323" s="148">
        <v>43</v>
      </c>
      <c r="E1323" s="148" t="s">
        <v>8</v>
      </c>
      <c r="F1323" s="149">
        <v>43837</v>
      </c>
      <c r="G1323" s="149">
        <v>43787</v>
      </c>
      <c r="H1323" s="150">
        <v>59000</v>
      </c>
      <c r="I1323" s="148" t="str">
        <f t="shared" si="80"/>
        <v>2019Q4</v>
      </c>
      <c r="J1323" s="148">
        <f t="shared" si="81"/>
        <v>1</v>
      </c>
      <c r="K1323" s="148">
        <f t="shared" si="82"/>
        <v>1</v>
      </c>
      <c r="L1323" s="151">
        <f t="shared" si="83"/>
        <v>1</v>
      </c>
    </row>
    <row r="1324" spans="2:12" x14ac:dyDescent="0.25">
      <c r="B1324" s="147" t="s">
        <v>9</v>
      </c>
      <c r="C1324" s="148" t="s">
        <v>7</v>
      </c>
      <c r="D1324" s="148">
        <v>52</v>
      </c>
      <c r="E1324" s="148" t="s">
        <v>8</v>
      </c>
      <c r="F1324" s="149">
        <v>43838</v>
      </c>
      <c r="G1324" s="149">
        <v>43567</v>
      </c>
      <c r="H1324" s="150">
        <v>27000</v>
      </c>
      <c r="I1324" s="148" t="str">
        <f t="shared" si="80"/>
        <v>2019Q2</v>
      </c>
      <c r="J1324" s="148">
        <f t="shared" si="81"/>
        <v>1</v>
      </c>
      <c r="K1324" s="148">
        <f t="shared" si="82"/>
        <v>3</v>
      </c>
      <c r="L1324" s="151">
        <f t="shared" si="83"/>
        <v>1</v>
      </c>
    </row>
    <row r="1325" spans="2:12" x14ac:dyDescent="0.25">
      <c r="B1325" s="147" t="s">
        <v>9</v>
      </c>
      <c r="C1325" s="148" t="s">
        <v>7</v>
      </c>
      <c r="D1325" s="148">
        <v>62</v>
      </c>
      <c r="E1325" s="148" t="s">
        <v>8</v>
      </c>
      <c r="F1325" s="149">
        <v>43838</v>
      </c>
      <c r="G1325" s="149">
        <v>43608</v>
      </c>
      <c r="H1325" s="150">
        <v>10000</v>
      </c>
      <c r="I1325" s="148" t="str">
        <f t="shared" si="80"/>
        <v>2019Q2</v>
      </c>
      <c r="J1325" s="148">
        <f t="shared" si="81"/>
        <v>1</v>
      </c>
      <c r="K1325" s="148">
        <f t="shared" si="82"/>
        <v>3</v>
      </c>
      <c r="L1325" s="151">
        <f t="shared" si="83"/>
        <v>1</v>
      </c>
    </row>
    <row r="1326" spans="2:12" x14ac:dyDescent="0.25">
      <c r="B1326" s="147" t="s">
        <v>6</v>
      </c>
      <c r="C1326" s="148" t="s">
        <v>7</v>
      </c>
      <c r="D1326" s="148">
        <v>19</v>
      </c>
      <c r="E1326" s="148" t="s">
        <v>8</v>
      </c>
      <c r="F1326" s="149">
        <v>43838</v>
      </c>
      <c r="G1326" s="149">
        <v>43673</v>
      </c>
      <c r="H1326" s="150">
        <v>100000</v>
      </c>
      <c r="I1326" s="148" t="str">
        <f t="shared" si="80"/>
        <v>2019Q3</v>
      </c>
      <c r="J1326" s="148">
        <f t="shared" si="81"/>
        <v>1</v>
      </c>
      <c r="K1326" s="148">
        <f t="shared" si="82"/>
        <v>2</v>
      </c>
      <c r="L1326" s="151">
        <f t="shared" si="83"/>
        <v>1</v>
      </c>
    </row>
    <row r="1327" spans="2:12" x14ac:dyDescent="0.25">
      <c r="B1327" s="147" t="s">
        <v>9</v>
      </c>
      <c r="C1327" s="148" t="s">
        <v>7</v>
      </c>
      <c r="D1327" s="148">
        <v>60</v>
      </c>
      <c r="E1327" s="148" t="s">
        <v>8</v>
      </c>
      <c r="F1327" s="149">
        <v>43841</v>
      </c>
      <c r="G1327" s="149">
        <v>43361</v>
      </c>
      <c r="H1327" s="150">
        <v>10000</v>
      </c>
      <c r="I1327" s="148" t="str">
        <f t="shared" si="80"/>
        <v>2018Q3</v>
      </c>
      <c r="J1327" s="148">
        <f t="shared" si="81"/>
        <v>2</v>
      </c>
      <c r="K1327" s="148">
        <f t="shared" si="82"/>
        <v>6</v>
      </c>
      <c r="L1327" s="151">
        <f t="shared" si="83"/>
        <v>1</v>
      </c>
    </row>
    <row r="1328" spans="2:12" x14ac:dyDescent="0.25">
      <c r="B1328" s="147" t="s">
        <v>6</v>
      </c>
      <c r="C1328" s="148" t="s">
        <v>7</v>
      </c>
      <c r="D1328" s="148">
        <v>23</v>
      </c>
      <c r="E1328" s="148" t="s">
        <v>8</v>
      </c>
      <c r="F1328" s="149">
        <v>43841</v>
      </c>
      <c r="G1328" s="149">
        <v>43607</v>
      </c>
      <c r="H1328" s="150">
        <v>100000</v>
      </c>
      <c r="I1328" s="148" t="str">
        <f t="shared" si="80"/>
        <v>2019Q2</v>
      </c>
      <c r="J1328" s="148">
        <f t="shared" si="81"/>
        <v>1</v>
      </c>
      <c r="K1328" s="148">
        <f t="shared" si="82"/>
        <v>3</v>
      </c>
      <c r="L1328" s="151">
        <f t="shared" si="83"/>
        <v>1</v>
      </c>
    </row>
    <row r="1329" spans="2:12" x14ac:dyDescent="0.25">
      <c r="B1329" s="147" t="s">
        <v>6</v>
      </c>
      <c r="C1329" s="148" t="s">
        <v>7</v>
      </c>
      <c r="D1329" s="148">
        <v>40</v>
      </c>
      <c r="E1329" s="148" t="s">
        <v>8</v>
      </c>
      <c r="F1329" s="149">
        <v>43841</v>
      </c>
      <c r="G1329" s="149">
        <v>43669</v>
      </c>
      <c r="H1329" s="150">
        <v>74000</v>
      </c>
      <c r="I1329" s="148" t="str">
        <f t="shared" si="80"/>
        <v>2019Q3</v>
      </c>
      <c r="J1329" s="148">
        <f t="shared" si="81"/>
        <v>1</v>
      </c>
      <c r="K1329" s="148">
        <f t="shared" si="82"/>
        <v>2</v>
      </c>
      <c r="L1329" s="151">
        <f t="shared" si="83"/>
        <v>1</v>
      </c>
    </row>
    <row r="1330" spans="2:12" x14ac:dyDescent="0.25">
      <c r="B1330" s="147" t="s">
        <v>6</v>
      </c>
      <c r="C1330" s="148" t="s">
        <v>7</v>
      </c>
      <c r="D1330" s="148">
        <v>41</v>
      </c>
      <c r="E1330" s="148" t="s">
        <v>8</v>
      </c>
      <c r="F1330" s="149">
        <v>43841</v>
      </c>
      <c r="G1330" s="149">
        <v>43724</v>
      </c>
      <c r="H1330" s="150">
        <v>68000</v>
      </c>
      <c r="I1330" s="148" t="str">
        <f t="shared" si="80"/>
        <v>2019Q3</v>
      </c>
      <c r="J1330" s="148">
        <f t="shared" si="81"/>
        <v>1</v>
      </c>
      <c r="K1330" s="148">
        <f t="shared" si="82"/>
        <v>2</v>
      </c>
      <c r="L1330" s="151">
        <f t="shared" si="83"/>
        <v>1</v>
      </c>
    </row>
    <row r="1331" spans="2:12" x14ac:dyDescent="0.25">
      <c r="B1331" s="147" t="s">
        <v>6</v>
      </c>
      <c r="C1331" s="148" t="s">
        <v>7</v>
      </c>
      <c r="D1331" s="148">
        <v>52</v>
      </c>
      <c r="E1331" s="148" t="s">
        <v>8</v>
      </c>
      <c r="F1331" s="149">
        <v>43841</v>
      </c>
      <c r="G1331" s="149">
        <v>43804</v>
      </c>
      <c r="H1331" s="150">
        <v>27000</v>
      </c>
      <c r="I1331" s="148" t="str">
        <f t="shared" si="80"/>
        <v>2019Q4</v>
      </c>
      <c r="J1331" s="148">
        <f t="shared" si="81"/>
        <v>1</v>
      </c>
      <c r="K1331" s="148">
        <f t="shared" si="82"/>
        <v>1</v>
      </c>
      <c r="L1331" s="151">
        <f t="shared" si="83"/>
        <v>1</v>
      </c>
    </row>
    <row r="1332" spans="2:12" x14ac:dyDescent="0.25">
      <c r="B1332" s="147" t="s">
        <v>9</v>
      </c>
      <c r="C1332" s="148" t="s">
        <v>7</v>
      </c>
      <c r="D1332" s="148">
        <v>47</v>
      </c>
      <c r="E1332" s="148" t="s">
        <v>8</v>
      </c>
      <c r="F1332" s="149">
        <v>43843</v>
      </c>
      <c r="G1332" s="149">
        <v>43013</v>
      </c>
      <c r="H1332" s="150">
        <v>40000</v>
      </c>
      <c r="I1332" s="148" t="str">
        <f t="shared" si="80"/>
        <v>2017Q4</v>
      </c>
      <c r="J1332" s="148">
        <f t="shared" si="81"/>
        <v>3</v>
      </c>
      <c r="K1332" s="148">
        <f t="shared" si="82"/>
        <v>9</v>
      </c>
      <c r="L1332" s="151">
        <f t="shared" si="83"/>
        <v>1</v>
      </c>
    </row>
    <row r="1333" spans="2:12" x14ac:dyDescent="0.25">
      <c r="B1333" s="147" t="s">
        <v>9</v>
      </c>
      <c r="C1333" s="148" t="s">
        <v>7</v>
      </c>
      <c r="D1333" s="148">
        <v>44</v>
      </c>
      <c r="E1333" s="148" t="s">
        <v>8</v>
      </c>
      <c r="F1333" s="149">
        <v>43843</v>
      </c>
      <c r="G1333" s="149">
        <v>43590</v>
      </c>
      <c r="H1333" s="150">
        <v>52000</v>
      </c>
      <c r="I1333" s="148" t="str">
        <f t="shared" si="80"/>
        <v>2019Q2</v>
      </c>
      <c r="J1333" s="148">
        <f t="shared" si="81"/>
        <v>1</v>
      </c>
      <c r="K1333" s="148">
        <f t="shared" si="82"/>
        <v>3</v>
      </c>
      <c r="L1333" s="151">
        <f t="shared" si="83"/>
        <v>1</v>
      </c>
    </row>
    <row r="1334" spans="2:12" x14ac:dyDescent="0.25">
      <c r="B1334" s="147" t="s">
        <v>6</v>
      </c>
      <c r="C1334" s="148" t="s">
        <v>7</v>
      </c>
      <c r="D1334" s="148">
        <v>47</v>
      </c>
      <c r="E1334" s="148" t="s">
        <v>8</v>
      </c>
      <c r="F1334" s="149">
        <v>43844</v>
      </c>
      <c r="G1334" s="149">
        <v>43714</v>
      </c>
      <c r="H1334" s="150">
        <v>40000</v>
      </c>
      <c r="I1334" s="148" t="str">
        <f t="shared" si="80"/>
        <v>2019Q3</v>
      </c>
      <c r="J1334" s="148">
        <f t="shared" si="81"/>
        <v>1</v>
      </c>
      <c r="K1334" s="148">
        <f t="shared" si="82"/>
        <v>2</v>
      </c>
      <c r="L1334" s="151">
        <f t="shared" si="83"/>
        <v>1</v>
      </c>
    </row>
    <row r="1335" spans="2:12" x14ac:dyDescent="0.25">
      <c r="B1335" s="147" t="s">
        <v>6</v>
      </c>
      <c r="C1335" s="148" t="s">
        <v>7</v>
      </c>
      <c r="D1335" s="148">
        <v>36</v>
      </c>
      <c r="E1335" s="148" t="s">
        <v>8</v>
      </c>
      <c r="F1335" s="149">
        <v>43845</v>
      </c>
      <c r="G1335" s="149">
        <v>43693</v>
      </c>
      <c r="H1335" s="150">
        <v>87000</v>
      </c>
      <c r="I1335" s="148" t="str">
        <f t="shared" si="80"/>
        <v>2019Q3</v>
      </c>
      <c r="J1335" s="148">
        <f t="shared" si="81"/>
        <v>1</v>
      </c>
      <c r="K1335" s="148">
        <f t="shared" si="82"/>
        <v>2</v>
      </c>
      <c r="L1335" s="151">
        <f t="shared" si="83"/>
        <v>1</v>
      </c>
    </row>
    <row r="1336" spans="2:12" x14ac:dyDescent="0.25">
      <c r="B1336" s="147" t="s">
        <v>6</v>
      </c>
      <c r="C1336" s="148" t="s">
        <v>7</v>
      </c>
      <c r="D1336" s="148">
        <v>45</v>
      </c>
      <c r="E1336" s="148" t="s">
        <v>8</v>
      </c>
      <c r="F1336" s="149">
        <v>43845</v>
      </c>
      <c r="G1336" s="149">
        <v>43735</v>
      </c>
      <c r="H1336" s="150">
        <v>47000</v>
      </c>
      <c r="I1336" s="148" t="str">
        <f t="shared" si="80"/>
        <v>2019Q3</v>
      </c>
      <c r="J1336" s="148">
        <f t="shared" si="81"/>
        <v>1</v>
      </c>
      <c r="K1336" s="148">
        <f t="shared" si="82"/>
        <v>2</v>
      </c>
      <c r="L1336" s="151">
        <f t="shared" si="83"/>
        <v>1</v>
      </c>
    </row>
    <row r="1337" spans="2:12" x14ac:dyDescent="0.25">
      <c r="B1337" s="147" t="s">
        <v>9</v>
      </c>
      <c r="C1337" s="148" t="s">
        <v>7</v>
      </c>
      <c r="D1337" s="148">
        <v>41</v>
      </c>
      <c r="E1337" s="148" t="s">
        <v>8</v>
      </c>
      <c r="F1337" s="149">
        <v>43848</v>
      </c>
      <c r="G1337" s="149">
        <v>43793</v>
      </c>
      <c r="H1337" s="150">
        <v>68000</v>
      </c>
      <c r="I1337" s="148" t="str">
        <f t="shared" si="80"/>
        <v>2019Q4</v>
      </c>
      <c r="J1337" s="148">
        <f t="shared" si="81"/>
        <v>1</v>
      </c>
      <c r="K1337" s="148">
        <f t="shared" si="82"/>
        <v>1</v>
      </c>
      <c r="L1337" s="151">
        <f t="shared" si="83"/>
        <v>1</v>
      </c>
    </row>
    <row r="1338" spans="2:12" x14ac:dyDescent="0.25">
      <c r="B1338" s="147" t="s">
        <v>9</v>
      </c>
      <c r="C1338" s="148" t="s">
        <v>7</v>
      </c>
      <c r="D1338" s="148">
        <v>38</v>
      </c>
      <c r="E1338" s="148" t="s">
        <v>8</v>
      </c>
      <c r="F1338" s="149">
        <v>43850</v>
      </c>
      <c r="G1338" s="149">
        <v>42758</v>
      </c>
      <c r="H1338" s="150">
        <v>84000</v>
      </c>
      <c r="I1338" s="148" t="str">
        <f t="shared" si="80"/>
        <v>2017Q1</v>
      </c>
      <c r="J1338" s="148">
        <f t="shared" si="81"/>
        <v>3</v>
      </c>
      <c r="K1338" s="148">
        <f t="shared" si="82"/>
        <v>12</v>
      </c>
      <c r="L1338" s="151">
        <f t="shared" si="83"/>
        <v>1</v>
      </c>
    </row>
    <row r="1339" spans="2:12" x14ac:dyDescent="0.25">
      <c r="B1339" s="147" t="s">
        <v>6</v>
      </c>
      <c r="C1339" s="148" t="s">
        <v>7</v>
      </c>
      <c r="D1339" s="148">
        <v>57</v>
      </c>
      <c r="E1339" s="148" t="s">
        <v>8</v>
      </c>
      <c r="F1339" s="149">
        <v>43850</v>
      </c>
      <c r="G1339" s="149">
        <v>43558</v>
      </c>
      <c r="H1339" s="150">
        <v>15000</v>
      </c>
      <c r="I1339" s="148" t="str">
        <f t="shared" si="80"/>
        <v>2019Q2</v>
      </c>
      <c r="J1339" s="148">
        <f t="shared" si="81"/>
        <v>1</v>
      </c>
      <c r="K1339" s="148">
        <f t="shared" si="82"/>
        <v>3</v>
      </c>
      <c r="L1339" s="151">
        <f t="shared" si="83"/>
        <v>1</v>
      </c>
    </row>
    <row r="1340" spans="2:12" x14ac:dyDescent="0.25">
      <c r="B1340" s="147" t="s">
        <v>6</v>
      </c>
      <c r="C1340" s="148" t="s">
        <v>7</v>
      </c>
      <c r="D1340" s="148">
        <v>50</v>
      </c>
      <c r="E1340" s="148" t="s">
        <v>8</v>
      </c>
      <c r="F1340" s="149">
        <v>43850</v>
      </c>
      <c r="G1340" s="149">
        <v>43663</v>
      </c>
      <c r="H1340" s="150">
        <v>32000</v>
      </c>
      <c r="I1340" s="148" t="str">
        <f t="shared" si="80"/>
        <v>2019Q3</v>
      </c>
      <c r="J1340" s="148">
        <f t="shared" si="81"/>
        <v>1</v>
      </c>
      <c r="K1340" s="148">
        <f t="shared" si="82"/>
        <v>2</v>
      </c>
      <c r="L1340" s="151">
        <f t="shared" si="83"/>
        <v>1</v>
      </c>
    </row>
    <row r="1341" spans="2:12" x14ac:dyDescent="0.25">
      <c r="B1341" s="147" t="s">
        <v>9</v>
      </c>
      <c r="C1341" s="148" t="s">
        <v>7</v>
      </c>
      <c r="D1341" s="148">
        <v>51</v>
      </c>
      <c r="E1341" s="148" t="s">
        <v>8</v>
      </c>
      <c r="F1341" s="149">
        <v>43851</v>
      </c>
      <c r="G1341" s="149">
        <v>43436</v>
      </c>
      <c r="H1341" s="150">
        <v>30000</v>
      </c>
      <c r="I1341" s="148" t="str">
        <f t="shared" si="80"/>
        <v>2018Q4</v>
      </c>
      <c r="J1341" s="148">
        <f t="shared" si="81"/>
        <v>2</v>
      </c>
      <c r="K1341" s="148">
        <f t="shared" si="82"/>
        <v>5</v>
      </c>
      <c r="L1341" s="151">
        <f t="shared" si="83"/>
        <v>1</v>
      </c>
    </row>
    <row r="1342" spans="2:12" x14ac:dyDescent="0.25">
      <c r="B1342" s="147" t="s">
        <v>6</v>
      </c>
      <c r="C1342" s="148" t="s">
        <v>7</v>
      </c>
      <c r="D1342" s="148">
        <v>62</v>
      </c>
      <c r="E1342" s="148" t="s">
        <v>8</v>
      </c>
      <c r="F1342" s="149">
        <v>43851</v>
      </c>
      <c r="G1342" s="149">
        <v>43651</v>
      </c>
      <c r="H1342" s="150">
        <v>10000</v>
      </c>
      <c r="I1342" s="148" t="str">
        <f t="shared" si="80"/>
        <v>2019Q3</v>
      </c>
      <c r="J1342" s="148">
        <f t="shared" si="81"/>
        <v>1</v>
      </c>
      <c r="K1342" s="148">
        <f t="shared" si="82"/>
        <v>2</v>
      </c>
      <c r="L1342" s="151">
        <f t="shared" si="83"/>
        <v>1</v>
      </c>
    </row>
    <row r="1343" spans="2:12" x14ac:dyDescent="0.25">
      <c r="B1343" s="147" t="s">
        <v>9</v>
      </c>
      <c r="C1343" s="148" t="s">
        <v>7</v>
      </c>
      <c r="D1343" s="148">
        <v>52</v>
      </c>
      <c r="E1343" s="148" t="s">
        <v>8</v>
      </c>
      <c r="F1343" s="149">
        <v>43852</v>
      </c>
      <c r="G1343" s="149">
        <v>43451</v>
      </c>
      <c r="H1343" s="150">
        <v>27000</v>
      </c>
      <c r="I1343" s="148" t="str">
        <f t="shared" si="80"/>
        <v>2018Q4</v>
      </c>
      <c r="J1343" s="148">
        <f t="shared" si="81"/>
        <v>2</v>
      </c>
      <c r="K1343" s="148">
        <f t="shared" si="82"/>
        <v>5</v>
      </c>
      <c r="L1343" s="151">
        <f t="shared" si="83"/>
        <v>1</v>
      </c>
    </row>
    <row r="1344" spans="2:12" x14ac:dyDescent="0.25">
      <c r="B1344" s="147" t="s">
        <v>9</v>
      </c>
      <c r="C1344" s="148" t="s">
        <v>7</v>
      </c>
      <c r="D1344" s="148">
        <v>48</v>
      </c>
      <c r="E1344" s="148" t="s">
        <v>8</v>
      </c>
      <c r="F1344" s="149">
        <v>43852</v>
      </c>
      <c r="G1344" s="149">
        <v>43623</v>
      </c>
      <c r="H1344" s="150">
        <v>38000</v>
      </c>
      <c r="I1344" s="148" t="str">
        <f t="shared" si="80"/>
        <v>2019Q2</v>
      </c>
      <c r="J1344" s="148">
        <f t="shared" si="81"/>
        <v>1</v>
      </c>
      <c r="K1344" s="148">
        <f t="shared" si="82"/>
        <v>3</v>
      </c>
      <c r="L1344" s="151">
        <f t="shared" si="83"/>
        <v>1</v>
      </c>
    </row>
    <row r="1345" spans="2:12" x14ac:dyDescent="0.25">
      <c r="B1345" s="147" t="s">
        <v>6</v>
      </c>
      <c r="C1345" s="148" t="s">
        <v>7</v>
      </c>
      <c r="D1345" s="148">
        <v>44</v>
      </c>
      <c r="E1345" s="148" t="s">
        <v>8</v>
      </c>
      <c r="F1345" s="149">
        <v>43852</v>
      </c>
      <c r="G1345" s="149">
        <v>43850</v>
      </c>
      <c r="H1345" s="150">
        <v>52000</v>
      </c>
      <c r="I1345" s="148" t="str">
        <f t="shared" si="80"/>
        <v>2020Q1</v>
      </c>
      <c r="J1345" s="148">
        <f t="shared" si="81"/>
        <v>0</v>
      </c>
      <c r="K1345" s="148">
        <f t="shared" si="82"/>
        <v>0</v>
      </c>
      <c r="L1345" s="151">
        <f t="shared" si="83"/>
        <v>1</v>
      </c>
    </row>
    <row r="1346" spans="2:12" x14ac:dyDescent="0.25">
      <c r="B1346" s="147" t="s">
        <v>9</v>
      </c>
      <c r="C1346" s="148" t="s">
        <v>7</v>
      </c>
      <c r="D1346" s="148">
        <v>21</v>
      </c>
      <c r="E1346" s="148" t="s">
        <v>8</v>
      </c>
      <c r="F1346" s="149">
        <v>43853</v>
      </c>
      <c r="G1346" s="149">
        <v>43841</v>
      </c>
      <c r="H1346" s="150">
        <v>100000</v>
      </c>
      <c r="I1346" s="148" t="str">
        <f t="shared" si="80"/>
        <v>2020Q1</v>
      </c>
      <c r="J1346" s="148">
        <f t="shared" si="81"/>
        <v>0</v>
      </c>
      <c r="K1346" s="148">
        <f t="shared" si="82"/>
        <v>0</v>
      </c>
      <c r="L1346" s="151">
        <f t="shared" si="83"/>
        <v>1</v>
      </c>
    </row>
    <row r="1347" spans="2:12" x14ac:dyDescent="0.25">
      <c r="B1347" s="147" t="s">
        <v>6</v>
      </c>
      <c r="C1347" s="148" t="s">
        <v>7</v>
      </c>
      <c r="D1347" s="148">
        <v>52</v>
      </c>
      <c r="E1347" s="148" t="s">
        <v>8</v>
      </c>
      <c r="F1347" s="149">
        <v>43855</v>
      </c>
      <c r="G1347" s="149">
        <v>43460</v>
      </c>
      <c r="H1347" s="150">
        <v>27000</v>
      </c>
      <c r="I1347" s="148" t="str">
        <f t="shared" si="80"/>
        <v>2018Q4</v>
      </c>
      <c r="J1347" s="148">
        <f t="shared" si="81"/>
        <v>2</v>
      </c>
      <c r="K1347" s="148">
        <f t="shared" si="82"/>
        <v>5</v>
      </c>
      <c r="L1347" s="151">
        <f t="shared" si="83"/>
        <v>1</v>
      </c>
    </row>
    <row r="1348" spans="2:12" x14ac:dyDescent="0.25">
      <c r="B1348" s="147" t="s">
        <v>6</v>
      </c>
      <c r="C1348" s="148" t="s">
        <v>7</v>
      </c>
      <c r="D1348" s="148">
        <v>24</v>
      </c>
      <c r="E1348" s="148" t="s">
        <v>8</v>
      </c>
      <c r="F1348" s="149">
        <v>43855</v>
      </c>
      <c r="G1348" s="149">
        <v>43681</v>
      </c>
      <c r="H1348" s="150">
        <v>100000</v>
      </c>
      <c r="I1348" s="148" t="str">
        <f t="shared" si="80"/>
        <v>2019Q3</v>
      </c>
      <c r="J1348" s="148">
        <f t="shared" si="81"/>
        <v>1</v>
      </c>
      <c r="K1348" s="148">
        <f t="shared" si="82"/>
        <v>2</v>
      </c>
      <c r="L1348" s="151">
        <f t="shared" si="83"/>
        <v>1</v>
      </c>
    </row>
    <row r="1349" spans="2:12" x14ac:dyDescent="0.25">
      <c r="B1349" s="147" t="s">
        <v>6</v>
      </c>
      <c r="C1349" s="148" t="s">
        <v>7</v>
      </c>
      <c r="D1349" s="148">
        <v>17</v>
      </c>
      <c r="E1349" s="148" t="s">
        <v>8</v>
      </c>
      <c r="F1349" s="149">
        <v>43855</v>
      </c>
      <c r="G1349" s="149">
        <v>43692</v>
      </c>
      <c r="H1349" s="150">
        <v>100000</v>
      </c>
      <c r="I1349" s="148" t="str">
        <f t="shared" si="80"/>
        <v>2019Q3</v>
      </c>
      <c r="J1349" s="148">
        <f t="shared" si="81"/>
        <v>1</v>
      </c>
      <c r="K1349" s="148">
        <f t="shared" si="82"/>
        <v>2</v>
      </c>
      <c r="L1349" s="151">
        <f t="shared" si="83"/>
        <v>1</v>
      </c>
    </row>
    <row r="1350" spans="2:12" x14ac:dyDescent="0.25">
      <c r="B1350" s="147" t="s">
        <v>6</v>
      </c>
      <c r="C1350" s="148" t="s">
        <v>7</v>
      </c>
      <c r="D1350" s="148">
        <v>61</v>
      </c>
      <c r="E1350" s="148" t="s">
        <v>8</v>
      </c>
      <c r="F1350" s="149">
        <v>43855</v>
      </c>
      <c r="G1350" s="149">
        <v>43702</v>
      </c>
      <c r="H1350" s="150">
        <v>10000</v>
      </c>
      <c r="I1350" s="148" t="str">
        <f t="shared" si="80"/>
        <v>2019Q3</v>
      </c>
      <c r="J1350" s="148">
        <f t="shared" si="81"/>
        <v>1</v>
      </c>
      <c r="K1350" s="148">
        <f t="shared" si="82"/>
        <v>2</v>
      </c>
      <c r="L1350" s="151">
        <f t="shared" si="83"/>
        <v>1</v>
      </c>
    </row>
    <row r="1351" spans="2:12" x14ac:dyDescent="0.25">
      <c r="B1351" s="147" t="s">
        <v>9</v>
      </c>
      <c r="C1351" s="148" t="s">
        <v>7</v>
      </c>
      <c r="D1351" s="148">
        <v>48</v>
      </c>
      <c r="E1351" s="148" t="s">
        <v>8</v>
      </c>
      <c r="F1351" s="149">
        <v>43856</v>
      </c>
      <c r="G1351" s="149">
        <v>43008</v>
      </c>
      <c r="H1351" s="150">
        <v>38000</v>
      </c>
      <c r="I1351" s="148" t="str">
        <f t="shared" si="80"/>
        <v>2017Q3</v>
      </c>
      <c r="J1351" s="148">
        <f t="shared" si="81"/>
        <v>3</v>
      </c>
      <c r="K1351" s="148">
        <f t="shared" si="82"/>
        <v>10</v>
      </c>
      <c r="L1351" s="151">
        <f t="shared" si="83"/>
        <v>1</v>
      </c>
    </row>
    <row r="1352" spans="2:12" x14ac:dyDescent="0.25">
      <c r="B1352" s="147" t="s">
        <v>9</v>
      </c>
      <c r="C1352" s="148" t="s">
        <v>7</v>
      </c>
      <c r="D1352" s="148">
        <v>49</v>
      </c>
      <c r="E1352" s="148" t="s">
        <v>8</v>
      </c>
      <c r="F1352" s="149">
        <v>43856</v>
      </c>
      <c r="G1352" s="149">
        <v>43618</v>
      </c>
      <c r="H1352" s="150">
        <v>35000</v>
      </c>
      <c r="I1352" s="148" t="str">
        <f t="shared" si="80"/>
        <v>2019Q2</v>
      </c>
      <c r="J1352" s="148">
        <f t="shared" si="81"/>
        <v>1</v>
      </c>
      <c r="K1352" s="148">
        <f t="shared" si="82"/>
        <v>3</v>
      </c>
      <c r="L1352" s="151">
        <f t="shared" si="83"/>
        <v>1</v>
      </c>
    </row>
    <row r="1353" spans="2:12" x14ac:dyDescent="0.25">
      <c r="B1353" s="147" t="s">
        <v>6</v>
      </c>
      <c r="C1353" s="148" t="s">
        <v>7</v>
      </c>
      <c r="D1353" s="148">
        <v>27</v>
      </c>
      <c r="E1353" s="148" t="s">
        <v>8</v>
      </c>
      <c r="F1353" s="149">
        <v>43856</v>
      </c>
      <c r="G1353" s="149">
        <v>43721</v>
      </c>
      <c r="H1353" s="150">
        <v>100000</v>
      </c>
      <c r="I1353" s="148" t="str">
        <f t="shared" si="80"/>
        <v>2019Q3</v>
      </c>
      <c r="J1353" s="148">
        <f t="shared" si="81"/>
        <v>1</v>
      </c>
      <c r="K1353" s="148">
        <f t="shared" si="82"/>
        <v>2</v>
      </c>
      <c r="L1353" s="151">
        <f t="shared" si="83"/>
        <v>1</v>
      </c>
    </row>
    <row r="1354" spans="2:12" x14ac:dyDescent="0.25">
      <c r="B1354" s="147" t="s">
        <v>6</v>
      </c>
      <c r="C1354" s="148" t="s">
        <v>7</v>
      </c>
      <c r="D1354" s="148">
        <v>52</v>
      </c>
      <c r="E1354" s="148" t="s">
        <v>8</v>
      </c>
      <c r="F1354" s="149">
        <v>43856</v>
      </c>
      <c r="G1354" s="149">
        <v>43754</v>
      </c>
      <c r="H1354" s="150">
        <v>27000</v>
      </c>
      <c r="I1354" s="148" t="str">
        <f t="shared" si="80"/>
        <v>2019Q4</v>
      </c>
      <c r="J1354" s="148">
        <f t="shared" si="81"/>
        <v>1</v>
      </c>
      <c r="K1354" s="148">
        <f t="shared" si="82"/>
        <v>1</v>
      </c>
      <c r="L1354" s="151">
        <f t="shared" si="83"/>
        <v>1</v>
      </c>
    </row>
    <row r="1355" spans="2:12" x14ac:dyDescent="0.25">
      <c r="B1355" s="147" t="s">
        <v>9</v>
      </c>
      <c r="C1355" s="148" t="s">
        <v>7</v>
      </c>
      <c r="D1355" s="148">
        <v>55</v>
      </c>
      <c r="E1355" s="148" t="s">
        <v>8</v>
      </c>
      <c r="F1355" s="149">
        <v>43857</v>
      </c>
      <c r="G1355" s="149">
        <v>43615</v>
      </c>
      <c r="H1355" s="150">
        <v>20000</v>
      </c>
      <c r="I1355" s="148" t="str">
        <f t="shared" ref="I1355:I1418" si="84">YEAR(G1355)&amp;"Q"&amp;ROUNDUP(MONTH(G1355)/3,0)</f>
        <v>2019Q2</v>
      </c>
      <c r="J1355" s="148">
        <f t="shared" ref="J1355:J1418" si="85">YEAR(F1355)-YEAR(G1355)</f>
        <v>1</v>
      </c>
      <c r="K1355" s="148">
        <f t="shared" ref="K1355:K1418" si="86">(YEAR(F1355)*4+ROUNDDOWN((MONTH(F1355)-1)/3,0))
-(YEAR(G1355)*4+ROUNDDOWN((MONTH(G1355)-1)/3,0))</f>
        <v>3</v>
      </c>
      <c r="L1355" s="151">
        <f t="shared" ref="L1355:L1418" si="87">IF(C1355="Declined",0,IF(C1355="Admitted",1,IF(B1355="TPD",0.8,1)))</f>
        <v>1</v>
      </c>
    </row>
    <row r="1356" spans="2:12" x14ac:dyDescent="0.25">
      <c r="B1356" s="147" t="s">
        <v>9</v>
      </c>
      <c r="C1356" s="148" t="s">
        <v>7</v>
      </c>
      <c r="D1356" s="148">
        <v>48</v>
      </c>
      <c r="E1356" s="148" t="s">
        <v>8</v>
      </c>
      <c r="F1356" s="149">
        <v>43858</v>
      </c>
      <c r="G1356" s="149">
        <v>43555</v>
      </c>
      <c r="H1356" s="150">
        <v>38000</v>
      </c>
      <c r="I1356" s="148" t="str">
        <f t="shared" si="84"/>
        <v>2019Q1</v>
      </c>
      <c r="J1356" s="148">
        <f t="shared" si="85"/>
        <v>1</v>
      </c>
      <c r="K1356" s="148">
        <f t="shared" si="86"/>
        <v>4</v>
      </c>
      <c r="L1356" s="151">
        <f t="shared" si="87"/>
        <v>1</v>
      </c>
    </row>
    <row r="1357" spans="2:12" x14ac:dyDescent="0.25">
      <c r="B1357" s="147" t="s">
        <v>6</v>
      </c>
      <c r="C1357" s="148" t="s">
        <v>7</v>
      </c>
      <c r="D1357" s="148">
        <v>28</v>
      </c>
      <c r="E1357" s="148" t="s">
        <v>8</v>
      </c>
      <c r="F1357" s="149">
        <v>43858</v>
      </c>
      <c r="G1357" s="149">
        <v>43695</v>
      </c>
      <c r="H1357" s="150">
        <v>100000</v>
      </c>
      <c r="I1357" s="148" t="str">
        <f t="shared" si="84"/>
        <v>2019Q3</v>
      </c>
      <c r="J1357" s="148">
        <f t="shared" si="85"/>
        <v>1</v>
      </c>
      <c r="K1357" s="148">
        <f t="shared" si="86"/>
        <v>2</v>
      </c>
      <c r="L1357" s="151">
        <f t="shared" si="87"/>
        <v>1</v>
      </c>
    </row>
    <row r="1358" spans="2:12" x14ac:dyDescent="0.25">
      <c r="B1358" s="147" t="s">
        <v>6</v>
      </c>
      <c r="C1358" s="148" t="s">
        <v>7</v>
      </c>
      <c r="D1358" s="148">
        <v>38</v>
      </c>
      <c r="E1358" s="148" t="s">
        <v>8</v>
      </c>
      <c r="F1358" s="149">
        <v>43858</v>
      </c>
      <c r="G1358" s="149">
        <v>43746</v>
      </c>
      <c r="H1358" s="150">
        <v>84000</v>
      </c>
      <c r="I1358" s="148" t="str">
        <f t="shared" si="84"/>
        <v>2019Q4</v>
      </c>
      <c r="J1358" s="148">
        <f t="shared" si="85"/>
        <v>1</v>
      </c>
      <c r="K1358" s="148">
        <f t="shared" si="86"/>
        <v>1</v>
      </c>
      <c r="L1358" s="151">
        <f t="shared" si="87"/>
        <v>1</v>
      </c>
    </row>
    <row r="1359" spans="2:12" x14ac:dyDescent="0.25">
      <c r="B1359" s="147" t="s">
        <v>9</v>
      </c>
      <c r="C1359" s="148" t="s">
        <v>7</v>
      </c>
      <c r="D1359" s="148">
        <v>20</v>
      </c>
      <c r="E1359" s="148" t="s">
        <v>8</v>
      </c>
      <c r="F1359" s="149">
        <v>43859</v>
      </c>
      <c r="G1359" s="149">
        <v>43504</v>
      </c>
      <c r="H1359" s="150">
        <v>100000</v>
      </c>
      <c r="I1359" s="148" t="str">
        <f t="shared" si="84"/>
        <v>2019Q1</v>
      </c>
      <c r="J1359" s="148">
        <f t="shared" si="85"/>
        <v>1</v>
      </c>
      <c r="K1359" s="148">
        <f t="shared" si="86"/>
        <v>4</v>
      </c>
      <c r="L1359" s="151">
        <f t="shared" si="87"/>
        <v>1</v>
      </c>
    </row>
    <row r="1360" spans="2:12" x14ac:dyDescent="0.25">
      <c r="B1360" s="147" t="s">
        <v>6</v>
      </c>
      <c r="C1360" s="148" t="s">
        <v>7</v>
      </c>
      <c r="D1360" s="148">
        <v>21</v>
      </c>
      <c r="E1360" s="148" t="s">
        <v>8</v>
      </c>
      <c r="F1360" s="149">
        <v>43859</v>
      </c>
      <c r="G1360" s="149">
        <v>43670</v>
      </c>
      <c r="H1360" s="150">
        <v>100000</v>
      </c>
      <c r="I1360" s="148" t="str">
        <f t="shared" si="84"/>
        <v>2019Q3</v>
      </c>
      <c r="J1360" s="148">
        <f t="shared" si="85"/>
        <v>1</v>
      </c>
      <c r="K1360" s="148">
        <f t="shared" si="86"/>
        <v>2</v>
      </c>
      <c r="L1360" s="151">
        <f t="shared" si="87"/>
        <v>1</v>
      </c>
    </row>
    <row r="1361" spans="2:12" x14ac:dyDescent="0.25">
      <c r="B1361" s="147" t="s">
        <v>6</v>
      </c>
      <c r="C1361" s="148" t="s">
        <v>7</v>
      </c>
      <c r="D1361" s="148">
        <v>52</v>
      </c>
      <c r="E1361" s="148" t="s">
        <v>8</v>
      </c>
      <c r="F1361" s="149">
        <v>43859</v>
      </c>
      <c r="G1361" s="149">
        <v>43728</v>
      </c>
      <c r="H1361" s="150">
        <v>27000</v>
      </c>
      <c r="I1361" s="148" t="str">
        <f t="shared" si="84"/>
        <v>2019Q3</v>
      </c>
      <c r="J1361" s="148">
        <f t="shared" si="85"/>
        <v>1</v>
      </c>
      <c r="K1361" s="148">
        <f t="shared" si="86"/>
        <v>2</v>
      </c>
      <c r="L1361" s="151">
        <f t="shared" si="87"/>
        <v>1</v>
      </c>
    </row>
    <row r="1362" spans="2:12" x14ac:dyDescent="0.25">
      <c r="B1362" s="147" t="s">
        <v>6</v>
      </c>
      <c r="C1362" s="148" t="s">
        <v>7</v>
      </c>
      <c r="D1362" s="148">
        <v>30</v>
      </c>
      <c r="E1362" s="148" t="s">
        <v>8</v>
      </c>
      <c r="F1362" s="149">
        <v>43859</v>
      </c>
      <c r="G1362" s="149">
        <v>43739</v>
      </c>
      <c r="H1362" s="150">
        <v>100000</v>
      </c>
      <c r="I1362" s="148" t="str">
        <f t="shared" si="84"/>
        <v>2019Q4</v>
      </c>
      <c r="J1362" s="148">
        <f t="shared" si="85"/>
        <v>1</v>
      </c>
      <c r="K1362" s="148">
        <f t="shared" si="86"/>
        <v>1</v>
      </c>
      <c r="L1362" s="151">
        <f t="shared" si="87"/>
        <v>1</v>
      </c>
    </row>
    <row r="1363" spans="2:12" x14ac:dyDescent="0.25">
      <c r="B1363" s="147" t="s">
        <v>6</v>
      </c>
      <c r="C1363" s="148" t="s">
        <v>7</v>
      </c>
      <c r="D1363" s="148">
        <v>50</v>
      </c>
      <c r="E1363" s="148" t="s">
        <v>8</v>
      </c>
      <c r="F1363" s="149">
        <v>43859</v>
      </c>
      <c r="G1363" s="149">
        <v>43787</v>
      </c>
      <c r="H1363" s="150">
        <v>32000</v>
      </c>
      <c r="I1363" s="148" t="str">
        <f t="shared" si="84"/>
        <v>2019Q4</v>
      </c>
      <c r="J1363" s="148">
        <f t="shared" si="85"/>
        <v>1</v>
      </c>
      <c r="K1363" s="148">
        <f t="shared" si="86"/>
        <v>1</v>
      </c>
      <c r="L1363" s="151">
        <f t="shared" si="87"/>
        <v>1</v>
      </c>
    </row>
    <row r="1364" spans="2:12" x14ac:dyDescent="0.25">
      <c r="B1364" s="147" t="s">
        <v>6</v>
      </c>
      <c r="C1364" s="148" t="s">
        <v>7</v>
      </c>
      <c r="D1364" s="148">
        <v>39</v>
      </c>
      <c r="E1364" s="148" t="s">
        <v>8</v>
      </c>
      <c r="F1364" s="149">
        <v>43859</v>
      </c>
      <c r="G1364" s="149">
        <v>43837</v>
      </c>
      <c r="H1364" s="150">
        <v>81000</v>
      </c>
      <c r="I1364" s="148" t="str">
        <f t="shared" si="84"/>
        <v>2020Q1</v>
      </c>
      <c r="J1364" s="148">
        <f t="shared" si="85"/>
        <v>0</v>
      </c>
      <c r="K1364" s="148">
        <f t="shared" si="86"/>
        <v>0</v>
      </c>
      <c r="L1364" s="151">
        <f t="shared" si="87"/>
        <v>1</v>
      </c>
    </row>
    <row r="1365" spans="2:12" x14ac:dyDescent="0.25">
      <c r="B1365" s="147" t="s">
        <v>6</v>
      </c>
      <c r="C1365" s="148" t="s">
        <v>7</v>
      </c>
      <c r="D1365" s="148">
        <v>37</v>
      </c>
      <c r="E1365" s="148" t="s">
        <v>8</v>
      </c>
      <c r="F1365" s="149">
        <v>43862</v>
      </c>
      <c r="G1365" s="149">
        <v>43427</v>
      </c>
      <c r="H1365" s="150">
        <v>86000</v>
      </c>
      <c r="I1365" s="148" t="str">
        <f t="shared" si="84"/>
        <v>2018Q4</v>
      </c>
      <c r="J1365" s="148">
        <f t="shared" si="85"/>
        <v>2</v>
      </c>
      <c r="K1365" s="148">
        <f t="shared" si="86"/>
        <v>5</v>
      </c>
      <c r="L1365" s="151">
        <f t="shared" si="87"/>
        <v>1</v>
      </c>
    </row>
    <row r="1366" spans="2:12" x14ac:dyDescent="0.25">
      <c r="B1366" s="147" t="s">
        <v>9</v>
      </c>
      <c r="C1366" s="148" t="s">
        <v>7</v>
      </c>
      <c r="D1366" s="148">
        <v>56</v>
      </c>
      <c r="E1366" s="148" t="s">
        <v>8</v>
      </c>
      <c r="F1366" s="149">
        <v>43862</v>
      </c>
      <c r="G1366" s="149">
        <v>43799</v>
      </c>
      <c r="H1366" s="150">
        <v>17000</v>
      </c>
      <c r="I1366" s="148" t="str">
        <f t="shared" si="84"/>
        <v>2019Q4</v>
      </c>
      <c r="J1366" s="148">
        <f t="shared" si="85"/>
        <v>1</v>
      </c>
      <c r="K1366" s="148">
        <f t="shared" si="86"/>
        <v>1</v>
      </c>
      <c r="L1366" s="151">
        <f t="shared" si="87"/>
        <v>1</v>
      </c>
    </row>
    <row r="1367" spans="2:12" x14ac:dyDescent="0.25">
      <c r="B1367" s="147" t="s">
        <v>9</v>
      </c>
      <c r="C1367" s="148" t="s">
        <v>7</v>
      </c>
      <c r="D1367" s="148">
        <v>34</v>
      </c>
      <c r="E1367" s="148" t="s">
        <v>8</v>
      </c>
      <c r="F1367" s="149">
        <v>43863</v>
      </c>
      <c r="G1367" s="149">
        <v>43126</v>
      </c>
      <c r="H1367" s="150">
        <v>91000</v>
      </c>
      <c r="I1367" s="148" t="str">
        <f t="shared" si="84"/>
        <v>2018Q1</v>
      </c>
      <c r="J1367" s="148">
        <f t="shared" si="85"/>
        <v>2</v>
      </c>
      <c r="K1367" s="148">
        <f t="shared" si="86"/>
        <v>8</v>
      </c>
      <c r="L1367" s="151">
        <f t="shared" si="87"/>
        <v>1</v>
      </c>
    </row>
    <row r="1368" spans="2:12" x14ac:dyDescent="0.25">
      <c r="B1368" s="147" t="s">
        <v>9</v>
      </c>
      <c r="C1368" s="148" t="s">
        <v>7</v>
      </c>
      <c r="D1368" s="148">
        <v>48</v>
      </c>
      <c r="E1368" s="148" t="s">
        <v>8</v>
      </c>
      <c r="F1368" s="149">
        <v>43864</v>
      </c>
      <c r="G1368" s="149">
        <v>43622</v>
      </c>
      <c r="H1368" s="150">
        <v>38000</v>
      </c>
      <c r="I1368" s="148" t="str">
        <f t="shared" si="84"/>
        <v>2019Q2</v>
      </c>
      <c r="J1368" s="148">
        <f t="shared" si="85"/>
        <v>1</v>
      </c>
      <c r="K1368" s="148">
        <f t="shared" si="86"/>
        <v>3</v>
      </c>
      <c r="L1368" s="151">
        <f t="shared" si="87"/>
        <v>1</v>
      </c>
    </row>
    <row r="1369" spans="2:12" x14ac:dyDescent="0.25">
      <c r="B1369" s="147" t="s">
        <v>6</v>
      </c>
      <c r="C1369" s="148" t="s">
        <v>7</v>
      </c>
      <c r="D1369" s="148">
        <v>49</v>
      </c>
      <c r="E1369" s="148" t="s">
        <v>8</v>
      </c>
      <c r="F1369" s="149">
        <v>43864</v>
      </c>
      <c r="G1369" s="149">
        <v>43800</v>
      </c>
      <c r="H1369" s="150">
        <v>35000</v>
      </c>
      <c r="I1369" s="148" t="str">
        <f t="shared" si="84"/>
        <v>2019Q4</v>
      </c>
      <c r="J1369" s="148">
        <f t="shared" si="85"/>
        <v>1</v>
      </c>
      <c r="K1369" s="148">
        <f t="shared" si="86"/>
        <v>1</v>
      </c>
      <c r="L1369" s="151">
        <f t="shared" si="87"/>
        <v>1</v>
      </c>
    </row>
    <row r="1370" spans="2:12" x14ac:dyDescent="0.25">
      <c r="B1370" s="147" t="s">
        <v>9</v>
      </c>
      <c r="C1370" s="148" t="s">
        <v>7</v>
      </c>
      <c r="D1370" s="148">
        <v>30</v>
      </c>
      <c r="E1370" s="148" t="s">
        <v>8</v>
      </c>
      <c r="F1370" s="149">
        <v>43866</v>
      </c>
      <c r="G1370" s="149">
        <v>42772</v>
      </c>
      <c r="H1370" s="150">
        <v>100000</v>
      </c>
      <c r="I1370" s="148" t="str">
        <f t="shared" si="84"/>
        <v>2017Q1</v>
      </c>
      <c r="J1370" s="148">
        <f t="shared" si="85"/>
        <v>3</v>
      </c>
      <c r="K1370" s="148">
        <f t="shared" si="86"/>
        <v>12</v>
      </c>
      <c r="L1370" s="151">
        <f t="shared" si="87"/>
        <v>1</v>
      </c>
    </row>
    <row r="1371" spans="2:12" x14ac:dyDescent="0.25">
      <c r="B1371" s="147" t="s">
        <v>9</v>
      </c>
      <c r="C1371" s="148" t="s">
        <v>7</v>
      </c>
      <c r="D1371" s="148">
        <v>44</v>
      </c>
      <c r="E1371" s="148" t="s">
        <v>8</v>
      </c>
      <c r="F1371" s="149">
        <v>43869</v>
      </c>
      <c r="G1371" s="149">
        <v>42930</v>
      </c>
      <c r="H1371" s="150">
        <v>52000</v>
      </c>
      <c r="I1371" s="148" t="str">
        <f t="shared" si="84"/>
        <v>2017Q3</v>
      </c>
      <c r="J1371" s="148">
        <f t="shared" si="85"/>
        <v>3</v>
      </c>
      <c r="K1371" s="148">
        <f t="shared" si="86"/>
        <v>10</v>
      </c>
      <c r="L1371" s="151">
        <f t="shared" si="87"/>
        <v>1</v>
      </c>
    </row>
    <row r="1372" spans="2:12" x14ac:dyDescent="0.25">
      <c r="B1372" s="147" t="s">
        <v>6</v>
      </c>
      <c r="C1372" s="148" t="s">
        <v>7</v>
      </c>
      <c r="D1372" s="148">
        <v>56</v>
      </c>
      <c r="E1372" s="148" t="s">
        <v>8</v>
      </c>
      <c r="F1372" s="149">
        <v>43869</v>
      </c>
      <c r="G1372" s="149">
        <v>43605</v>
      </c>
      <c r="H1372" s="150">
        <v>17000</v>
      </c>
      <c r="I1372" s="148" t="str">
        <f t="shared" si="84"/>
        <v>2019Q2</v>
      </c>
      <c r="J1372" s="148">
        <f t="shared" si="85"/>
        <v>1</v>
      </c>
      <c r="K1372" s="148">
        <f t="shared" si="86"/>
        <v>3</v>
      </c>
      <c r="L1372" s="151">
        <f t="shared" si="87"/>
        <v>1</v>
      </c>
    </row>
    <row r="1373" spans="2:12" x14ac:dyDescent="0.25">
      <c r="B1373" s="147" t="s">
        <v>6</v>
      </c>
      <c r="C1373" s="148" t="s">
        <v>7</v>
      </c>
      <c r="D1373" s="148">
        <v>59</v>
      </c>
      <c r="E1373" s="148" t="s">
        <v>8</v>
      </c>
      <c r="F1373" s="149">
        <v>43869</v>
      </c>
      <c r="G1373" s="149">
        <v>43660</v>
      </c>
      <c r="H1373" s="150">
        <v>10000</v>
      </c>
      <c r="I1373" s="148" t="str">
        <f t="shared" si="84"/>
        <v>2019Q3</v>
      </c>
      <c r="J1373" s="148">
        <f t="shared" si="85"/>
        <v>1</v>
      </c>
      <c r="K1373" s="148">
        <f t="shared" si="86"/>
        <v>2</v>
      </c>
      <c r="L1373" s="151">
        <f t="shared" si="87"/>
        <v>1</v>
      </c>
    </row>
    <row r="1374" spans="2:12" x14ac:dyDescent="0.25">
      <c r="B1374" s="147" t="s">
        <v>6</v>
      </c>
      <c r="C1374" s="148" t="s">
        <v>7</v>
      </c>
      <c r="D1374" s="148">
        <v>21</v>
      </c>
      <c r="E1374" s="148" t="s">
        <v>8</v>
      </c>
      <c r="F1374" s="149">
        <v>43870</v>
      </c>
      <c r="G1374" s="149">
        <v>43635</v>
      </c>
      <c r="H1374" s="150">
        <v>100000</v>
      </c>
      <c r="I1374" s="148" t="str">
        <f t="shared" si="84"/>
        <v>2019Q2</v>
      </c>
      <c r="J1374" s="148">
        <f t="shared" si="85"/>
        <v>1</v>
      </c>
      <c r="K1374" s="148">
        <f t="shared" si="86"/>
        <v>3</v>
      </c>
      <c r="L1374" s="151">
        <f t="shared" si="87"/>
        <v>1</v>
      </c>
    </row>
    <row r="1375" spans="2:12" x14ac:dyDescent="0.25">
      <c r="B1375" s="147" t="s">
        <v>9</v>
      </c>
      <c r="C1375" s="148" t="s">
        <v>7</v>
      </c>
      <c r="D1375" s="148">
        <v>45</v>
      </c>
      <c r="E1375" s="148" t="s">
        <v>8</v>
      </c>
      <c r="F1375" s="149">
        <v>43871</v>
      </c>
      <c r="G1375" s="149">
        <v>43735</v>
      </c>
      <c r="H1375" s="150">
        <v>47000</v>
      </c>
      <c r="I1375" s="148" t="str">
        <f t="shared" si="84"/>
        <v>2019Q3</v>
      </c>
      <c r="J1375" s="148">
        <f t="shared" si="85"/>
        <v>1</v>
      </c>
      <c r="K1375" s="148">
        <f t="shared" si="86"/>
        <v>2</v>
      </c>
      <c r="L1375" s="151">
        <f t="shared" si="87"/>
        <v>1</v>
      </c>
    </row>
    <row r="1376" spans="2:12" x14ac:dyDescent="0.25">
      <c r="B1376" s="147" t="s">
        <v>9</v>
      </c>
      <c r="C1376" s="148" t="s">
        <v>7</v>
      </c>
      <c r="D1376" s="148">
        <v>35</v>
      </c>
      <c r="E1376" s="148" t="s">
        <v>8</v>
      </c>
      <c r="F1376" s="149">
        <v>43872</v>
      </c>
      <c r="G1376" s="149">
        <v>42895</v>
      </c>
      <c r="H1376" s="150">
        <v>88000</v>
      </c>
      <c r="I1376" s="148" t="str">
        <f t="shared" si="84"/>
        <v>2017Q2</v>
      </c>
      <c r="J1376" s="148">
        <f t="shared" si="85"/>
        <v>3</v>
      </c>
      <c r="K1376" s="148">
        <f t="shared" si="86"/>
        <v>11</v>
      </c>
      <c r="L1376" s="151">
        <f t="shared" si="87"/>
        <v>1</v>
      </c>
    </row>
    <row r="1377" spans="2:12" x14ac:dyDescent="0.25">
      <c r="B1377" s="147" t="s">
        <v>9</v>
      </c>
      <c r="C1377" s="148" t="s">
        <v>10</v>
      </c>
      <c r="D1377" s="148">
        <v>33</v>
      </c>
      <c r="E1377" s="148" t="s">
        <v>8</v>
      </c>
      <c r="F1377" s="149">
        <v>43872</v>
      </c>
      <c r="G1377" s="149">
        <v>43208</v>
      </c>
      <c r="H1377" s="150">
        <v>94000</v>
      </c>
      <c r="I1377" s="148" t="str">
        <f t="shared" si="84"/>
        <v>2018Q2</v>
      </c>
      <c r="J1377" s="148">
        <f t="shared" si="85"/>
        <v>2</v>
      </c>
      <c r="K1377" s="148">
        <f t="shared" si="86"/>
        <v>7</v>
      </c>
      <c r="L1377" s="151">
        <f t="shared" si="87"/>
        <v>0</v>
      </c>
    </row>
    <row r="1378" spans="2:12" x14ac:dyDescent="0.25">
      <c r="B1378" s="147" t="s">
        <v>6</v>
      </c>
      <c r="C1378" s="148" t="s">
        <v>7</v>
      </c>
      <c r="D1378" s="148">
        <v>32</v>
      </c>
      <c r="E1378" s="148" t="s">
        <v>8</v>
      </c>
      <c r="F1378" s="149">
        <v>43872</v>
      </c>
      <c r="G1378" s="149">
        <v>43238</v>
      </c>
      <c r="H1378" s="150">
        <v>96000</v>
      </c>
      <c r="I1378" s="148" t="str">
        <f t="shared" si="84"/>
        <v>2018Q2</v>
      </c>
      <c r="J1378" s="148">
        <f t="shared" si="85"/>
        <v>2</v>
      </c>
      <c r="K1378" s="148">
        <f t="shared" si="86"/>
        <v>7</v>
      </c>
      <c r="L1378" s="151">
        <f t="shared" si="87"/>
        <v>1</v>
      </c>
    </row>
    <row r="1379" spans="2:12" x14ac:dyDescent="0.25">
      <c r="B1379" s="147" t="s">
        <v>6</v>
      </c>
      <c r="C1379" s="148" t="s">
        <v>7</v>
      </c>
      <c r="D1379" s="148">
        <v>51</v>
      </c>
      <c r="E1379" s="148" t="s">
        <v>8</v>
      </c>
      <c r="F1379" s="149">
        <v>43872</v>
      </c>
      <c r="G1379" s="149">
        <v>43372</v>
      </c>
      <c r="H1379" s="150">
        <v>30000</v>
      </c>
      <c r="I1379" s="148" t="str">
        <f t="shared" si="84"/>
        <v>2018Q3</v>
      </c>
      <c r="J1379" s="148">
        <f t="shared" si="85"/>
        <v>2</v>
      </c>
      <c r="K1379" s="148">
        <f t="shared" si="86"/>
        <v>6</v>
      </c>
      <c r="L1379" s="151">
        <f t="shared" si="87"/>
        <v>1</v>
      </c>
    </row>
    <row r="1380" spans="2:12" x14ac:dyDescent="0.25">
      <c r="B1380" s="147" t="s">
        <v>6</v>
      </c>
      <c r="C1380" s="148" t="s">
        <v>7</v>
      </c>
      <c r="D1380" s="148">
        <v>27</v>
      </c>
      <c r="E1380" s="148" t="s">
        <v>8</v>
      </c>
      <c r="F1380" s="149">
        <v>43872</v>
      </c>
      <c r="G1380" s="149">
        <v>43810</v>
      </c>
      <c r="H1380" s="150">
        <v>100000</v>
      </c>
      <c r="I1380" s="148" t="str">
        <f t="shared" si="84"/>
        <v>2019Q4</v>
      </c>
      <c r="J1380" s="148">
        <f t="shared" si="85"/>
        <v>1</v>
      </c>
      <c r="K1380" s="148">
        <f t="shared" si="86"/>
        <v>1</v>
      </c>
      <c r="L1380" s="151">
        <f t="shared" si="87"/>
        <v>1</v>
      </c>
    </row>
    <row r="1381" spans="2:12" x14ac:dyDescent="0.25">
      <c r="B1381" s="147" t="s">
        <v>6</v>
      </c>
      <c r="C1381" s="148" t="s">
        <v>7</v>
      </c>
      <c r="D1381" s="148">
        <v>56</v>
      </c>
      <c r="E1381" s="148" t="s">
        <v>8</v>
      </c>
      <c r="F1381" s="149">
        <v>43873</v>
      </c>
      <c r="G1381" s="149">
        <v>43731</v>
      </c>
      <c r="H1381" s="150">
        <v>17000</v>
      </c>
      <c r="I1381" s="148" t="str">
        <f t="shared" si="84"/>
        <v>2019Q3</v>
      </c>
      <c r="J1381" s="148">
        <f t="shared" si="85"/>
        <v>1</v>
      </c>
      <c r="K1381" s="148">
        <f t="shared" si="86"/>
        <v>2</v>
      </c>
      <c r="L1381" s="151">
        <f t="shared" si="87"/>
        <v>1</v>
      </c>
    </row>
    <row r="1382" spans="2:12" x14ac:dyDescent="0.25">
      <c r="B1382" s="147" t="s">
        <v>9</v>
      </c>
      <c r="C1382" s="148" t="s">
        <v>7</v>
      </c>
      <c r="D1382" s="148">
        <v>58</v>
      </c>
      <c r="E1382" s="148" t="s">
        <v>8</v>
      </c>
      <c r="F1382" s="149">
        <v>43876</v>
      </c>
      <c r="G1382" s="149">
        <v>43215</v>
      </c>
      <c r="H1382" s="150">
        <v>12000</v>
      </c>
      <c r="I1382" s="148" t="str">
        <f t="shared" si="84"/>
        <v>2018Q2</v>
      </c>
      <c r="J1382" s="148">
        <f t="shared" si="85"/>
        <v>2</v>
      </c>
      <c r="K1382" s="148">
        <f t="shared" si="86"/>
        <v>7</v>
      </c>
      <c r="L1382" s="151">
        <f t="shared" si="87"/>
        <v>1</v>
      </c>
    </row>
    <row r="1383" spans="2:12" x14ac:dyDescent="0.25">
      <c r="B1383" s="147" t="s">
        <v>9</v>
      </c>
      <c r="C1383" s="148" t="s">
        <v>7</v>
      </c>
      <c r="D1383" s="148">
        <v>56</v>
      </c>
      <c r="E1383" s="148" t="s">
        <v>8</v>
      </c>
      <c r="F1383" s="149">
        <v>43876</v>
      </c>
      <c r="G1383" s="149">
        <v>43864</v>
      </c>
      <c r="H1383" s="150">
        <v>17000</v>
      </c>
      <c r="I1383" s="148" t="str">
        <f t="shared" si="84"/>
        <v>2020Q1</v>
      </c>
      <c r="J1383" s="148">
        <f t="shared" si="85"/>
        <v>0</v>
      </c>
      <c r="K1383" s="148">
        <f t="shared" si="86"/>
        <v>0</v>
      </c>
      <c r="L1383" s="151">
        <f t="shared" si="87"/>
        <v>1</v>
      </c>
    </row>
    <row r="1384" spans="2:12" x14ac:dyDescent="0.25">
      <c r="B1384" s="147" t="s">
        <v>6</v>
      </c>
      <c r="C1384" s="148" t="s">
        <v>7</v>
      </c>
      <c r="D1384" s="148">
        <v>36</v>
      </c>
      <c r="E1384" s="148" t="s">
        <v>8</v>
      </c>
      <c r="F1384" s="149">
        <v>43877</v>
      </c>
      <c r="G1384" s="149">
        <v>43811</v>
      </c>
      <c r="H1384" s="150">
        <v>87000</v>
      </c>
      <c r="I1384" s="148" t="str">
        <f t="shared" si="84"/>
        <v>2019Q4</v>
      </c>
      <c r="J1384" s="148">
        <f t="shared" si="85"/>
        <v>1</v>
      </c>
      <c r="K1384" s="148">
        <f t="shared" si="86"/>
        <v>1</v>
      </c>
      <c r="L1384" s="151">
        <f t="shared" si="87"/>
        <v>1</v>
      </c>
    </row>
    <row r="1385" spans="2:12" x14ac:dyDescent="0.25">
      <c r="B1385" s="147" t="s">
        <v>6</v>
      </c>
      <c r="C1385" s="148" t="s">
        <v>7</v>
      </c>
      <c r="D1385" s="148">
        <v>24</v>
      </c>
      <c r="E1385" s="148" t="s">
        <v>8</v>
      </c>
      <c r="F1385" s="149">
        <v>43877</v>
      </c>
      <c r="G1385" s="149">
        <v>43841</v>
      </c>
      <c r="H1385" s="150">
        <v>100000</v>
      </c>
      <c r="I1385" s="148" t="str">
        <f t="shared" si="84"/>
        <v>2020Q1</v>
      </c>
      <c r="J1385" s="148">
        <f t="shared" si="85"/>
        <v>0</v>
      </c>
      <c r="K1385" s="148">
        <f t="shared" si="86"/>
        <v>0</v>
      </c>
      <c r="L1385" s="151">
        <f t="shared" si="87"/>
        <v>1</v>
      </c>
    </row>
    <row r="1386" spans="2:12" x14ac:dyDescent="0.25">
      <c r="B1386" s="147" t="s">
        <v>6</v>
      </c>
      <c r="C1386" s="148" t="s">
        <v>7</v>
      </c>
      <c r="D1386" s="148">
        <v>39</v>
      </c>
      <c r="E1386" s="148" t="s">
        <v>8</v>
      </c>
      <c r="F1386" s="149">
        <v>43878</v>
      </c>
      <c r="G1386" s="149">
        <v>43779</v>
      </c>
      <c r="H1386" s="150">
        <v>81000</v>
      </c>
      <c r="I1386" s="148" t="str">
        <f t="shared" si="84"/>
        <v>2019Q4</v>
      </c>
      <c r="J1386" s="148">
        <f t="shared" si="85"/>
        <v>1</v>
      </c>
      <c r="K1386" s="148">
        <f t="shared" si="86"/>
        <v>1</v>
      </c>
      <c r="L1386" s="151">
        <f t="shared" si="87"/>
        <v>1</v>
      </c>
    </row>
    <row r="1387" spans="2:12" x14ac:dyDescent="0.25">
      <c r="B1387" s="147" t="s">
        <v>6</v>
      </c>
      <c r="C1387" s="148" t="s">
        <v>7</v>
      </c>
      <c r="D1387" s="148">
        <v>34</v>
      </c>
      <c r="E1387" s="148" t="s">
        <v>8</v>
      </c>
      <c r="F1387" s="149">
        <v>43878</v>
      </c>
      <c r="G1387" s="149">
        <v>43817</v>
      </c>
      <c r="H1387" s="150">
        <v>91000</v>
      </c>
      <c r="I1387" s="148" t="str">
        <f t="shared" si="84"/>
        <v>2019Q4</v>
      </c>
      <c r="J1387" s="148">
        <f t="shared" si="85"/>
        <v>1</v>
      </c>
      <c r="K1387" s="148">
        <f t="shared" si="86"/>
        <v>1</v>
      </c>
      <c r="L1387" s="151">
        <f t="shared" si="87"/>
        <v>1</v>
      </c>
    </row>
    <row r="1388" spans="2:12" x14ac:dyDescent="0.25">
      <c r="B1388" s="147" t="s">
        <v>9</v>
      </c>
      <c r="C1388" s="148" t="s">
        <v>7</v>
      </c>
      <c r="D1388" s="148">
        <v>46</v>
      </c>
      <c r="E1388" s="148" t="s">
        <v>8</v>
      </c>
      <c r="F1388" s="149">
        <v>43883</v>
      </c>
      <c r="G1388" s="149">
        <v>42780</v>
      </c>
      <c r="H1388" s="150">
        <v>43000</v>
      </c>
      <c r="I1388" s="148" t="str">
        <f t="shared" si="84"/>
        <v>2017Q1</v>
      </c>
      <c r="J1388" s="148">
        <f t="shared" si="85"/>
        <v>3</v>
      </c>
      <c r="K1388" s="148">
        <f t="shared" si="86"/>
        <v>12</v>
      </c>
      <c r="L1388" s="151">
        <f t="shared" si="87"/>
        <v>1</v>
      </c>
    </row>
    <row r="1389" spans="2:12" x14ac:dyDescent="0.25">
      <c r="B1389" s="147" t="s">
        <v>9</v>
      </c>
      <c r="C1389" s="148" t="s">
        <v>7</v>
      </c>
      <c r="D1389" s="148">
        <v>49</v>
      </c>
      <c r="E1389" s="148" t="s">
        <v>8</v>
      </c>
      <c r="F1389" s="149">
        <v>43883</v>
      </c>
      <c r="G1389" s="149">
        <v>42807</v>
      </c>
      <c r="H1389" s="150">
        <v>35000</v>
      </c>
      <c r="I1389" s="148" t="str">
        <f t="shared" si="84"/>
        <v>2017Q1</v>
      </c>
      <c r="J1389" s="148">
        <f t="shared" si="85"/>
        <v>3</v>
      </c>
      <c r="K1389" s="148">
        <f t="shared" si="86"/>
        <v>12</v>
      </c>
      <c r="L1389" s="151">
        <f t="shared" si="87"/>
        <v>1</v>
      </c>
    </row>
    <row r="1390" spans="2:12" x14ac:dyDescent="0.25">
      <c r="B1390" s="147" t="s">
        <v>9</v>
      </c>
      <c r="C1390" s="148" t="s">
        <v>7</v>
      </c>
      <c r="D1390" s="148">
        <v>20</v>
      </c>
      <c r="E1390" s="148" t="s">
        <v>8</v>
      </c>
      <c r="F1390" s="149">
        <v>43883</v>
      </c>
      <c r="G1390" s="149">
        <v>43482</v>
      </c>
      <c r="H1390" s="150">
        <v>100000</v>
      </c>
      <c r="I1390" s="148" t="str">
        <f t="shared" si="84"/>
        <v>2019Q1</v>
      </c>
      <c r="J1390" s="148">
        <f t="shared" si="85"/>
        <v>1</v>
      </c>
      <c r="K1390" s="148">
        <f t="shared" si="86"/>
        <v>4</v>
      </c>
      <c r="L1390" s="151">
        <f t="shared" si="87"/>
        <v>1</v>
      </c>
    </row>
    <row r="1391" spans="2:12" x14ac:dyDescent="0.25">
      <c r="B1391" s="147" t="s">
        <v>6</v>
      </c>
      <c r="C1391" s="148" t="s">
        <v>7</v>
      </c>
      <c r="D1391" s="148">
        <v>26</v>
      </c>
      <c r="E1391" s="148" t="s">
        <v>8</v>
      </c>
      <c r="F1391" s="149">
        <v>43883</v>
      </c>
      <c r="G1391" s="149">
        <v>43743</v>
      </c>
      <c r="H1391" s="150">
        <v>100000</v>
      </c>
      <c r="I1391" s="148" t="str">
        <f t="shared" si="84"/>
        <v>2019Q4</v>
      </c>
      <c r="J1391" s="148">
        <f t="shared" si="85"/>
        <v>1</v>
      </c>
      <c r="K1391" s="148">
        <f t="shared" si="86"/>
        <v>1</v>
      </c>
      <c r="L1391" s="151">
        <f t="shared" si="87"/>
        <v>1</v>
      </c>
    </row>
    <row r="1392" spans="2:12" x14ac:dyDescent="0.25">
      <c r="B1392" s="147" t="s">
        <v>9</v>
      </c>
      <c r="C1392" s="148" t="s">
        <v>7</v>
      </c>
      <c r="D1392" s="148">
        <v>36</v>
      </c>
      <c r="E1392" s="148" t="s">
        <v>8</v>
      </c>
      <c r="F1392" s="149">
        <v>43884</v>
      </c>
      <c r="G1392" s="149">
        <v>42536</v>
      </c>
      <c r="H1392" s="150">
        <v>87000</v>
      </c>
      <c r="I1392" s="148" t="str">
        <f t="shared" si="84"/>
        <v>2016Q2</v>
      </c>
      <c r="J1392" s="148">
        <f t="shared" si="85"/>
        <v>4</v>
      </c>
      <c r="K1392" s="148">
        <f t="shared" si="86"/>
        <v>15</v>
      </c>
      <c r="L1392" s="151">
        <f t="shared" si="87"/>
        <v>1</v>
      </c>
    </row>
    <row r="1393" spans="2:12" x14ac:dyDescent="0.25">
      <c r="B1393" s="147" t="s">
        <v>9</v>
      </c>
      <c r="C1393" s="148" t="s">
        <v>7</v>
      </c>
      <c r="D1393" s="148">
        <v>29</v>
      </c>
      <c r="E1393" s="148" t="s">
        <v>8</v>
      </c>
      <c r="F1393" s="149">
        <v>43884</v>
      </c>
      <c r="G1393" s="149">
        <v>42674</v>
      </c>
      <c r="H1393" s="150">
        <v>100000</v>
      </c>
      <c r="I1393" s="148" t="str">
        <f t="shared" si="84"/>
        <v>2016Q4</v>
      </c>
      <c r="J1393" s="148">
        <f t="shared" si="85"/>
        <v>4</v>
      </c>
      <c r="K1393" s="148">
        <f t="shared" si="86"/>
        <v>13</v>
      </c>
      <c r="L1393" s="151">
        <f t="shared" si="87"/>
        <v>1</v>
      </c>
    </row>
    <row r="1394" spans="2:12" x14ac:dyDescent="0.25">
      <c r="B1394" s="147" t="s">
        <v>9</v>
      </c>
      <c r="C1394" s="148" t="s">
        <v>7</v>
      </c>
      <c r="D1394" s="148">
        <v>55</v>
      </c>
      <c r="E1394" s="148" t="s">
        <v>8</v>
      </c>
      <c r="F1394" s="149">
        <v>43884</v>
      </c>
      <c r="G1394" s="149">
        <v>42725</v>
      </c>
      <c r="H1394" s="150">
        <v>20000</v>
      </c>
      <c r="I1394" s="148" t="str">
        <f t="shared" si="84"/>
        <v>2016Q4</v>
      </c>
      <c r="J1394" s="148">
        <f t="shared" si="85"/>
        <v>4</v>
      </c>
      <c r="K1394" s="148">
        <f t="shared" si="86"/>
        <v>13</v>
      </c>
      <c r="L1394" s="151">
        <f t="shared" si="87"/>
        <v>1</v>
      </c>
    </row>
    <row r="1395" spans="2:12" x14ac:dyDescent="0.25">
      <c r="B1395" s="147" t="s">
        <v>6</v>
      </c>
      <c r="C1395" s="148" t="s">
        <v>7</v>
      </c>
      <c r="D1395" s="148">
        <v>62</v>
      </c>
      <c r="E1395" s="148" t="s">
        <v>8</v>
      </c>
      <c r="F1395" s="149">
        <v>43884</v>
      </c>
      <c r="G1395" s="149">
        <v>43497</v>
      </c>
      <c r="H1395" s="150">
        <v>10000</v>
      </c>
      <c r="I1395" s="148" t="str">
        <f t="shared" si="84"/>
        <v>2019Q1</v>
      </c>
      <c r="J1395" s="148">
        <f t="shared" si="85"/>
        <v>1</v>
      </c>
      <c r="K1395" s="148">
        <f t="shared" si="86"/>
        <v>4</v>
      </c>
      <c r="L1395" s="151">
        <f t="shared" si="87"/>
        <v>1</v>
      </c>
    </row>
    <row r="1396" spans="2:12" x14ac:dyDescent="0.25">
      <c r="B1396" s="147" t="s">
        <v>9</v>
      </c>
      <c r="C1396" s="148" t="s">
        <v>7</v>
      </c>
      <c r="D1396" s="148">
        <v>52</v>
      </c>
      <c r="E1396" s="148" t="s">
        <v>8</v>
      </c>
      <c r="F1396" s="149">
        <v>43884</v>
      </c>
      <c r="G1396" s="149">
        <v>43508</v>
      </c>
      <c r="H1396" s="150">
        <v>27000</v>
      </c>
      <c r="I1396" s="148" t="str">
        <f t="shared" si="84"/>
        <v>2019Q1</v>
      </c>
      <c r="J1396" s="148">
        <f t="shared" si="85"/>
        <v>1</v>
      </c>
      <c r="K1396" s="148">
        <f t="shared" si="86"/>
        <v>4</v>
      </c>
      <c r="L1396" s="151">
        <f t="shared" si="87"/>
        <v>1</v>
      </c>
    </row>
    <row r="1397" spans="2:12" x14ac:dyDescent="0.25">
      <c r="B1397" s="147" t="s">
        <v>6</v>
      </c>
      <c r="C1397" s="148" t="s">
        <v>7</v>
      </c>
      <c r="D1397" s="148">
        <v>46</v>
      </c>
      <c r="E1397" s="148" t="s">
        <v>8</v>
      </c>
      <c r="F1397" s="149">
        <v>43884</v>
      </c>
      <c r="G1397" s="149">
        <v>43682</v>
      </c>
      <c r="H1397" s="150">
        <v>43000</v>
      </c>
      <c r="I1397" s="148" t="str">
        <f t="shared" si="84"/>
        <v>2019Q3</v>
      </c>
      <c r="J1397" s="148">
        <f t="shared" si="85"/>
        <v>1</v>
      </c>
      <c r="K1397" s="148">
        <f t="shared" si="86"/>
        <v>2</v>
      </c>
      <c r="L1397" s="151">
        <f t="shared" si="87"/>
        <v>1</v>
      </c>
    </row>
    <row r="1398" spans="2:12" x14ac:dyDescent="0.25">
      <c r="B1398" s="147" t="s">
        <v>6</v>
      </c>
      <c r="C1398" s="148" t="s">
        <v>7</v>
      </c>
      <c r="D1398" s="148">
        <v>58</v>
      </c>
      <c r="E1398" s="148" t="s">
        <v>8</v>
      </c>
      <c r="F1398" s="149">
        <v>43884</v>
      </c>
      <c r="G1398" s="149">
        <v>43769</v>
      </c>
      <c r="H1398" s="150">
        <v>12000</v>
      </c>
      <c r="I1398" s="148" t="str">
        <f t="shared" si="84"/>
        <v>2019Q4</v>
      </c>
      <c r="J1398" s="148">
        <f t="shared" si="85"/>
        <v>1</v>
      </c>
      <c r="K1398" s="148">
        <f t="shared" si="86"/>
        <v>1</v>
      </c>
      <c r="L1398" s="151">
        <f t="shared" si="87"/>
        <v>1</v>
      </c>
    </row>
    <row r="1399" spans="2:12" x14ac:dyDescent="0.25">
      <c r="B1399" s="147" t="s">
        <v>6</v>
      </c>
      <c r="C1399" s="148" t="s">
        <v>7</v>
      </c>
      <c r="D1399" s="148">
        <v>39</v>
      </c>
      <c r="E1399" s="148" t="s">
        <v>8</v>
      </c>
      <c r="F1399" s="149">
        <v>43884</v>
      </c>
      <c r="G1399" s="149">
        <v>43846</v>
      </c>
      <c r="H1399" s="150">
        <v>81000</v>
      </c>
      <c r="I1399" s="148" t="str">
        <f t="shared" si="84"/>
        <v>2020Q1</v>
      </c>
      <c r="J1399" s="148">
        <f t="shared" si="85"/>
        <v>0</v>
      </c>
      <c r="K1399" s="148">
        <f t="shared" si="86"/>
        <v>0</v>
      </c>
      <c r="L1399" s="151">
        <f t="shared" si="87"/>
        <v>1</v>
      </c>
    </row>
    <row r="1400" spans="2:12" x14ac:dyDescent="0.25">
      <c r="B1400" s="147" t="s">
        <v>6</v>
      </c>
      <c r="C1400" s="148" t="s">
        <v>7</v>
      </c>
      <c r="D1400" s="148">
        <v>45</v>
      </c>
      <c r="E1400" s="148" t="s">
        <v>8</v>
      </c>
      <c r="F1400" s="149">
        <v>43885</v>
      </c>
      <c r="G1400" s="149">
        <v>43582</v>
      </c>
      <c r="H1400" s="150">
        <v>47000</v>
      </c>
      <c r="I1400" s="148" t="str">
        <f t="shared" si="84"/>
        <v>2019Q2</v>
      </c>
      <c r="J1400" s="148">
        <f t="shared" si="85"/>
        <v>1</v>
      </c>
      <c r="K1400" s="148">
        <f t="shared" si="86"/>
        <v>3</v>
      </c>
      <c r="L1400" s="151">
        <f t="shared" si="87"/>
        <v>1</v>
      </c>
    </row>
    <row r="1401" spans="2:12" x14ac:dyDescent="0.25">
      <c r="B1401" s="147" t="s">
        <v>6</v>
      </c>
      <c r="C1401" s="148" t="s">
        <v>7</v>
      </c>
      <c r="D1401" s="148">
        <v>25</v>
      </c>
      <c r="E1401" s="148" t="s">
        <v>8</v>
      </c>
      <c r="F1401" s="149">
        <v>43885</v>
      </c>
      <c r="G1401" s="149">
        <v>43825</v>
      </c>
      <c r="H1401" s="150">
        <v>100000</v>
      </c>
      <c r="I1401" s="148" t="str">
        <f t="shared" si="84"/>
        <v>2019Q4</v>
      </c>
      <c r="J1401" s="148">
        <f t="shared" si="85"/>
        <v>1</v>
      </c>
      <c r="K1401" s="148">
        <f t="shared" si="86"/>
        <v>1</v>
      </c>
      <c r="L1401" s="151">
        <f t="shared" si="87"/>
        <v>1</v>
      </c>
    </row>
    <row r="1402" spans="2:12" x14ac:dyDescent="0.25">
      <c r="B1402" s="147" t="s">
        <v>9</v>
      </c>
      <c r="C1402" s="148" t="s">
        <v>7</v>
      </c>
      <c r="D1402" s="148">
        <v>39</v>
      </c>
      <c r="E1402" s="148" t="s">
        <v>8</v>
      </c>
      <c r="F1402" s="149">
        <v>43885</v>
      </c>
      <c r="G1402" s="149">
        <v>43827</v>
      </c>
      <c r="H1402" s="150">
        <v>81000</v>
      </c>
      <c r="I1402" s="148" t="str">
        <f t="shared" si="84"/>
        <v>2019Q4</v>
      </c>
      <c r="J1402" s="148">
        <f t="shared" si="85"/>
        <v>1</v>
      </c>
      <c r="K1402" s="148">
        <f t="shared" si="86"/>
        <v>1</v>
      </c>
      <c r="L1402" s="151">
        <f t="shared" si="87"/>
        <v>1</v>
      </c>
    </row>
    <row r="1403" spans="2:12" x14ac:dyDescent="0.25">
      <c r="B1403" s="147" t="s">
        <v>9</v>
      </c>
      <c r="C1403" s="148" t="s">
        <v>7</v>
      </c>
      <c r="D1403" s="148">
        <v>39</v>
      </c>
      <c r="E1403" s="148" t="s">
        <v>8</v>
      </c>
      <c r="F1403" s="149">
        <v>43886</v>
      </c>
      <c r="G1403" s="149">
        <v>43571</v>
      </c>
      <c r="H1403" s="150">
        <v>81000</v>
      </c>
      <c r="I1403" s="148" t="str">
        <f t="shared" si="84"/>
        <v>2019Q2</v>
      </c>
      <c r="J1403" s="148">
        <f t="shared" si="85"/>
        <v>1</v>
      </c>
      <c r="K1403" s="148">
        <f t="shared" si="86"/>
        <v>3</v>
      </c>
      <c r="L1403" s="151">
        <f t="shared" si="87"/>
        <v>1</v>
      </c>
    </row>
    <row r="1404" spans="2:12" x14ac:dyDescent="0.25">
      <c r="B1404" s="147" t="s">
        <v>9</v>
      </c>
      <c r="C1404" s="148" t="s">
        <v>7</v>
      </c>
      <c r="D1404" s="148">
        <v>46</v>
      </c>
      <c r="E1404" s="148" t="s">
        <v>8</v>
      </c>
      <c r="F1404" s="149">
        <v>43891</v>
      </c>
      <c r="G1404" s="149">
        <v>43530</v>
      </c>
      <c r="H1404" s="150">
        <v>43000</v>
      </c>
      <c r="I1404" s="148" t="str">
        <f t="shared" si="84"/>
        <v>2019Q1</v>
      </c>
      <c r="J1404" s="148">
        <f t="shared" si="85"/>
        <v>1</v>
      </c>
      <c r="K1404" s="148">
        <f t="shared" si="86"/>
        <v>4</v>
      </c>
      <c r="L1404" s="151">
        <f t="shared" si="87"/>
        <v>1</v>
      </c>
    </row>
    <row r="1405" spans="2:12" x14ac:dyDescent="0.25">
      <c r="B1405" s="147" t="s">
        <v>6</v>
      </c>
      <c r="C1405" s="148" t="s">
        <v>7</v>
      </c>
      <c r="D1405" s="148">
        <v>59</v>
      </c>
      <c r="E1405" s="148" t="s">
        <v>8</v>
      </c>
      <c r="F1405" s="149">
        <v>43891</v>
      </c>
      <c r="G1405" s="149">
        <v>43605</v>
      </c>
      <c r="H1405" s="150">
        <v>10000</v>
      </c>
      <c r="I1405" s="148" t="str">
        <f t="shared" si="84"/>
        <v>2019Q2</v>
      </c>
      <c r="J1405" s="148">
        <f t="shared" si="85"/>
        <v>1</v>
      </c>
      <c r="K1405" s="148">
        <f t="shared" si="86"/>
        <v>3</v>
      </c>
      <c r="L1405" s="151">
        <f t="shared" si="87"/>
        <v>1</v>
      </c>
    </row>
    <row r="1406" spans="2:12" x14ac:dyDescent="0.25">
      <c r="B1406" s="147" t="s">
        <v>6</v>
      </c>
      <c r="C1406" s="148" t="s">
        <v>7</v>
      </c>
      <c r="D1406" s="148">
        <v>63</v>
      </c>
      <c r="E1406" s="148" t="s">
        <v>8</v>
      </c>
      <c r="F1406" s="149">
        <v>43891</v>
      </c>
      <c r="G1406" s="149">
        <v>43766</v>
      </c>
      <c r="H1406" s="150">
        <v>10000</v>
      </c>
      <c r="I1406" s="148" t="str">
        <f t="shared" si="84"/>
        <v>2019Q4</v>
      </c>
      <c r="J1406" s="148">
        <f t="shared" si="85"/>
        <v>1</v>
      </c>
      <c r="K1406" s="148">
        <f t="shared" si="86"/>
        <v>1</v>
      </c>
      <c r="L1406" s="151">
        <f t="shared" si="87"/>
        <v>1</v>
      </c>
    </row>
    <row r="1407" spans="2:12" x14ac:dyDescent="0.25">
      <c r="B1407" s="147" t="s">
        <v>9</v>
      </c>
      <c r="C1407" s="148" t="s">
        <v>7</v>
      </c>
      <c r="D1407" s="148">
        <v>33</v>
      </c>
      <c r="E1407" s="148" t="s">
        <v>8</v>
      </c>
      <c r="F1407" s="149">
        <v>43891</v>
      </c>
      <c r="G1407" s="149">
        <v>43782</v>
      </c>
      <c r="H1407" s="150">
        <v>94000</v>
      </c>
      <c r="I1407" s="148" t="str">
        <f t="shared" si="84"/>
        <v>2019Q4</v>
      </c>
      <c r="J1407" s="148">
        <f t="shared" si="85"/>
        <v>1</v>
      </c>
      <c r="K1407" s="148">
        <f t="shared" si="86"/>
        <v>1</v>
      </c>
      <c r="L1407" s="151">
        <f t="shared" si="87"/>
        <v>1</v>
      </c>
    </row>
    <row r="1408" spans="2:12" x14ac:dyDescent="0.25">
      <c r="B1408" s="147" t="s">
        <v>6</v>
      </c>
      <c r="C1408" s="148" t="s">
        <v>7</v>
      </c>
      <c r="D1408" s="148">
        <v>44</v>
      </c>
      <c r="E1408" s="148" t="s">
        <v>8</v>
      </c>
      <c r="F1408" s="149">
        <v>43891</v>
      </c>
      <c r="G1408" s="149">
        <v>43785</v>
      </c>
      <c r="H1408" s="150">
        <v>52000</v>
      </c>
      <c r="I1408" s="148" t="str">
        <f t="shared" si="84"/>
        <v>2019Q4</v>
      </c>
      <c r="J1408" s="148">
        <f t="shared" si="85"/>
        <v>1</v>
      </c>
      <c r="K1408" s="148">
        <f t="shared" si="86"/>
        <v>1</v>
      </c>
      <c r="L1408" s="151">
        <f t="shared" si="87"/>
        <v>1</v>
      </c>
    </row>
    <row r="1409" spans="2:12" x14ac:dyDescent="0.25">
      <c r="B1409" s="147" t="s">
        <v>6</v>
      </c>
      <c r="C1409" s="148" t="s">
        <v>7</v>
      </c>
      <c r="D1409" s="148">
        <v>25</v>
      </c>
      <c r="E1409" s="148" t="s">
        <v>8</v>
      </c>
      <c r="F1409" s="149">
        <v>43891</v>
      </c>
      <c r="G1409" s="149">
        <v>43839</v>
      </c>
      <c r="H1409" s="150">
        <v>100000</v>
      </c>
      <c r="I1409" s="148" t="str">
        <f t="shared" si="84"/>
        <v>2020Q1</v>
      </c>
      <c r="J1409" s="148">
        <f t="shared" si="85"/>
        <v>0</v>
      </c>
      <c r="K1409" s="148">
        <f t="shared" si="86"/>
        <v>0</v>
      </c>
      <c r="L1409" s="151">
        <f t="shared" si="87"/>
        <v>1</v>
      </c>
    </row>
    <row r="1410" spans="2:12" x14ac:dyDescent="0.25">
      <c r="B1410" s="147" t="s">
        <v>9</v>
      </c>
      <c r="C1410" s="148" t="s">
        <v>7</v>
      </c>
      <c r="D1410" s="148">
        <v>37</v>
      </c>
      <c r="E1410" s="148" t="s">
        <v>8</v>
      </c>
      <c r="F1410" s="149">
        <v>43897</v>
      </c>
      <c r="G1410" s="149">
        <v>43403</v>
      </c>
      <c r="H1410" s="150">
        <v>86000</v>
      </c>
      <c r="I1410" s="148" t="str">
        <f t="shared" si="84"/>
        <v>2018Q4</v>
      </c>
      <c r="J1410" s="148">
        <f t="shared" si="85"/>
        <v>2</v>
      </c>
      <c r="K1410" s="148">
        <f t="shared" si="86"/>
        <v>5</v>
      </c>
      <c r="L1410" s="151">
        <f t="shared" si="87"/>
        <v>1</v>
      </c>
    </row>
    <row r="1411" spans="2:12" x14ac:dyDescent="0.25">
      <c r="B1411" s="147" t="s">
        <v>9</v>
      </c>
      <c r="C1411" s="148" t="s">
        <v>7</v>
      </c>
      <c r="D1411" s="148">
        <v>60</v>
      </c>
      <c r="E1411" s="148" t="s">
        <v>8</v>
      </c>
      <c r="F1411" s="149">
        <v>43897</v>
      </c>
      <c r="G1411" s="149">
        <v>43556</v>
      </c>
      <c r="H1411" s="150">
        <v>10000</v>
      </c>
      <c r="I1411" s="148" t="str">
        <f t="shared" si="84"/>
        <v>2019Q2</v>
      </c>
      <c r="J1411" s="148">
        <f t="shared" si="85"/>
        <v>1</v>
      </c>
      <c r="K1411" s="148">
        <f t="shared" si="86"/>
        <v>3</v>
      </c>
      <c r="L1411" s="151">
        <f t="shared" si="87"/>
        <v>1</v>
      </c>
    </row>
    <row r="1412" spans="2:12" x14ac:dyDescent="0.25">
      <c r="B1412" s="147" t="s">
        <v>9</v>
      </c>
      <c r="C1412" s="148" t="s">
        <v>7</v>
      </c>
      <c r="D1412" s="148">
        <v>53</v>
      </c>
      <c r="E1412" s="148" t="s">
        <v>8</v>
      </c>
      <c r="F1412" s="149">
        <v>43897</v>
      </c>
      <c r="G1412" s="149">
        <v>43649</v>
      </c>
      <c r="H1412" s="150">
        <v>25000</v>
      </c>
      <c r="I1412" s="148" t="str">
        <f t="shared" si="84"/>
        <v>2019Q3</v>
      </c>
      <c r="J1412" s="148">
        <f t="shared" si="85"/>
        <v>1</v>
      </c>
      <c r="K1412" s="148">
        <f t="shared" si="86"/>
        <v>2</v>
      </c>
      <c r="L1412" s="151">
        <f t="shared" si="87"/>
        <v>1</v>
      </c>
    </row>
    <row r="1413" spans="2:12" x14ac:dyDescent="0.25">
      <c r="B1413" s="147" t="s">
        <v>9</v>
      </c>
      <c r="C1413" s="148" t="s">
        <v>7</v>
      </c>
      <c r="D1413" s="148">
        <v>54</v>
      </c>
      <c r="E1413" s="148" t="s">
        <v>8</v>
      </c>
      <c r="F1413" s="149">
        <v>43897</v>
      </c>
      <c r="G1413" s="149">
        <v>43665</v>
      </c>
      <c r="H1413" s="150">
        <v>22000</v>
      </c>
      <c r="I1413" s="148" t="str">
        <f t="shared" si="84"/>
        <v>2019Q3</v>
      </c>
      <c r="J1413" s="148">
        <f t="shared" si="85"/>
        <v>1</v>
      </c>
      <c r="K1413" s="148">
        <f t="shared" si="86"/>
        <v>2</v>
      </c>
      <c r="L1413" s="151">
        <f t="shared" si="87"/>
        <v>1</v>
      </c>
    </row>
    <row r="1414" spans="2:12" x14ac:dyDescent="0.25">
      <c r="B1414" s="147" t="s">
        <v>9</v>
      </c>
      <c r="C1414" s="148" t="s">
        <v>7</v>
      </c>
      <c r="D1414" s="148">
        <v>47</v>
      </c>
      <c r="E1414" s="148" t="s">
        <v>8</v>
      </c>
      <c r="F1414" s="149">
        <v>43897</v>
      </c>
      <c r="G1414" s="149">
        <v>43700</v>
      </c>
      <c r="H1414" s="150">
        <v>40000</v>
      </c>
      <c r="I1414" s="148" t="str">
        <f t="shared" si="84"/>
        <v>2019Q3</v>
      </c>
      <c r="J1414" s="148">
        <f t="shared" si="85"/>
        <v>1</v>
      </c>
      <c r="K1414" s="148">
        <f t="shared" si="86"/>
        <v>2</v>
      </c>
      <c r="L1414" s="151">
        <f t="shared" si="87"/>
        <v>1</v>
      </c>
    </row>
    <row r="1415" spans="2:12" x14ac:dyDescent="0.25">
      <c r="B1415" s="147" t="s">
        <v>6</v>
      </c>
      <c r="C1415" s="148" t="s">
        <v>7</v>
      </c>
      <c r="D1415" s="148">
        <v>46</v>
      </c>
      <c r="E1415" s="148" t="s">
        <v>8</v>
      </c>
      <c r="F1415" s="149">
        <v>43897</v>
      </c>
      <c r="G1415" s="149">
        <v>43706</v>
      </c>
      <c r="H1415" s="150">
        <v>43000</v>
      </c>
      <c r="I1415" s="148" t="str">
        <f t="shared" si="84"/>
        <v>2019Q3</v>
      </c>
      <c r="J1415" s="148">
        <f t="shared" si="85"/>
        <v>1</v>
      </c>
      <c r="K1415" s="148">
        <f t="shared" si="86"/>
        <v>2</v>
      </c>
      <c r="L1415" s="151">
        <f t="shared" si="87"/>
        <v>1</v>
      </c>
    </row>
    <row r="1416" spans="2:12" x14ac:dyDescent="0.25">
      <c r="B1416" s="147" t="s">
        <v>6</v>
      </c>
      <c r="C1416" s="148" t="s">
        <v>7</v>
      </c>
      <c r="D1416" s="148">
        <v>40</v>
      </c>
      <c r="E1416" s="148" t="s">
        <v>8</v>
      </c>
      <c r="F1416" s="149">
        <v>43897</v>
      </c>
      <c r="G1416" s="149">
        <v>43728</v>
      </c>
      <c r="H1416" s="150">
        <v>74000</v>
      </c>
      <c r="I1416" s="148" t="str">
        <f t="shared" si="84"/>
        <v>2019Q3</v>
      </c>
      <c r="J1416" s="148">
        <f t="shared" si="85"/>
        <v>1</v>
      </c>
      <c r="K1416" s="148">
        <f t="shared" si="86"/>
        <v>2</v>
      </c>
      <c r="L1416" s="151">
        <f t="shared" si="87"/>
        <v>1</v>
      </c>
    </row>
    <row r="1417" spans="2:12" x14ac:dyDescent="0.25">
      <c r="B1417" s="147" t="s">
        <v>6</v>
      </c>
      <c r="C1417" s="148" t="s">
        <v>7</v>
      </c>
      <c r="D1417" s="148">
        <v>31</v>
      </c>
      <c r="E1417" s="148" t="s">
        <v>8</v>
      </c>
      <c r="F1417" s="149">
        <v>43897</v>
      </c>
      <c r="G1417" s="149">
        <v>43783</v>
      </c>
      <c r="H1417" s="150">
        <v>98000</v>
      </c>
      <c r="I1417" s="148" t="str">
        <f t="shared" si="84"/>
        <v>2019Q4</v>
      </c>
      <c r="J1417" s="148">
        <f t="shared" si="85"/>
        <v>1</v>
      </c>
      <c r="K1417" s="148">
        <f t="shared" si="86"/>
        <v>1</v>
      </c>
      <c r="L1417" s="151">
        <f t="shared" si="87"/>
        <v>1</v>
      </c>
    </row>
    <row r="1418" spans="2:12" x14ac:dyDescent="0.25">
      <c r="B1418" s="147" t="s">
        <v>6</v>
      </c>
      <c r="C1418" s="148" t="s">
        <v>7</v>
      </c>
      <c r="D1418" s="148">
        <v>47</v>
      </c>
      <c r="E1418" s="148" t="s">
        <v>8</v>
      </c>
      <c r="F1418" s="149">
        <v>43897</v>
      </c>
      <c r="G1418" s="149">
        <v>43806</v>
      </c>
      <c r="H1418" s="150">
        <v>40000</v>
      </c>
      <c r="I1418" s="148" t="str">
        <f t="shared" si="84"/>
        <v>2019Q4</v>
      </c>
      <c r="J1418" s="148">
        <f t="shared" si="85"/>
        <v>1</v>
      </c>
      <c r="K1418" s="148">
        <f t="shared" si="86"/>
        <v>1</v>
      </c>
      <c r="L1418" s="151">
        <f t="shared" si="87"/>
        <v>1</v>
      </c>
    </row>
    <row r="1419" spans="2:12" x14ac:dyDescent="0.25">
      <c r="B1419" s="147" t="s">
        <v>6</v>
      </c>
      <c r="C1419" s="148" t="s">
        <v>7</v>
      </c>
      <c r="D1419" s="148">
        <v>39</v>
      </c>
      <c r="E1419" s="148" t="s">
        <v>8</v>
      </c>
      <c r="F1419" s="149">
        <v>43897</v>
      </c>
      <c r="G1419" s="149">
        <v>43818</v>
      </c>
      <c r="H1419" s="150">
        <v>81000</v>
      </c>
      <c r="I1419" s="148" t="str">
        <f t="shared" ref="I1419:I1482" si="88">YEAR(G1419)&amp;"Q"&amp;ROUNDUP(MONTH(G1419)/3,0)</f>
        <v>2019Q4</v>
      </c>
      <c r="J1419" s="148">
        <f t="shared" ref="J1419:J1482" si="89">YEAR(F1419)-YEAR(G1419)</f>
        <v>1</v>
      </c>
      <c r="K1419" s="148">
        <f t="shared" ref="K1419:K1482" si="90">(YEAR(F1419)*4+ROUNDDOWN((MONTH(F1419)-1)/3,0))
-(YEAR(G1419)*4+ROUNDDOWN((MONTH(G1419)-1)/3,0))</f>
        <v>1</v>
      </c>
      <c r="L1419" s="151">
        <f t="shared" ref="L1419:L1482" si="91">IF(C1419="Declined",0,IF(C1419="Admitted",1,IF(B1419="TPD",0.8,1)))</f>
        <v>1</v>
      </c>
    </row>
    <row r="1420" spans="2:12" x14ac:dyDescent="0.25">
      <c r="B1420" s="147" t="s">
        <v>9</v>
      </c>
      <c r="C1420" s="148" t="s">
        <v>7</v>
      </c>
      <c r="D1420" s="148">
        <v>56</v>
      </c>
      <c r="E1420" s="148" t="s">
        <v>8</v>
      </c>
      <c r="F1420" s="149">
        <v>43898</v>
      </c>
      <c r="G1420" s="149">
        <v>43278</v>
      </c>
      <c r="H1420" s="150">
        <v>17000</v>
      </c>
      <c r="I1420" s="148" t="str">
        <f t="shared" si="88"/>
        <v>2018Q2</v>
      </c>
      <c r="J1420" s="148">
        <f t="shared" si="89"/>
        <v>2</v>
      </c>
      <c r="K1420" s="148">
        <f t="shared" si="90"/>
        <v>7</v>
      </c>
      <c r="L1420" s="151">
        <f t="shared" si="91"/>
        <v>1</v>
      </c>
    </row>
    <row r="1421" spans="2:12" x14ac:dyDescent="0.25">
      <c r="B1421" s="147" t="s">
        <v>6</v>
      </c>
      <c r="C1421" s="148" t="s">
        <v>7</v>
      </c>
      <c r="D1421" s="148">
        <v>44</v>
      </c>
      <c r="E1421" s="148" t="s">
        <v>8</v>
      </c>
      <c r="F1421" s="149">
        <v>43898</v>
      </c>
      <c r="G1421" s="149">
        <v>43626</v>
      </c>
      <c r="H1421" s="150">
        <v>52000</v>
      </c>
      <c r="I1421" s="148" t="str">
        <f t="shared" si="88"/>
        <v>2019Q2</v>
      </c>
      <c r="J1421" s="148">
        <f t="shared" si="89"/>
        <v>1</v>
      </c>
      <c r="K1421" s="148">
        <f t="shared" si="90"/>
        <v>3</v>
      </c>
      <c r="L1421" s="151">
        <f t="shared" si="91"/>
        <v>1</v>
      </c>
    </row>
    <row r="1422" spans="2:12" x14ac:dyDescent="0.25">
      <c r="B1422" s="147" t="s">
        <v>9</v>
      </c>
      <c r="C1422" s="148" t="s">
        <v>7</v>
      </c>
      <c r="D1422" s="148">
        <v>38</v>
      </c>
      <c r="E1422" s="148" t="s">
        <v>8</v>
      </c>
      <c r="F1422" s="149">
        <v>43904</v>
      </c>
      <c r="G1422" s="149">
        <v>43619</v>
      </c>
      <c r="H1422" s="150">
        <v>84000</v>
      </c>
      <c r="I1422" s="148" t="str">
        <f t="shared" si="88"/>
        <v>2019Q2</v>
      </c>
      <c r="J1422" s="148">
        <f t="shared" si="89"/>
        <v>1</v>
      </c>
      <c r="K1422" s="148">
        <f t="shared" si="90"/>
        <v>3</v>
      </c>
      <c r="L1422" s="151">
        <f t="shared" si="91"/>
        <v>1</v>
      </c>
    </row>
    <row r="1423" spans="2:12" x14ac:dyDescent="0.25">
      <c r="B1423" s="147" t="s">
        <v>9</v>
      </c>
      <c r="C1423" s="148" t="s">
        <v>7</v>
      </c>
      <c r="D1423" s="148">
        <v>42</v>
      </c>
      <c r="E1423" s="148" t="s">
        <v>8</v>
      </c>
      <c r="F1423" s="149">
        <v>43904</v>
      </c>
      <c r="G1423" s="149">
        <v>43630</v>
      </c>
      <c r="H1423" s="150">
        <v>64000</v>
      </c>
      <c r="I1423" s="148" t="str">
        <f t="shared" si="88"/>
        <v>2019Q2</v>
      </c>
      <c r="J1423" s="148">
        <f t="shared" si="89"/>
        <v>1</v>
      </c>
      <c r="K1423" s="148">
        <f t="shared" si="90"/>
        <v>3</v>
      </c>
      <c r="L1423" s="151">
        <f t="shared" si="91"/>
        <v>1</v>
      </c>
    </row>
    <row r="1424" spans="2:12" x14ac:dyDescent="0.25">
      <c r="B1424" s="147" t="s">
        <v>6</v>
      </c>
      <c r="C1424" s="148" t="s">
        <v>7</v>
      </c>
      <c r="D1424" s="148">
        <v>60</v>
      </c>
      <c r="E1424" s="148" t="s">
        <v>8</v>
      </c>
      <c r="F1424" s="149">
        <v>43904</v>
      </c>
      <c r="G1424" s="149">
        <v>43693</v>
      </c>
      <c r="H1424" s="150">
        <v>10000</v>
      </c>
      <c r="I1424" s="148" t="str">
        <f t="shared" si="88"/>
        <v>2019Q3</v>
      </c>
      <c r="J1424" s="148">
        <f t="shared" si="89"/>
        <v>1</v>
      </c>
      <c r="K1424" s="148">
        <f t="shared" si="90"/>
        <v>2</v>
      </c>
      <c r="L1424" s="151">
        <f t="shared" si="91"/>
        <v>1</v>
      </c>
    </row>
    <row r="1425" spans="2:12" x14ac:dyDescent="0.25">
      <c r="B1425" s="147" t="s">
        <v>6</v>
      </c>
      <c r="C1425" s="148" t="s">
        <v>7</v>
      </c>
      <c r="D1425" s="148">
        <v>29</v>
      </c>
      <c r="E1425" s="148" t="s">
        <v>8</v>
      </c>
      <c r="F1425" s="149">
        <v>43904</v>
      </c>
      <c r="G1425" s="149">
        <v>43847</v>
      </c>
      <c r="H1425" s="150">
        <v>100000</v>
      </c>
      <c r="I1425" s="148" t="str">
        <f t="shared" si="88"/>
        <v>2020Q1</v>
      </c>
      <c r="J1425" s="148">
        <f t="shared" si="89"/>
        <v>0</v>
      </c>
      <c r="K1425" s="148">
        <f t="shared" si="90"/>
        <v>0</v>
      </c>
      <c r="L1425" s="151">
        <f t="shared" si="91"/>
        <v>1</v>
      </c>
    </row>
    <row r="1426" spans="2:12" x14ac:dyDescent="0.25">
      <c r="B1426" s="147" t="s">
        <v>6</v>
      </c>
      <c r="C1426" s="148" t="s">
        <v>7</v>
      </c>
      <c r="D1426" s="148">
        <v>45</v>
      </c>
      <c r="E1426" s="148" t="s">
        <v>8</v>
      </c>
      <c r="F1426" s="149">
        <v>43904</v>
      </c>
      <c r="G1426" s="149">
        <v>43851</v>
      </c>
      <c r="H1426" s="150">
        <v>47000</v>
      </c>
      <c r="I1426" s="148" t="str">
        <f t="shared" si="88"/>
        <v>2020Q1</v>
      </c>
      <c r="J1426" s="148">
        <f t="shared" si="89"/>
        <v>0</v>
      </c>
      <c r="K1426" s="148">
        <f t="shared" si="90"/>
        <v>0</v>
      </c>
      <c r="L1426" s="151">
        <f t="shared" si="91"/>
        <v>1</v>
      </c>
    </row>
    <row r="1427" spans="2:12" x14ac:dyDescent="0.25">
      <c r="B1427" s="147" t="s">
        <v>9</v>
      </c>
      <c r="C1427" s="148" t="s">
        <v>7</v>
      </c>
      <c r="D1427" s="148">
        <v>43</v>
      </c>
      <c r="E1427" s="148" t="s">
        <v>8</v>
      </c>
      <c r="F1427" s="149">
        <v>43905</v>
      </c>
      <c r="G1427" s="149">
        <v>43473</v>
      </c>
      <c r="H1427" s="150">
        <v>59000</v>
      </c>
      <c r="I1427" s="148" t="str">
        <f t="shared" si="88"/>
        <v>2019Q1</v>
      </c>
      <c r="J1427" s="148">
        <f t="shared" si="89"/>
        <v>1</v>
      </c>
      <c r="K1427" s="148">
        <f t="shared" si="90"/>
        <v>4</v>
      </c>
      <c r="L1427" s="151">
        <f t="shared" si="91"/>
        <v>1</v>
      </c>
    </row>
    <row r="1428" spans="2:12" x14ac:dyDescent="0.25">
      <c r="B1428" s="147" t="s">
        <v>9</v>
      </c>
      <c r="C1428" s="148" t="s">
        <v>7</v>
      </c>
      <c r="D1428" s="148">
        <v>55</v>
      </c>
      <c r="E1428" s="148" t="s">
        <v>8</v>
      </c>
      <c r="F1428" s="149">
        <v>43910</v>
      </c>
      <c r="G1428" s="149">
        <v>42411</v>
      </c>
      <c r="H1428" s="150">
        <v>20000</v>
      </c>
      <c r="I1428" s="148" t="str">
        <f t="shared" si="88"/>
        <v>2016Q1</v>
      </c>
      <c r="J1428" s="148">
        <f t="shared" si="89"/>
        <v>4</v>
      </c>
      <c r="K1428" s="148">
        <f t="shared" si="90"/>
        <v>16</v>
      </c>
      <c r="L1428" s="151">
        <f t="shared" si="91"/>
        <v>1</v>
      </c>
    </row>
    <row r="1429" spans="2:12" x14ac:dyDescent="0.25">
      <c r="B1429" s="147" t="s">
        <v>9</v>
      </c>
      <c r="C1429" s="148" t="s">
        <v>7</v>
      </c>
      <c r="D1429" s="148">
        <v>52</v>
      </c>
      <c r="E1429" s="148" t="s">
        <v>8</v>
      </c>
      <c r="F1429" s="149">
        <v>43910</v>
      </c>
      <c r="G1429" s="149">
        <v>42842</v>
      </c>
      <c r="H1429" s="150">
        <v>27000</v>
      </c>
      <c r="I1429" s="148" t="str">
        <f t="shared" si="88"/>
        <v>2017Q2</v>
      </c>
      <c r="J1429" s="148">
        <f t="shared" si="89"/>
        <v>3</v>
      </c>
      <c r="K1429" s="148">
        <f t="shared" si="90"/>
        <v>11</v>
      </c>
      <c r="L1429" s="151">
        <f t="shared" si="91"/>
        <v>1</v>
      </c>
    </row>
    <row r="1430" spans="2:12" x14ac:dyDescent="0.25">
      <c r="B1430" s="147" t="s">
        <v>9</v>
      </c>
      <c r="C1430" s="148" t="s">
        <v>7</v>
      </c>
      <c r="D1430" s="148">
        <v>27</v>
      </c>
      <c r="E1430" s="148" t="s">
        <v>8</v>
      </c>
      <c r="F1430" s="149">
        <v>43910</v>
      </c>
      <c r="G1430" s="149">
        <v>43317</v>
      </c>
      <c r="H1430" s="150">
        <v>100000</v>
      </c>
      <c r="I1430" s="148" t="str">
        <f t="shared" si="88"/>
        <v>2018Q3</v>
      </c>
      <c r="J1430" s="148">
        <f t="shared" si="89"/>
        <v>2</v>
      </c>
      <c r="K1430" s="148">
        <f t="shared" si="90"/>
        <v>6</v>
      </c>
      <c r="L1430" s="151">
        <f t="shared" si="91"/>
        <v>1</v>
      </c>
    </row>
    <row r="1431" spans="2:12" x14ac:dyDescent="0.25">
      <c r="B1431" s="147" t="s">
        <v>6</v>
      </c>
      <c r="C1431" s="148" t="s">
        <v>7</v>
      </c>
      <c r="D1431" s="148">
        <v>51</v>
      </c>
      <c r="E1431" s="148" t="s">
        <v>8</v>
      </c>
      <c r="F1431" s="149">
        <v>43910</v>
      </c>
      <c r="G1431" s="149">
        <v>43340</v>
      </c>
      <c r="H1431" s="150">
        <v>30000</v>
      </c>
      <c r="I1431" s="148" t="str">
        <f t="shared" si="88"/>
        <v>2018Q3</v>
      </c>
      <c r="J1431" s="148">
        <f t="shared" si="89"/>
        <v>2</v>
      </c>
      <c r="K1431" s="148">
        <f t="shared" si="90"/>
        <v>6</v>
      </c>
      <c r="L1431" s="151">
        <f t="shared" si="91"/>
        <v>1</v>
      </c>
    </row>
    <row r="1432" spans="2:12" x14ac:dyDescent="0.25">
      <c r="B1432" s="147" t="s">
        <v>6</v>
      </c>
      <c r="C1432" s="148" t="s">
        <v>7</v>
      </c>
      <c r="D1432" s="148">
        <v>28</v>
      </c>
      <c r="E1432" s="148" t="s">
        <v>8</v>
      </c>
      <c r="F1432" s="149">
        <v>43910</v>
      </c>
      <c r="G1432" s="149">
        <v>43453</v>
      </c>
      <c r="H1432" s="150">
        <v>100000</v>
      </c>
      <c r="I1432" s="148" t="str">
        <f t="shared" si="88"/>
        <v>2018Q4</v>
      </c>
      <c r="J1432" s="148">
        <f t="shared" si="89"/>
        <v>2</v>
      </c>
      <c r="K1432" s="148">
        <f t="shared" si="90"/>
        <v>5</v>
      </c>
      <c r="L1432" s="151">
        <f t="shared" si="91"/>
        <v>1</v>
      </c>
    </row>
    <row r="1433" spans="2:12" x14ac:dyDescent="0.25">
      <c r="B1433" s="147" t="s">
        <v>6</v>
      </c>
      <c r="C1433" s="148" t="s">
        <v>7</v>
      </c>
      <c r="D1433" s="148">
        <v>58</v>
      </c>
      <c r="E1433" s="148" t="s">
        <v>8</v>
      </c>
      <c r="F1433" s="149">
        <v>43910</v>
      </c>
      <c r="G1433" s="149">
        <v>43821</v>
      </c>
      <c r="H1433" s="150">
        <v>12000</v>
      </c>
      <c r="I1433" s="148" t="str">
        <f t="shared" si="88"/>
        <v>2019Q4</v>
      </c>
      <c r="J1433" s="148">
        <f t="shared" si="89"/>
        <v>1</v>
      </c>
      <c r="K1433" s="148">
        <f t="shared" si="90"/>
        <v>1</v>
      </c>
      <c r="L1433" s="151">
        <f t="shared" si="91"/>
        <v>1</v>
      </c>
    </row>
    <row r="1434" spans="2:12" x14ac:dyDescent="0.25">
      <c r="B1434" s="147" t="s">
        <v>6</v>
      </c>
      <c r="C1434" s="148" t="s">
        <v>7</v>
      </c>
      <c r="D1434" s="148">
        <v>23</v>
      </c>
      <c r="E1434" s="148" t="s">
        <v>8</v>
      </c>
      <c r="F1434" s="149">
        <v>43910</v>
      </c>
      <c r="G1434" s="149">
        <v>43840</v>
      </c>
      <c r="H1434" s="150">
        <v>100000</v>
      </c>
      <c r="I1434" s="148" t="str">
        <f t="shared" si="88"/>
        <v>2020Q1</v>
      </c>
      <c r="J1434" s="148">
        <f t="shared" si="89"/>
        <v>0</v>
      </c>
      <c r="K1434" s="148">
        <f t="shared" si="90"/>
        <v>0</v>
      </c>
      <c r="L1434" s="151">
        <f t="shared" si="91"/>
        <v>1</v>
      </c>
    </row>
    <row r="1435" spans="2:12" x14ac:dyDescent="0.25">
      <c r="B1435" s="147" t="s">
        <v>6</v>
      </c>
      <c r="C1435" s="148" t="s">
        <v>7</v>
      </c>
      <c r="D1435" s="148">
        <v>47</v>
      </c>
      <c r="E1435" s="148" t="s">
        <v>8</v>
      </c>
      <c r="F1435" s="149">
        <v>43912</v>
      </c>
      <c r="G1435" s="149">
        <v>43198</v>
      </c>
      <c r="H1435" s="150">
        <v>40000</v>
      </c>
      <c r="I1435" s="148" t="str">
        <f t="shared" si="88"/>
        <v>2018Q2</v>
      </c>
      <c r="J1435" s="148">
        <f t="shared" si="89"/>
        <v>2</v>
      </c>
      <c r="K1435" s="148">
        <f t="shared" si="90"/>
        <v>7</v>
      </c>
      <c r="L1435" s="151">
        <f t="shared" si="91"/>
        <v>1</v>
      </c>
    </row>
    <row r="1436" spans="2:12" x14ac:dyDescent="0.25">
      <c r="B1436" s="147" t="s">
        <v>6</v>
      </c>
      <c r="C1436" s="148" t="s">
        <v>7</v>
      </c>
      <c r="D1436" s="148">
        <v>49</v>
      </c>
      <c r="E1436" s="148" t="s">
        <v>8</v>
      </c>
      <c r="F1436" s="149">
        <v>43912</v>
      </c>
      <c r="G1436" s="149">
        <v>43574</v>
      </c>
      <c r="H1436" s="150">
        <v>35000</v>
      </c>
      <c r="I1436" s="148" t="str">
        <f t="shared" si="88"/>
        <v>2019Q2</v>
      </c>
      <c r="J1436" s="148">
        <f t="shared" si="89"/>
        <v>1</v>
      </c>
      <c r="K1436" s="148">
        <f t="shared" si="90"/>
        <v>3</v>
      </c>
      <c r="L1436" s="151">
        <f t="shared" si="91"/>
        <v>1</v>
      </c>
    </row>
    <row r="1437" spans="2:12" x14ac:dyDescent="0.25">
      <c r="B1437" s="147" t="s">
        <v>9</v>
      </c>
      <c r="C1437" s="148" t="s">
        <v>7</v>
      </c>
      <c r="D1437" s="148">
        <v>29</v>
      </c>
      <c r="E1437" s="148" t="s">
        <v>8</v>
      </c>
      <c r="F1437" s="149">
        <v>43912</v>
      </c>
      <c r="G1437" s="149">
        <v>43664</v>
      </c>
      <c r="H1437" s="150">
        <v>100000</v>
      </c>
      <c r="I1437" s="148" t="str">
        <f t="shared" si="88"/>
        <v>2019Q3</v>
      </c>
      <c r="J1437" s="148">
        <f t="shared" si="89"/>
        <v>1</v>
      </c>
      <c r="K1437" s="148">
        <f t="shared" si="90"/>
        <v>2</v>
      </c>
      <c r="L1437" s="151">
        <f t="shared" si="91"/>
        <v>1</v>
      </c>
    </row>
    <row r="1438" spans="2:12" x14ac:dyDescent="0.25">
      <c r="B1438" s="147" t="s">
        <v>6</v>
      </c>
      <c r="C1438" s="148" t="s">
        <v>7</v>
      </c>
      <c r="D1438" s="148">
        <v>52</v>
      </c>
      <c r="E1438" s="148" t="s">
        <v>8</v>
      </c>
      <c r="F1438" s="149">
        <v>43912</v>
      </c>
      <c r="G1438" s="149">
        <v>43765</v>
      </c>
      <c r="H1438" s="150">
        <v>27000</v>
      </c>
      <c r="I1438" s="148" t="str">
        <f t="shared" si="88"/>
        <v>2019Q4</v>
      </c>
      <c r="J1438" s="148">
        <f t="shared" si="89"/>
        <v>1</v>
      </c>
      <c r="K1438" s="148">
        <f t="shared" si="90"/>
        <v>1</v>
      </c>
      <c r="L1438" s="151">
        <f t="shared" si="91"/>
        <v>1</v>
      </c>
    </row>
    <row r="1439" spans="2:12" x14ac:dyDescent="0.25">
      <c r="B1439" s="147" t="s">
        <v>9</v>
      </c>
      <c r="C1439" s="148" t="s">
        <v>7</v>
      </c>
      <c r="D1439" s="148">
        <v>51</v>
      </c>
      <c r="E1439" s="148" t="s">
        <v>8</v>
      </c>
      <c r="F1439" s="149">
        <v>43912</v>
      </c>
      <c r="G1439" s="149">
        <v>43867</v>
      </c>
      <c r="H1439" s="150">
        <v>30000</v>
      </c>
      <c r="I1439" s="148" t="str">
        <f t="shared" si="88"/>
        <v>2020Q1</v>
      </c>
      <c r="J1439" s="148">
        <f t="shared" si="89"/>
        <v>0</v>
      </c>
      <c r="K1439" s="148">
        <f t="shared" si="90"/>
        <v>0</v>
      </c>
      <c r="L1439" s="151">
        <f t="shared" si="91"/>
        <v>1</v>
      </c>
    </row>
    <row r="1440" spans="2:12" x14ac:dyDescent="0.25">
      <c r="B1440" s="147" t="s">
        <v>9</v>
      </c>
      <c r="C1440" s="148" t="s">
        <v>7</v>
      </c>
      <c r="D1440" s="148">
        <v>50</v>
      </c>
      <c r="E1440" s="148" t="s">
        <v>8</v>
      </c>
      <c r="F1440" s="149">
        <v>43913</v>
      </c>
      <c r="G1440" s="149">
        <v>43004</v>
      </c>
      <c r="H1440" s="150">
        <v>32000</v>
      </c>
      <c r="I1440" s="148" t="str">
        <f t="shared" si="88"/>
        <v>2017Q3</v>
      </c>
      <c r="J1440" s="148">
        <f t="shared" si="89"/>
        <v>3</v>
      </c>
      <c r="K1440" s="148">
        <f t="shared" si="90"/>
        <v>10</v>
      </c>
      <c r="L1440" s="151">
        <f t="shared" si="91"/>
        <v>1</v>
      </c>
    </row>
    <row r="1441" spans="2:12" x14ac:dyDescent="0.25">
      <c r="B1441" s="147" t="s">
        <v>9</v>
      </c>
      <c r="C1441" s="148" t="s">
        <v>7</v>
      </c>
      <c r="D1441" s="148">
        <v>34</v>
      </c>
      <c r="E1441" s="148" t="s">
        <v>8</v>
      </c>
      <c r="F1441" s="149">
        <v>43913</v>
      </c>
      <c r="G1441" s="149">
        <v>43675</v>
      </c>
      <c r="H1441" s="150">
        <v>91000</v>
      </c>
      <c r="I1441" s="148" t="str">
        <f t="shared" si="88"/>
        <v>2019Q3</v>
      </c>
      <c r="J1441" s="148">
        <f t="shared" si="89"/>
        <v>1</v>
      </c>
      <c r="K1441" s="148">
        <f t="shared" si="90"/>
        <v>2</v>
      </c>
      <c r="L1441" s="151">
        <f t="shared" si="91"/>
        <v>1</v>
      </c>
    </row>
    <row r="1442" spans="2:12" x14ac:dyDescent="0.25">
      <c r="B1442" s="147" t="s">
        <v>9</v>
      </c>
      <c r="C1442" s="148" t="s">
        <v>7</v>
      </c>
      <c r="D1442" s="148">
        <v>40</v>
      </c>
      <c r="E1442" s="148" t="s">
        <v>8</v>
      </c>
      <c r="F1442" s="149">
        <v>43914</v>
      </c>
      <c r="G1442" s="149">
        <v>43751</v>
      </c>
      <c r="H1442" s="150">
        <v>74000</v>
      </c>
      <c r="I1442" s="148" t="str">
        <f t="shared" si="88"/>
        <v>2019Q4</v>
      </c>
      <c r="J1442" s="148">
        <f t="shared" si="89"/>
        <v>1</v>
      </c>
      <c r="K1442" s="148">
        <f t="shared" si="90"/>
        <v>1</v>
      </c>
      <c r="L1442" s="151">
        <f t="shared" si="91"/>
        <v>1</v>
      </c>
    </row>
    <row r="1443" spans="2:12" x14ac:dyDescent="0.25">
      <c r="B1443" s="147" t="s">
        <v>9</v>
      </c>
      <c r="C1443" s="148" t="s">
        <v>7</v>
      </c>
      <c r="D1443" s="148">
        <v>49</v>
      </c>
      <c r="E1443" s="148" t="s">
        <v>8</v>
      </c>
      <c r="F1443" s="149">
        <v>43914</v>
      </c>
      <c r="G1443" s="149">
        <v>43754</v>
      </c>
      <c r="H1443" s="150">
        <v>35000</v>
      </c>
      <c r="I1443" s="148" t="str">
        <f t="shared" si="88"/>
        <v>2019Q4</v>
      </c>
      <c r="J1443" s="148">
        <f t="shared" si="89"/>
        <v>1</v>
      </c>
      <c r="K1443" s="148">
        <f t="shared" si="90"/>
        <v>1</v>
      </c>
      <c r="L1443" s="151">
        <f t="shared" si="91"/>
        <v>1</v>
      </c>
    </row>
    <row r="1444" spans="2:12" x14ac:dyDescent="0.25">
      <c r="B1444" s="147" t="s">
        <v>6</v>
      </c>
      <c r="C1444" s="148" t="s">
        <v>7</v>
      </c>
      <c r="D1444" s="148">
        <v>27</v>
      </c>
      <c r="E1444" s="148" t="s">
        <v>8</v>
      </c>
      <c r="F1444" s="149">
        <v>43914</v>
      </c>
      <c r="G1444" s="149">
        <v>43873</v>
      </c>
      <c r="H1444" s="150">
        <v>100000</v>
      </c>
      <c r="I1444" s="148" t="str">
        <f t="shared" si="88"/>
        <v>2020Q1</v>
      </c>
      <c r="J1444" s="148">
        <f t="shared" si="89"/>
        <v>0</v>
      </c>
      <c r="K1444" s="148">
        <f t="shared" si="90"/>
        <v>0</v>
      </c>
      <c r="L1444" s="151">
        <f t="shared" si="91"/>
        <v>1</v>
      </c>
    </row>
    <row r="1445" spans="2:12" x14ac:dyDescent="0.25">
      <c r="B1445" s="147" t="s">
        <v>9</v>
      </c>
      <c r="C1445" s="148" t="s">
        <v>10</v>
      </c>
      <c r="D1445" s="148">
        <v>39</v>
      </c>
      <c r="E1445" s="148" t="s">
        <v>8</v>
      </c>
      <c r="F1445" s="149">
        <v>43921</v>
      </c>
      <c r="G1445" s="149">
        <v>42704</v>
      </c>
      <c r="H1445" s="150">
        <v>81000</v>
      </c>
      <c r="I1445" s="148" t="str">
        <f t="shared" si="88"/>
        <v>2016Q4</v>
      </c>
      <c r="J1445" s="148">
        <f t="shared" si="89"/>
        <v>4</v>
      </c>
      <c r="K1445" s="148">
        <f t="shared" si="90"/>
        <v>13</v>
      </c>
      <c r="L1445" s="151">
        <f t="shared" si="91"/>
        <v>0</v>
      </c>
    </row>
    <row r="1446" spans="2:12" x14ac:dyDescent="0.25">
      <c r="B1446" s="147" t="s">
        <v>9</v>
      </c>
      <c r="C1446" s="148" t="s">
        <v>7</v>
      </c>
      <c r="D1446" s="148">
        <v>38</v>
      </c>
      <c r="E1446" s="148" t="s">
        <v>8</v>
      </c>
      <c r="F1446" s="149">
        <v>43921</v>
      </c>
      <c r="G1446" s="149">
        <v>43028</v>
      </c>
      <c r="H1446" s="150">
        <v>84000</v>
      </c>
      <c r="I1446" s="148" t="str">
        <f t="shared" si="88"/>
        <v>2017Q4</v>
      </c>
      <c r="J1446" s="148">
        <f t="shared" si="89"/>
        <v>3</v>
      </c>
      <c r="K1446" s="148">
        <f t="shared" si="90"/>
        <v>9</v>
      </c>
      <c r="L1446" s="151">
        <f t="shared" si="91"/>
        <v>1</v>
      </c>
    </row>
    <row r="1447" spans="2:12" x14ac:dyDescent="0.25">
      <c r="B1447" s="147" t="s">
        <v>9</v>
      </c>
      <c r="C1447" s="148" t="s">
        <v>7</v>
      </c>
      <c r="D1447" s="148">
        <v>52</v>
      </c>
      <c r="E1447" s="148" t="s">
        <v>8</v>
      </c>
      <c r="F1447" s="149">
        <v>43921</v>
      </c>
      <c r="G1447" s="149">
        <v>43123</v>
      </c>
      <c r="H1447" s="150">
        <v>27000</v>
      </c>
      <c r="I1447" s="148" t="str">
        <f t="shared" si="88"/>
        <v>2018Q1</v>
      </c>
      <c r="J1447" s="148">
        <f t="shared" si="89"/>
        <v>2</v>
      </c>
      <c r="K1447" s="148">
        <f t="shared" si="90"/>
        <v>8</v>
      </c>
      <c r="L1447" s="151">
        <f t="shared" si="91"/>
        <v>1</v>
      </c>
    </row>
    <row r="1448" spans="2:12" x14ac:dyDescent="0.25">
      <c r="B1448" s="147" t="s">
        <v>9</v>
      </c>
      <c r="C1448" s="148" t="s">
        <v>7</v>
      </c>
      <c r="D1448" s="148">
        <v>50</v>
      </c>
      <c r="E1448" s="148" t="s">
        <v>8</v>
      </c>
      <c r="F1448" s="149">
        <v>43921</v>
      </c>
      <c r="G1448" s="149">
        <v>43224</v>
      </c>
      <c r="H1448" s="150">
        <v>32000</v>
      </c>
      <c r="I1448" s="148" t="str">
        <f t="shared" si="88"/>
        <v>2018Q2</v>
      </c>
      <c r="J1448" s="148">
        <f t="shared" si="89"/>
        <v>2</v>
      </c>
      <c r="K1448" s="148">
        <f t="shared" si="90"/>
        <v>7</v>
      </c>
      <c r="L1448" s="151">
        <f t="shared" si="91"/>
        <v>1</v>
      </c>
    </row>
    <row r="1449" spans="2:12" x14ac:dyDescent="0.25">
      <c r="B1449" s="147" t="s">
        <v>9</v>
      </c>
      <c r="C1449" s="148" t="s">
        <v>7</v>
      </c>
      <c r="D1449" s="148">
        <v>49</v>
      </c>
      <c r="E1449" s="148" t="s">
        <v>8</v>
      </c>
      <c r="F1449" s="149">
        <v>43921</v>
      </c>
      <c r="G1449" s="149">
        <v>43319</v>
      </c>
      <c r="H1449" s="150">
        <v>35000</v>
      </c>
      <c r="I1449" s="148" t="str">
        <f t="shared" si="88"/>
        <v>2018Q3</v>
      </c>
      <c r="J1449" s="148">
        <f t="shared" si="89"/>
        <v>2</v>
      </c>
      <c r="K1449" s="148">
        <f t="shared" si="90"/>
        <v>6</v>
      </c>
      <c r="L1449" s="151">
        <f t="shared" si="91"/>
        <v>1</v>
      </c>
    </row>
    <row r="1450" spans="2:12" x14ac:dyDescent="0.25">
      <c r="B1450" s="147" t="s">
        <v>9</v>
      </c>
      <c r="C1450" s="148" t="s">
        <v>7</v>
      </c>
      <c r="D1450" s="148">
        <v>34</v>
      </c>
      <c r="E1450" s="148" t="s">
        <v>8</v>
      </c>
      <c r="F1450" s="149">
        <v>43921</v>
      </c>
      <c r="G1450" s="149">
        <v>43458</v>
      </c>
      <c r="H1450" s="150">
        <v>91000</v>
      </c>
      <c r="I1450" s="148" t="str">
        <f t="shared" si="88"/>
        <v>2018Q4</v>
      </c>
      <c r="J1450" s="148">
        <f t="shared" si="89"/>
        <v>2</v>
      </c>
      <c r="K1450" s="148">
        <f t="shared" si="90"/>
        <v>5</v>
      </c>
      <c r="L1450" s="151">
        <f t="shared" si="91"/>
        <v>1</v>
      </c>
    </row>
    <row r="1451" spans="2:12" x14ac:dyDescent="0.25">
      <c r="B1451" s="147" t="s">
        <v>9</v>
      </c>
      <c r="C1451" s="148" t="s">
        <v>7</v>
      </c>
      <c r="D1451" s="148">
        <v>23</v>
      </c>
      <c r="E1451" s="148" t="s">
        <v>8</v>
      </c>
      <c r="F1451" s="149">
        <v>43921</v>
      </c>
      <c r="G1451" s="149">
        <v>43637</v>
      </c>
      <c r="H1451" s="150">
        <v>100000</v>
      </c>
      <c r="I1451" s="148" t="str">
        <f t="shared" si="88"/>
        <v>2019Q2</v>
      </c>
      <c r="J1451" s="148">
        <f t="shared" si="89"/>
        <v>1</v>
      </c>
      <c r="K1451" s="148">
        <f t="shared" si="90"/>
        <v>3</v>
      </c>
      <c r="L1451" s="151">
        <f t="shared" si="91"/>
        <v>1</v>
      </c>
    </row>
    <row r="1452" spans="2:12" x14ac:dyDescent="0.25">
      <c r="B1452" s="147" t="s">
        <v>9</v>
      </c>
      <c r="C1452" s="148" t="s">
        <v>7</v>
      </c>
      <c r="D1452" s="148">
        <v>53</v>
      </c>
      <c r="E1452" s="148" t="s">
        <v>8</v>
      </c>
      <c r="F1452" s="149">
        <v>43921</v>
      </c>
      <c r="G1452" s="149">
        <v>43708</v>
      </c>
      <c r="H1452" s="150">
        <v>25000</v>
      </c>
      <c r="I1452" s="148" t="str">
        <f t="shared" si="88"/>
        <v>2019Q3</v>
      </c>
      <c r="J1452" s="148">
        <f t="shared" si="89"/>
        <v>1</v>
      </c>
      <c r="K1452" s="148">
        <f t="shared" si="90"/>
        <v>2</v>
      </c>
      <c r="L1452" s="151">
        <f t="shared" si="91"/>
        <v>1</v>
      </c>
    </row>
    <row r="1453" spans="2:12" x14ac:dyDescent="0.25">
      <c r="B1453" s="147" t="s">
        <v>6</v>
      </c>
      <c r="C1453" s="148" t="s">
        <v>7</v>
      </c>
      <c r="D1453" s="148">
        <v>34</v>
      </c>
      <c r="E1453" s="148" t="s">
        <v>8</v>
      </c>
      <c r="F1453" s="149">
        <v>43921</v>
      </c>
      <c r="G1453" s="149">
        <v>43714</v>
      </c>
      <c r="H1453" s="150">
        <v>91000</v>
      </c>
      <c r="I1453" s="148" t="str">
        <f t="shared" si="88"/>
        <v>2019Q3</v>
      </c>
      <c r="J1453" s="148">
        <f t="shared" si="89"/>
        <v>1</v>
      </c>
      <c r="K1453" s="148">
        <f t="shared" si="90"/>
        <v>2</v>
      </c>
      <c r="L1453" s="151">
        <f t="shared" si="91"/>
        <v>1</v>
      </c>
    </row>
    <row r="1454" spans="2:12" x14ac:dyDescent="0.25">
      <c r="B1454" s="147" t="s">
        <v>6</v>
      </c>
      <c r="C1454" s="148" t="s">
        <v>7</v>
      </c>
      <c r="D1454" s="148">
        <v>23</v>
      </c>
      <c r="E1454" s="148" t="s">
        <v>8</v>
      </c>
      <c r="F1454" s="149">
        <v>43921</v>
      </c>
      <c r="G1454" s="149">
        <v>43751</v>
      </c>
      <c r="H1454" s="150">
        <v>100000</v>
      </c>
      <c r="I1454" s="148" t="str">
        <f t="shared" si="88"/>
        <v>2019Q4</v>
      </c>
      <c r="J1454" s="148">
        <f t="shared" si="89"/>
        <v>1</v>
      </c>
      <c r="K1454" s="148">
        <f t="shared" si="90"/>
        <v>1</v>
      </c>
      <c r="L1454" s="151">
        <f t="shared" si="91"/>
        <v>1</v>
      </c>
    </row>
    <row r="1455" spans="2:12" x14ac:dyDescent="0.25">
      <c r="B1455" s="147" t="s">
        <v>6</v>
      </c>
      <c r="C1455" s="148" t="s">
        <v>7</v>
      </c>
      <c r="D1455" s="148">
        <v>48</v>
      </c>
      <c r="E1455" s="148" t="s">
        <v>8</v>
      </c>
      <c r="F1455" s="149">
        <v>43921</v>
      </c>
      <c r="G1455" s="149">
        <v>43761</v>
      </c>
      <c r="H1455" s="150">
        <v>38000</v>
      </c>
      <c r="I1455" s="148" t="str">
        <f t="shared" si="88"/>
        <v>2019Q4</v>
      </c>
      <c r="J1455" s="148">
        <f t="shared" si="89"/>
        <v>1</v>
      </c>
      <c r="K1455" s="148">
        <f t="shared" si="90"/>
        <v>1</v>
      </c>
      <c r="L1455" s="151">
        <f t="shared" si="91"/>
        <v>1</v>
      </c>
    </row>
    <row r="1456" spans="2:12" x14ac:dyDescent="0.25">
      <c r="B1456" s="147" t="s">
        <v>6</v>
      </c>
      <c r="C1456" s="148" t="s">
        <v>7</v>
      </c>
      <c r="D1456" s="148">
        <v>49</v>
      </c>
      <c r="E1456" s="148" t="s">
        <v>8</v>
      </c>
      <c r="F1456" s="149">
        <v>43921</v>
      </c>
      <c r="G1456" s="149">
        <v>43780</v>
      </c>
      <c r="H1456" s="150">
        <v>35000</v>
      </c>
      <c r="I1456" s="148" t="str">
        <f t="shared" si="88"/>
        <v>2019Q4</v>
      </c>
      <c r="J1456" s="148">
        <f t="shared" si="89"/>
        <v>1</v>
      </c>
      <c r="K1456" s="148">
        <f t="shared" si="90"/>
        <v>1</v>
      </c>
      <c r="L1456" s="151">
        <f t="shared" si="91"/>
        <v>1</v>
      </c>
    </row>
    <row r="1457" spans="2:12" x14ac:dyDescent="0.25">
      <c r="B1457" s="147" t="s">
        <v>6</v>
      </c>
      <c r="C1457" s="148" t="s">
        <v>7</v>
      </c>
      <c r="D1457" s="148">
        <v>57</v>
      </c>
      <c r="E1457" s="148" t="s">
        <v>8</v>
      </c>
      <c r="F1457" s="149">
        <v>43921</v>
      </c>
      <c r="G1457" s="149">
        <v>43815</v>
      </c>
      <c r="H1457" s="150">
        <v>15000</v>
      </c>
      <c r="I1457" s="148" t="str">
        <f t="shared" si="88"/>
        <v>2019Q4</v>
      </c>
      <c r="J1457" s="148">
        <f t="shared" si="89"/>
        <v>1</v>
      </c>
      <c r="K1457" s="148">
        <f t="shared" si="90"/>
        <v>1</v>
      </c>
      <c r="L1457" s="151">
        <f t="shared" si="91"/>
        <v>1</v>
      </c>
    </row>
    <row r="1458" spans="2:12" x14ac:dyDescent="0.25">
      <c r="B1458" s="147" t="s">
        <v>9</v>
      </c>
      <c r="C1458" s="148" t="s">
        <v>10</v>
      </c>
      <c r="D1458" s="148">
        <v>58</v>
      </c>
      <c r="E1458" s="148" t="s">
        <v>8</v>
      </c>
      <c r="F1458" s="149">
        <v>43921</v>
      </c>
      <c r="G1458" s="149">
        <v>43836</v>
      </c>
      <c r="H1458" s="150">
        <v>12000</v>
      </c>
      <c r="I1458" s="148" t="str">
        <f t="shared" si="88"/>
        <v>2020Q1</v>
      </c>
      <c r="J1458" s="148">
        <f t="shared" si="89"/>
        <v>0</v>
      </c>
      <c r="K1458" s="148">
        <f t="shared" si="90"/>
        <v>0</v>
      </c>
      <c r="L1458" s="151">
        <f t="shared" si="91"/>
        <v>0</v>
      </c>
    </row>
    <row r="1459" spans="2:12" x14ac:dyDescent="0.25">
      <c r="B1459" s="147" t="s">
        <v>9</v>
      </c>
      <c r="C1459" s="148" t="s">
        <v>7</v>
      </c>
      <c r="D1459" s="148">
        <v>35</v>
      </c>
      <c r="E1459" s="148" t="s">
        <v>8</v>
      </c>
      <c r="F1459" s="149">
        <v>43921</v>
      </c>
      <c r="G1459" s="149">
        <v>43851</v>
      </c>
      <c r="H1459" s="150">
        <v>88000</v>
      </c>
      <c r="I1459" s="148" t="str">
        <f t="shared" si="88"/>
        <v>2020Q1</v>
      </c>
      <c r="J1459" s="148">
        <f t="shared" si="89"/>
        <v>0</v>
      </c>
      <c r="K1459" s="148">
        <f t="shared" si="90"/>
        <v>0</v>
      </c>
      <c r="L1459" s="151">
        <f t="shared" si="91"/>
        <v>1</v>
      </c>
    </row>
    <row r="1460" spans="2:12" x14ac:dyDescent="0.25">
      <c r="B1460" s="147" t="s">
        <v>6</v>
      </c>
      <c r="C1460" s="148" t="s">
        <v>7</v>
      </c>
      <c r="D1460" s="148">
        <v>59</v>
      </c>
      <c r="E1460" s="148" t="s">
        <v>8</v>
      </c>
      <c r="F1460" s="149">
        <v>43921</v>
      </c>
      <c r="G1460" s="149">
        <v>43878</v>
      </c>
      <c r="H1460" s="150">
        <v>10000</v>
      </c>
      <c r="I1460" s="148" t="str">
        <f t="shared" si="88"/>
        <v>2020Q1</v>
      </c>
      <c r="J1460" s="148">
        <f t="shared" si="89"/>
        <v>0</v>
      </c>
      <c r="K1460" s="148">
        <f t="shared" si="90"/>
        <v>0</v>
      </c>
      <c r="L1460" s="151">
        <f t="shared" si="91"/>
        <v>1</v>
      </c>
    </row>
    <row r="1461" spans="2:12" x14ac:dyDescent="0.25">
      <c r="B1461" s="147" t="s">
        <v>9</v>
      </c>
      <c r="C1461" s="148" t="s">
        <v>7</v>
      </c>
      <c r="D1461" s="148">
        <v>42</v>
      </c>
      <c r="E1461" s="148" t="s">
        <v>8</v>
      </c>
      <c r="F1461" s="149">
        <v>43924</v>
      </c>
      <c r="G1461" s="149">
        <v>43842</v>
      </c>
      <c r="H1461" s="150">
        <v>64000</v>
      </c>
      <c r="I1461" s="148" t="str">
        <f t="shared" si="88"/>
        <v>2020Q1</v>
      </c>
      <c r="J1461" s="148">
        <f t="shared" si="89"/>
        <v>0</v>
      </c>
      <c r="K1461" s="148">
        <f t="shared" si="90"/>
        <v>1</v>
      </c>
      <c r="L1461" s="151">
        <f t="shared" si="91"/>
        <v>1</v>
      </c>
    </row>
    <row r="1462" spans="2:12" x14ac:dyDescent="0.25">
      <c r="B1462" s="147" t="s">
        <v>9</v>
      </c>
      <c r="C1462" s="148" t="s">
        <v>7</v>
      </c>
      <c r="D1462" s="148">
        <v>56</v>
      </c>
      <c r="E1462" s="148" t="s">
        <v>8</v>
      </c>
      <c r="F1462" s="149">
        <v>43928</v>
      </c>
      <c r="G1462" s="149">
        <v>43319</v>
      </c>
      <c r="H1462" s="150">
        <v>17000</v>
      </c>
      <c r="I1462" s="148" t="str">
        <f t="shared" si="88"/>
        <v>2018Q3</v>
      </c>
      <c r="J1462" s="148">
        <f t="shared" si="89"/>
        <v>2</v>
      </c>
      <c r="K1462" s="148">
        <f t="shared" si="90"/>
        <v>7</v>
      </c>
      <c r="L1462" s="151">
        <f t="shared" si="91"/>
        <v>1</v>
      </c>
    </row>
    <row r="1463" spans="2:12" x14ac:dyDescent="0.25">
      <c r="B1463" s="147" t="s">
        <v>6</v>
      </c>
      <c r="C1463" s="148" t="s">
        <v>7</v>
      </c>
      <c r="D1463" s="148">
        <v>37</v>
      </c>
      <c r="E1463" s="148" t="s">
        <v>8</v>
      </c>
      <c r="F1463" s="149">
        <v>43928</v>
      </c>
      <c r="G1463" s="149">
        <v>43509</v>
      </c>
      <c r="H1463" s="150">
        <v>86000</v>
      </c>
      <c r="I1463" s="148" t="str">
        <f t="shared" si="88"/>
        <v>2019Q1</v>
      </c>
      <c r="J1463" s="148">
        <f t="shared" si="89"/>
        <v>1</v>
      </c>
      <c r="K1463" s="148">
        <f t="shared" si="90"/>
        <v>5</v>
      </c>
      <c r="L1463" s="151">
        <f t="shared" si="91"/>
        <v>1</v>
      </c>
    </row>
    <row r="1464" spans="2:12" x14ac:dyDescent="0.25">
      <c r="B1464" s="147" t="s">
        <v>9</v>
      </c>
      <c r="C1464" s="148" t="s">
        <v>7</v>
      </c>
      <c r="D1464" s="148">
        <v>43</v>
      </c>
      <c r="E1464" s="148" t="s">
        <v>8</v>
      </c>
      <c r="F1464" s="149">
        <v>43928</v>
      </c>
      <c r="G1464" s="149">
        <v>43692</v>
      </c>
      <c r="H1464" s="150">
        <v>59000</v>
      </c>
      <c r="I1464" s="148" t="str">
        <f t="shared" si="88"/>
        <v>2019Q3</v>
      </c>
      <c r="J1464" s="148">
        <f t="shared" si="89"/>
        <v>1</v>
      </c>
      <c r="K1464" s="148">
        <f t="shared" si="90"/>
        <v>3</v>
      </c>
      <c r="L1464" s="151">
        <f t="shared" si="91"/>
        <v>1</v>
      </c>
    </row>
    <row r="1465" spans="2:12" x14ac:dyDescent="0.25">
      <c r="B1465" s="147" t="s">
        <v>6</v>
      </c>
      <c r="C1465" s="148" t="s">
        <v>7</v>
      </c>
      <c r="D1465" s="148">
        <v>59</v>
      </c>
      <c r="E1465" s="148" t="s">
        <v>8</v>
      </c>
      <c r="F1465" s="149">
        <v>43928</v>
      </c>
      <c r="G1465" s="149">
        <v>43780</v>
      </c>
      <c r="H1465" s="150">
        <v>10000</v>
      </c>
      <c r="I1465" s="148" t="str">
        <f t="shared" si="88"/>
        <v>2019Q4</v>
      </c>
      <c r="J1465" s="148">
        <f t="shared" si="89"/>
        <v>1</v>
      </c>
      <c r="K1465" s="148">
        <f t="shared" si="90"/>
        <v>2</v>
      </c>
      <c r="L1465" s="151">
        <f t="shared" si="91"/>
        <v>1</v>
      </c>
    </row>
    <row r="1466" spans="2:12" x14ac:dyDescent="0.25">
      <c r="B1466" s="147" t="s">
        <v>6</v>
      </c>
      <c r="C1466" s="148" t="s">
        <v>7</v>
      </c>
      <c r="D1466" s="148">
        <v>44</v>
      </c>
      <c r="E1466" s="148" t="s">
        <v>8</v>
      </c>
      <c r="F1466" s="149">
        <v>43928</v>
      </c>
      <c r="G1466" s="149">
        <v>43784</v>
      </c>
      <c r="H1466" s="150">
        <v>52000</v>
      </c>
      <c r="I1466" s="148" t="str">
        <f t="shared" si="88"/>
        <v>2019Q4</v>
      </c>
      <c r="J1466" s="148">
        <f t="shared" si="89"/>
        <v>1</v>
      </c>
      <c r="K1466" s="148">
        <f t="shared" si="90"/>
        <v>2</v>
      </c>
      <c r="L1466" s="151">
        <f t="shared" si="91"/>
        <v>1</v>
      </c>
    </row>
    <row r="1467" spans="2:12" x14ac:dyDescent="0.25">
      <c r="B1467" s="147" t="s">
        <v>6</v>
      </c>
      <c r="C1467" s="148" t="s">
        <v>7</v>
      </c>
      <c r="D1467" s="148">
        <v>20</v>
      </c>
      <c r="E1467" s="148" t="s">
        <v>8</v>
      </c>
      <c r="F1467" s="149">
        <v>43928</v>
      </c>
      <c r="G1467" s="149">
        <v>43790</v>
      </c>
      <c r="H1467" s="150">
        <v>100000</v>
      </c>
      <c r="I1467" s="148" t="str">
        <f t="shared" si="88"/>
        <v>2019Q4</v>
      </c>
      <c r="J1467" s="148">
        <f t="shared" si="89"/>
        <v>1</v>
      </c>
      <c r="K1467" s="148">
        <f t="shared" si="90"/>
        <v>2</v>
      </c>
      <c r="L1467" s="151">
        <f t="shared" si="91"/>
        <v>1</v>
      </c>
    </row>
    <row r="1468" spans="2:12" x14ac:dyDescent="0.25">
      <c r="B1468" s="147" t="s">
        <v>6</v>
      </c>
      <c r="C1468" s="148" t="s">
        <v>7</v>
      </c>
      <c r="D1468" s="148">
        <v>27</v>
      </c>
      <c r="E1468" s="148" t="s">
        <v>8</v>
      </c>
      <c r="F1468" s="149">
        <v>43931</v>
      </c>
      <c r="G1468" s="149">
        <v>43646</v>
      </c>
      <c r="H1468" s="150">
        <v>100000</v>
      </c>
      <c r="I1468" s="148" t="str">
        <f t="shared" si="88"/>
        <v>2019Q2</v>
      </c>
      <c r="J1468" s="148">
        <f t="shared" si="89"/>
        <v>1</v>
      </c>
      <c r="K1468" s="148">
        <f t="shared" si="90"/>
        <v>4</v>
      </c>
      <c r="L1468" s="151">
        <f t="shared" si="91"/>
        <v>1</v>
      </c>
    </row>
    <row r="1469" spans="2:12" x14ac:dyDescent="0.25">
      <c r="B1469" s="147" t="s">
        <v>6</v>
      </c>
      <c r="C1469" s="148" t="s">
        <v>7</v>
      </c>
      <c r="D1469" s="148">
        <v>62</v>
      </c>
      <c r="E1469" s="148" t="s">
        <v>8</v>
      </c>
      <c r="F1469" s="149">
        <v>43931</v>
      </c>
      <c r="G1469" s="149">
        <v>43731</v>
      </c>
      <c r="H1469" s="150">
        <v>10000</v>
      </c>
      <c r="I1469" s="148" t="str">
        <f t="shared" si="88"/>
        <v>2019Q3</v>
      </c>
      <c r="J1469" s="148">
        <f t="shared" si="89"/>
        <v>1</v>
      </c>
      <c r="K1469" s="148">
        <f t="shared" si="90"/>
        <v>3</v>
      </c>
      <c r="L1469" s="151">
        <f t="shared" si="91"/>
        <v>1</v>
      </c>
    </row>
    <row r="1470" spans="2:12" x14ac:dyDescent="0.25">
      <c r="B1470" s="147" t="s">
        <v>6</v>
      </c>
      <c r="C1470" s="148" t="s">
        <v>7</v>
      </c>
      <c r="D1470" s="148">
        <v>55</v>
      </c>
      <c r="E1470" s="148" t="s">
        <v>8</v>
      </c>
      <c r="F1470" s="149">
        <v>43931</v>
      </c>
      <c r="G1470" s="149">
        <v>43892</v>
      </c>
      <c r="H1470" s="150">
        <v>20000</v>
      </c>
      <c r="I1470" s="148" t="str">
        <f t="shared" si="88"/>
        <v>2020Q1</v>
      </c>
      <c r="J1470" s="148">
        <f t="shared" si="89"/>
        <v>0</v>
      </c>
      <c r="K1470" s="148">
        <f t="shared" si="90"/>
        <v>1</v>
      </c>
      <c r="L1470" s="151">
        <f t="shared" si="91"/>
        <v>1</v>
      </c>
    </row>
    <row r="1471" spans="2:12" x14ac:dyDescent="0.25">
      <c r="B1471" s="147" t="s">
        <v>6</v>
      </c>
      <c r="C1471" s="148" t="s">
        <v>7</v>
      </c>
      <c r="D1471" s="148">
        <v>33</v>
      </c>
      <c r="E1471" s="148" t="s">
        <v>8</v>
      </c>
      <c r="F1471" s="149">
        <v>43932</v>
      </c>
      <c r="G1471" s="149">
        <v>43824</v>
      </c>
      <c r="H1471" s="150">
        <v>94000</v>
      </c>
      <c r="I1471" s="148" t="str">
        <f t="shared" si="88"/>
        <v>2019Q4</v>
      </c>
      <c r="J1471" s="148">
        <f t="shared" si="89"/>
        <v>1</v>
      </c>
      <c r="K1471" s="148">
        <f t="shared" si="90"/>
        <v>2</v>
      </c>
      <c r="L1471" s="151">
        <f t="shared" si="91"/>
        <v>1</v>
      </c>
    </row>
    <row r="1472" spans="2:12" x14ac:dyDescent="0.25">
      <c r="B1472" s="147" t="s">
        <v>6</v>
      </c>
      <c r="C1472" s="148" t="s">
        <v>7</v>
      </c>
      <c r="D1472" s="148">
        <v>38</v>
      </c>
      <c r="E1472" s="148" t="s">
        <v>8</v>
      </c>
      <c r="F1472" s="149">
        <v>43932</v>
      </c>
      <c r="G1472" s="149">
        <v>43876</v>
      </c>
      <c r="H1472" s="150">
        <v>84000</v>
      </c>
      <c r="I1472" s="148" t="str">
        <f t="shared" si="88"/>
        <v>2020Q1</v>
      </c>
      <c r="J1472" s="148">
        <f t="shared" si="89"/>
        <v>0</v>
      </c>
      <c r="K1472" s="148">
        <f t="shared" si="90"/>
        <v>1</v>
      </c>
      <c r="L1472" s="151">
        <f t="shared" si="91"/>
        <v>1</v>
      </c>
    </row>
    <row r="1473" spans="2:12" x14ac:dyDescent="0.25">
      <c r="B1473" s="147" t="s">
        <v>9</v>
      </c>
      <c r="C1473" s="148" t="s">
        <v>7</v>
      </c>
      <c r="D1473" s="148">
        <v>51</v>
      </c>
      <c r="E1473" s="148" t="s">
        <v>8</v>
      </c>
      <c r="F1473" s="149">
        <v>43933</v>
      </c>
      <c r="G1473" s="149">
        <v>42709</v>
      </c>
      <c r="H1473" s="150">
        <v>30000</v>
      </c>
      <c r="I1473" s="148" t="str">
        <f t="shared" si="88"/>
        <v>2016Q4</v>
      </c>
      <c r="J1473" s="148">
        <f t="shared" si="89"/>
        <v>4</v>
      </c>
      <c r="K1473" s="148">
        <f t="shared" si="90"/>
        <v>14</v>
      </c>
      <c r="L1473" s="151">
        <f t="shared" si="91"/>
        <v>1</v>
      </c>
    </row>
    <row r="1474" spans="2:12" x14ac:dyDescent="0.25">
      <c r="B1474" s="147" t="s">
        <v>9</v>
      </c>
      <c r="C1474" s="148" t="s">
        <v>7</v>
      </c>
      <c r="D1474" s="148">
        <v>36</v>
      </c>
      <c r="E1474" s="148" t="s">
        <v>8</v>
      </c>
      <c r="F1474" s="149">
        <v>43933</v>
      </c>
      <c r="G1474" s="149">
        <v>42856</v>
      </c>
      <c r="H1474" s="150">
        <v>87000</v>
      </c>
      <c r="I1474" s="148" t="str">
        <f t="shared" si="88"/>
        <v>2017Q2</v>
      </c>
      <c r="J1474" s="148">
        <f t="shared" si="89"/>
        <v>3</v>
      </c>
      <c r="K1474" s="148">
        <f t="shared" si="90"/>
        <v>12</v>
      </c>
      <c r="L1474" s="151">
        <f t="shared" si="91"/>
        <v>1</v>
      </c>
    </row>
    <row r="1475" spans="2:12" x14ac:dyDescent="0.25">
      <c r="B1475" s="147" t="s">
        <v>9</v>
      </c>
      <c r="C1475" s="148" t="s">
        <v>7</v>
      </c>
      <c r="D1475" s="148">
        <v>40</v>
      </c>
      <c r="E1475" s="148" t="s">
        <v>8</v>
      </c>
      <c r="F1475" s="149">
        <v>43933</v>
      </c>
      <c r="G1475" s="149">
        <v>42941</v>
      </c>
      <c r="H1475" s="150">
        <v>74000</v>
      </c>
      <c r="I1475" s="148" t="str">
        <f t="shared" si="88"/>
        <v>2017Q3</v>
      </c>
      <c r="J1475" s="148">
        <f t="shared" si="89"/>
        <v>3</v>
      </c>
      <c r="K1475" s="148">
        <f t="shared" si="90"/>
        <v>11</v>
      </c>
      <c r="L1475" s="151">
        <f t="shared" si="91"/>
        <v>1</v>
      </c>
    </row>
    <row r="1476" spans="2:12" x14ac:dyDescent="0.25">
      <c r="B1476" s="147" t="s">
        <v>9</v>
      </c>
      <c r="C1476" s="148" t="s">
        <v>7</v>
      </c>
      <c r="D1476" s="148">
        <v>31</v>
      </c>
      <c r="E1476" s="148" t="s">
        <v>8</v>
      </c>
      <c r="F1476" s="149">
        <v>43933</v>
      </c>
      <c r="G1476" s="149">
        <v>42968</v>
      </c>
      <c r="H1476" s="150">
        <v>98000</v>
      </c>
      <c r="I1476" s="148" t="str">
        <f t="shared" si="88"/>
        <v>2017Q3</v>
      </c>
      <c r="J1476" s="148">
        <f t="shared" si="89"/>
        <v>3</v>
      </c>
      <c r="K1476" s="148">
        <f t="shared" si="90"/>
        <v>11</v>
      </c>
      <c r="L1476" s="151">
        <f t="shared" si="91"/>
        <v>1</v>
      </c>
    </row>
    <row r="1477" spans="2:12" x14ac:dyDescent="0.25">
      <c r="B1477" s="147" t="s">
        <v>9</v>
      </c>
      <c r="C1477" s="148" t="s">
        <v>7</v>
      </c>
      <c r="D1477" s="148">
        <v>43</v>
      </c>
      <c r="E1477" s="148" t="s">
        <v>8</v>
      </c>
      <c r="F1477" s="149">
        <v>43933</v>
      </c>
      <c r="G1477" s="149">
        <v>43022</v>
      </c>
      <c r="H1477" s="150">
        <v>59000</v>
      </c>
      <c r="I1477" s="148" t="str">
        <f t="shared" si="88"/>
        <v>2017Q4</v>
      </c>
      <c r="J1477" s="148">
        <f t="shared" si="89"/>
        <v>3</v>
      </c>
      <c r="K1477" s="148">
        <f t="shared" si="90"/>
        <v>10</v>
      </c>
      <c r="L1477" s="151">
        <f t="shared" si="91"/>
        <v>1</v>
      </c>
    </row>
    <row r="1478" spans="2:12" x14ac:dyDescent="0.25">
      <c r="B1478" s="147" t="s">
        <v>9</v>
      </c>
      <c r="C1478" s="148" t="s">
        <v>7</v>
      </c>
      <c r="D1478" s="148">
        <v>51</v>
      </c>
      <c r="E1478" s="148" t="s">
        <v>8</v>
      </c>
      <c r="F1478" s="149">
        <v>43933</v>
      </c>
      <c r="G1478" s="149">
        <v>43207</v>
      </c>
      <c r="H1478" s="150">
        <v>30000</v>
      </c>
      <c r="I1478" s="148" t="str">
        <f t="shared" si="88"/>
        <v>2018Q2</v>
      </c>
      <c r="J1478" s="148">
        <f t="shared" si="89"/>
        <v>2</v>
      </c>
      <c r="K1478" s="148">
        <f t="shared" si="90"/>
        <v>8</v>
      </c>
      <c r="L1478" s="151">
        <f t="shared" si="91"/>
        <v>1</v>
      </c>
    </row>
    <row r="1479" spans="2:12" x14ac:dyDescent="0.25">
      <c r="B1479" s="147" t="s">
        <v>9</v>
      </c>
      <c r="C1479" s="148" t="s">
        <v>7</v>
      </c>
      <c r="D1479" s="148">
        <v>47</v>
      </c>
      <c r="E1479" s="148" t="s">
        <v>8</v>
      </c>
      <c r="F1479" s="149">
        <v>43933</v>
      </c>
      <c r="G1479" s="149">
        <v>43625</v>
      </c>
      <c r="H1479" s="150">
        <v>40000</v>
      </c>
      <c r="I1479" s="148" t="str">
        <f t="shared" si="88"/>
        <v>2019Q2</v>
      </c>
      <c r="J1479" s="148">
        <f t="shared" si="89"/>
        <v>1</v>
      </c>
      <c r="K1479" s="148">
        <f t="shared" si="90"/>
        <v>4</v>
      </c>
      <c r="L1479" s="151">
        <f t="shared" si="91"/>
        <v>1</v>
      </c>
    </row>
    <row r="1480" spans="2:12" x14ac:dyDescent="0.25">
      <c r="B1480" s="147" t="s">
        <v>6</v>
      </c>
      <c r="C1480" s="148" t="s">
        <v>7</v>
      </c>
      <c r="D1480" s="148">
        <v>46</v>
      </c>
      <c r="E1480" s="148" t="s">
        <v>8</v>
      </c>
      <c r="F1480" s="149">
        <v>43933</v>
      </c>
      <c r="G1480" s="149">
        <v>43724</v>
      </c>
      <c r="H1480" s="150">
        <v>43000</v>
      </c>
      <c r="I1480" s="148" t="str">
        <f t="shared" si="88"/>
        <v>2019Q3</v>
      </c>
      <c r="J1480" s="148">
        <f t="shared" si="89"/>
        <v>1</v>
      </c>
      <c r="K1480" s="148">
        <f t="shared" si="90"/>
        <v>3</v>
      </c>
      <c r="L1480" s="151">
        <f t="shared" si="91"/>
        <v>1</v>
      </c>
    </row>
    <row r="1481" spans="2:12" x14ac:dyDescent="0.25">
      <c r="B1481" s="147" t="s">
        <v>6</v>
      </c>
      <c r="C1481" s="148" t="s">
        <v>7</v>
      </c>
      <c r="D1481" s="148">
        <v>51</v>
      </c>
      <c r="E1481" s="148" t="s">
        <v>8</v>
      </c>
      <c r="F1481" s="149">
        <v>43933</v>
      </c>
      <c r="G1481" s="149">
        <v>43775</v>
      </c>
      <c r="H1481" s="150">
        <v>30000</v>
      </c>
      <c r="I1481" s="148" t="str">
        <f t="shared" si="88"/>
        <v>2019Q4</v>
      </c>
      <c r="J1481" s="148">
        <f t="shared" si="89"/>
        <v>1</v>
      </c>
      <c r="K1481" s="148">
        <f t="shared" si="90"/>
        <v>2</v>
      </c>
      <c r="L1481" s="151">
        <f t="shared" si="91"/>
        <v>1</v>
      </c>
    </row>
    <row r="1482" spans="2:12" x14ac:dyDescent="0.25">
      <c r="B1482" s="147" t="s">
        <v>6</v>
      </c>
      <c r="C1482" s="148" t="s">
        <v>7</v>
      </c>
      <c r="D1482" s="148">
        <v>40</v>
      </c>
      <c r="E1482" s="148" t="s">
        <v>8</v>
      </c>
      <c r="F1482" s="149">
        <v>43933</v>
      </c>
      <c r="G1482" s="149">
        <v>43777</v>
      </c>
      <c r="H1482" s="150">
        <v>74000</v>
      </c>
      <c r="I1482" s="148" t="str">
        <f t="shared" si="88"/>
        <v>2019Q4</v>
      </c>
      <c r="J1482" s="148">
        <f t="shared" si="89"/>
        <v>1</v>
      </c>
      <c r="K1482" s="148">
        <f t="shared" si="90"/>
        <v>2</v>
      </c>
      <c r="L1482" s="151">
        <f t="shared" si="91"/>
        <v>1</v>
      </c>
    </row>
    <row r="1483" spans="2:12" x14ac:dyDescent="0.25">
      <c r="B1483" s="147" t="s">
        <v>9</v>
      </c>
      <c r="C1483" s="148" t="s">
        <v>7</v>
      </c>
      <c r="D1483" s="148">
        <v>61</v>
      </c>
      <c r="E1483" s="148" t="s">
        <v>8</v>
      </c>
      <c r="F1483" s="149">
        <v>43933</v>
      </c>
      <c r="G1483" s="149">
        <v>43852</v>
      </c>
      <c r="H1483" s="150">
        <v>10000</v>
      </c>
      <c r="I1483" s="148" t="str">
        <f t="shared" ref="I1483:I1546" si="92">YEAR(G1483)&amp;"Q"&amp;ROUNDUP(MONTH(G1483)/3,0)</f>
        <v>2020Q1</v>
      </c>
      <c r="J1483" s="148">
        <f t="shared" ref="J1483:J1546" si="93">YEAR(F1483)-YEAR(G1483)</f>
        <v>0</v>
      </c>
      <c r="K1483" s="148">
        <f t="shared" ref="K1483:K1546" si="94">(YEAR(F1483)*4+ROUNDDOWN((MONTH(F1483)-1)/3,0))
-(YEAR(G1483)*4+ROUNDDOWN((MONTH(G1483)-1)/3,0))</f>
        <v>1</v>
      </c>
      <c r="L1483" s="151">
        <f t="shared" ref="L1483:L1546" si="95">IF(C1483="Declined",0,IF(C1483="Admitted",1,IF(B1483="TPD",0.8,1)))</f>
        <v>1</v>
      </c>
    </row>
    <row r="1484" spans="2:12" x14ac:dyDescent="0.25">
      <c r="B1484" s="147" t="s">
        <v>9</v>
      </c>
      <c r="C1484" s="148" t="s">
        <v>7</v>
      </c>
      <c r="D1484" s="148">
        <v>35</v>
      </c>
      <c r="E1484" s="148" t="s">
        <v>8</v>
      </c>
      <c r="F1484" s="149">
        <v>43933</v>
      </c>
      <c r="G1484" s="149">
        <v>43887</v>
      </c>
      <c r="H1484" s="150">
        <v>88000</v>
      </c>
      <c r="I1484" s="148" t="str">
        <f t="shared" si="92"/>
        <v>2020Q1</v>
      </c>
      <c r="J1484" s="148">
        <f t="shared" si="93"/>
        <v>0</v>
      </c>
      <c r="K1484" s="148">
        <f t="shared" si="94"/>
        <v>1</v>
      </c>
      <c r="L1484" s="151">
        <f t="shared" si="95"/>
        <v>1</v>
      </c>
    </row>
    <row r="1485" spans="2:12" x14ac:dyDescent="0.25">
      <c r="B1485" s="147" t="s">
        <v>9</v>
      </c>
      <c r="C1485" s="148" t="s">
        <v>7</v>
      </c>
      <c r="D1485" s="148">
        <v>50</v>
      </c>
      <c r="E1485" s="148" t="s">
        <v>8</v>
      </c>
      <c r="F1485" s="149">
        <v>43933</v>
      </c>
      <c r="G1485" s="149">
        <v>43920</v>
      </c>
      <c r="H1485" s="150">
        <v>32000</v>
      </c>
      <c r="I1485" s="148" t="str">
        <f t="shared" si="92"/>
        <v>2020Q1</v>
      </c>
      <c r="J1485" s="148">
        <f t="shared" si="93"/>
        <v>0</v>
      </c>
      <c r="K1485" s="148">
        <f t="shared" si="94"/>
        <v>1</v>
      </c>
      <c r="L1485" s="151">
        <f t="shared" si="95"/>
        <v>1</v>
      </c>
    </row>
    <row r="1486" spans="2:12" x14ac:dyDescent="0.25">
      <c r="B1486" s="147" t="s">
        <v>9</v>
      </c>
      <c r="C1486" s="148" t="s">
        <v>7</v>
      </c>
      <c r="D1486" s="148">
        <v>58</v>
      </c>
      <c r="E1486" s="148" t="s">
        <v>8</v>
      </c>
      <c r="F1486" s="149">
        <v>43934</v>
      </c>
      <c r="G1486" s="149">
        <v>43699</v>
      </c>
      <c r="H1486" s="150">
        <v>12000</v>
      </c>
      <c r="I1486" s="148" t="str">
        <f t="shared" si="92"/>
        <v>2019Q3</v>
      </c>
      <c r="J1486" s="148">
        <f t="shared" si="93"/>
        <v>1</v>
      </c>
      <c r="K1486" s="148">
        <f t="shared" si="94"/>
        <v>3</v>
      </c>
      <c r="L1486" s="151">
        <f t="shared" si="95"/>
        <v>1</v>
      </c>
    </row>
    <row r="1487" spans="2:12" x14ac:dyDescent="0.25">
      <c r="B1487" s="147" t="s">
        <v>6</v>
      </c>
      <c r="C1487" s="148" t="s">
        <v>7</v>
      </c>
      <c r="D1487" s="148">
        <v>55</v>
      </c>
      <c r="E1487" s="148" t="s">
        <v>8</v>
      </c>
      <c r="F1487" s="149">
        <v>43934</v>
      </c>
      <c r="G1487" s="149">
        <v>43721</v>
      </c>
      <c r="H1487" s="150">
        <v>20000</v>
      </c>
      <c r="I1487" s="148" t="str">
        <f t="shared" si="92"/>
        <v>2019Q3</v>
      </c>
      <c r="J1487" s="148">
        <f t="shared" si="93"/>
        <v>1</v>
      </c>
      <c r="K1487" s="148">
        <f t="shared" si="94"/>
        <v>3</v>
      </c>
      <c r="L1487" s="151">
        <f t="shared" si="95"/>
        <v>1</v>
      </c>
    </row>
    <row r="1488" spans="2:12" x14ac:dyDescent="0.25">
      <c r="B1488" s="147" t="s">
        <v>9</v>
      </c>
      <c r="C1488" s="148" t="s">
        <v>7</v>
      </c>
      <c r="D1488" s="148">
        <v>51</v>
      </c>
      <c r="E1488" s="148" t="s">
        <v>8</v>
      </c>
      <c r="F1488" s="149">
        <v>43934</v>
      </c>
      <c r="G1488" s="149">
        <v>43730</v>
      </c>
      <c r="H1488" s="150">
        <v>30000</v>
      </c>
      <c r="I1488" s="148" t="str">
        <f t="shared" si="92"/>
        <v>2019Q3</v>
      </c>
      <c r="J1488" s="148">
        <f t="shared" si="93"/>
        <v>1</v>
      </c>
      <c r="K1488" s="148">
        <f t="shared" si="94"/>
        <v>3</v>
      </c>
      <c r="L1488" s="151">
        <f t="shared" si="95"/>
        <v>1</v>
      </c>
    </row>
    <row r="1489" spans="2:12" x14ac:dyDescent="0.25">
      <c r="B1489" s="147" t="s">
        <v>6</v>
      </c>
      <c r="C1489" s="148" t="s">
        <v>7</v>
      </c>
      <c r="D1489" s="148">
        <v>57</v>
      </c>
      <c r="E1489" s="148" t="s">
        <v>8</v>
      </c>
      <c r="F1489" s="149">
        <v>43934</v>
      </c>
      <c r="G1489" s="149">
        <v>43891</v>
      </c>
      <c r="H1489" s="150">
        <v>15000</v>
      </c>
      <c r="I1489" s="148" t="str">
        <f t="shared" si="92"/>
        <v>2020Q1</v>
      </c>
      <c r="J1489" s="148">
        <f t="shared" si="93"/>
        <v>0</v>
      </c>
      <c r="K1489" s="148">
        <f t="shared" si="94"/>
        <v>1</v>
      </c>
      <c r="L1489" s="151">
        <f t="shared" si="95"/>
        <v>1</v>
      </c>
    </row>
    <row r="1490" spans="2:12" x14ac:dyDescent="0.25">
      <c r="B1490" s="147" t="s">
        <v>6</v>
      </c>
      <c r="C1490" s="148" t="s">
        <v>7</v>
      </c>
      <c r="D1490" s="148">
        <v>41</v>
      </c>
      <c r="E1490" s="148" t="s">
        <v>8</v>
      </c>
      <c r="F1490" s="149">
        <v>43935</v>
      </c>
      <c r="G1490" s="149">
        <v>43320</v>
      </c>
      <c r="H1490" s="150">
        <v>68000</v>
      </c>
      <c r="I1490" s="148" t="str">
        <f t="shared" si="92"/>
        <v>2018Q3</v>
      </c>
      <c r="J1490" s="148">
        <f t="shared" si="93"/>
        <v>2</v>
      </c>
      <c r="K1490" s="148">
        <f t="shared" si="94"/>
        <v>7</v>
      </c>
      <c r="L1490" s="151">
        <f t="shared" si="95"/>
        <v>1</v>
      </c>
    </row>
    <row r="1491" spans="2:12" x14ac:dyDescent="0.25">
      <c r="B1491" s="147" t="s">
        <v>6</v>
      </c>
      <c r="C1491" s="148" t="s">
        <v>7</v>
      </c>
      <c r="D1491" s="148">
        <v>53</v>
      </c>
      <c r="E1491" s="148" t="s">
        <v>8</v>
      </c>
      <c r="F1491" s="149">
        <v>43938</v>
      </c>
      <c r="G1491" s="149">
        <v>43784</v>
      </c>
      <c r="H1491" s="150">
        <v>25000</v>
      </c>
      <c r="I1491" s="148" t="str">
        <f t="shared" si="92"/>
        <v>2019Q4</v>
      </c>
      <c r="J1491" s="148">
        <f t="shared" si="93"/>
        <v>1</v>
      </c>
      <c r="K1491" s="148">
        <f t="shared" si="94"/>
        <v>2</v>
      </c>
      <c r="L1491" s="151">
        <f t="shared" si="95"/>
        <v>1</v>
      </c>
    </row>
    <row r="1492" spans="2:12" x14ac:dyDescent="0.25">
      <c r="B1492" s="147" t="s">
        <v>9</v>
      </c>
      <c r="C1492" s="148" t="s">
        <v>10</v>
      </c>
      <c r="D1492" s="148">
        <v>31</v>
      </c>
      <c r="E1492" s="148" t="s">
        <v>8</v>
      </c>
      <c r="F1492" s="149">
        <v>43939</v>
      </c>
      <c r="G1492" s="149">
        <v>42897</v>
      </c>
      <c r="H1492" s="150">
        <v>98000</v>
      </c>
      <c r="I1492" s="148" t="str">
        <f t="shared" si="92"/>
        <v>2017Q2</v>
      </c>
      <c r="J1492" s="148">
        <f t="shared" si="93"/>
        <v>3</v>
      </c>
      <c r="K1492" s="148">
        <f t="shared" si="94"/>
        <v>12</v>
      </c>
      <c r="L1492" s="151">
        <f t="shared" si="95"/>
        <v>0</v>
      </c>
    </row>
    <row r="1493" spans="2:12" x14ac:dyDescent="0.25">
      <c r="B1493" s="147" t="s">
        <v>6</v>
      </c>
      <c r="C1493" s="148" t="s">
        <v>7</v>
      </c>
      <c r="D1493" s="148">
        <v>30</v>
      </c>
      <c r="E1493" s="148" t="s">
        <v>8</v>
      </c>
      <c r="F1493" s="149">
        <v>43939</v>
      </c>
      <c r="G1493" s="149">
        <v>43783</v>
      </c>
      <c r="H1493" s="150">
        <v>100000</v>
      </c>
      <c r="I1493" s="148" t="str">
        <f t="shared" si="92"/>
        <v>2019Q4</v>
      </c>
      <c r="J1493" s="148">
        <f t="shared" si="93"/>
        <v>1</v>
      </c>
      <c r="K1493" s="148">
        <f t="shared" si="94"/>
        <v>2</v>
      </c>
      <c r="L1493" s="151">
        <f t="shared" si="95"/>
        <v>1</v>
      </c>
    </row>
    <row r="1494" spans="2:12" x14ac:dyDescent="0.25">
      <c r="B1494" s="147" t="s">
        <v>6</v>
      </c>
      <c r="C1494" s="148" t="s">
        <v>7</v>
      </c>
      <c r="D1494" s="148">
        <v>50</v>
      </c>
      <c r="E1494" s="148" t="s">
        <v>8</v>
      </c>
      <c r="F1494" s="149">
        <v>43939</v>
      </c>
      <c r="G1494" s="149">
        <v>43871</v>
      </c>
      <c r="H1494" s="150">
        <v>32000</v>
      </c>
      <c r="I1494" s="148" t="str">
        <f t="shared" si="92"/>
        <v>2020Q1</v>
      </c>
      <c r="J1494" s="148">
        <f t="shared" si="93"/>
        <v>0</v>
      </c>
      <c r="K1494" s="148">
        <f t="shared" si="94"/>
        <v>1</v>
      </c>
      <c r="L1494" s="151">
        <f t="shared" si="95"/>
        <v>1</v>
      </c>
    </row>
    <row r="1495" spans="2:12" x14ac:dyDescent="0.25">
      <c r="B1495" s="147" t="s">
        <v>9</v>
      </c>
      <c r="C1495" s="148" t="s">
        <v>7</v>
      </c>
      <c r="D1495" s="148">
        <v>46</v>
      </c>
      <c r="E1495" s="148" t="s">
        <v>8</v>
      </c>
      <c r="F1495" s="149">
        <v>43940</v>
      </c>
      <c r="G1495" s="149">
        <v>43521</v>
      </c>
      <c r="H1495" s="150">
        <v>43000</v>
      </c>
      <c r="I1495" s="148" t="str">
        <f t="shared" si="92"/>
        <v>2019Q1</v>
      </c>
      <c r="J1495" s="148">
        <f t="shared" si="93"/>
        <v>1</v>
      </c>
      <c r="K1495" s="148">
        <f t="shared" si="94"/>
        <v>5</v>
      </c>
      <c r="L1495" s="151">
        <f t="shared" si="95"/>
        <v>1</v>
      </c>
    </row>
    <row r="1496" spans="2:12" x14ac:dyDescent="0.25">
      <c r="B1496" s="147" t="s">
        <v>6</v>
      </c>
      <c r="C1496" s="148" t="s">
        <v>7</v>
      </c>
      <c r="D1496" s="148">
        <v>61</v>
      </c>
      <c r="E1496" s="148" t="s">
        <v>8</v>
      </c>
      <c r="F1496" s="149">
        <v>43941</v>
      </c>
      <c r="G1496" s="149">
        <v>43821</v>
      </c>
      <c r="H1496" s="150">
        <v>10000</v>
      </c>
      <c r="I1496" s="148" t="str">
        <f t="shared" si="92"/>
        <v>2019Q4</v>
      </c>
      <c r="J1496" s="148">
        <f t="shared" si="93"/>
        <v>1</v>
      </c>
      <c r="K1496" s="148">
        <f t="shared" si="94"/>
        <v>2</v>
      </c>
      <c r="L1496" s="151">
        <f t="shared" si="95"/>
        <v>1</v>
      </c>
    </row>
    <row r="1497" spans="2:12" x14ac:dyDescent="0.25">
      <c r="B1497" s="147" t="s">
        <v>6</v>
      </c>
      <c r="C1497" s="148" t="s">
        <v>7</v>
      </c>
      <c r="D1497" s="148">
        <v>50</v>
      </c>
      <c r="E1497" s="148" t="s">
        <v>8</v>
      </c>
      <c r="F1497" s="149">
        <v>43941</v>
      </c>
      <c r="G1497" s="149">
        <v>43822</v>
      </c>
      <c r="H1497" s="150">
        <v>32000</v>
      </c>
      <c r="I1497" s="148" t="str">
        <f t="shared" si="92"/>
        <v>2019Q4</v>
      </c>
      <c r="J1497" s="148">
        <f t="shared" si="93"/>
        <v>1</v>
      </c>
      <c r="K1497" s="148">
        <f t="shared" si="94"/>
        <v>2</v>
      </c>
      <c r="L1497" s="151">
        <f t="shared" si="95"/>
        <v>1</v>
      </c>
    </row>
    <row r="1498" spans="2:12" x14ac:dyDescent="0.25">
      <c r="B1498" s="147" t="s">
        <v>6</v>
      </c>
      <c r="C1498" s="148" t="s">
        <v>7</v>
      </c>
      <c r="D1498" s="148">
        <v>39</v>
      </c>
      <c r="E1498" s="148" t="s">
        <v>8</v>
      </c>
      <c r="F1498" s="149">
        <v>43942</v>
      </c>
      <c r="G1498" s="149">
        <v>43653</v>
      </c>
      <c r="H1498" s="150">
        <v>81000</v>
      </c>
      <c r="I1498" s="148" t="str">
        <f t="shared" si="92"/>
        <v>2019Q3</v>
      </c>
      <c r="J1498" s="148">
        <f t="shared" si="93"/>
        <v>1</v>
      </c>
      <c r="K1498" s="148">
        <f t="shared" si="94"/>
        <v>3</v>
      </c>
      <c r="L1498" s="151">
        <f t="shared" si="95"/>
        <v>1</v>
      </c>
    </row>
    <row r="1499" spans="2:12" x14ac:dyDescent="0.25">
      <c r="B1499" s="147" t="s">
        <v>9</v>
      </c>
      <c r="C1499" s="148" t="s">
        <v>7</v>
      </c>
      <c r="D1499" s="148">
        <v>47</v>
      </c>
      <c r="E1499" s="148" t="s">
        <v>8</v>
      </c>
      <c r="F1499" s="149">
        <v>43942</v>
      </c>
      <c r="G1499" s="149">
        <v>43907</v>
      </c>
      <c r="H1499" s="150">
        <v>40000</v>
      </c>
      <c r="I1499" s="148" t="str">
        <f t="shared" si="92"/>
        <v>2020Q1</v>
      </c>
      <c r="J1499" s="148">
        <f t="shared" si="93"/>
        <v>0</v>
      </c>
      <c r="K1499" s="148">
        <f t="shared" si="94"/>
        <v>1</v>
      </c>
      <c r="L1499" s="151">
        <f t="shared" si="95"/>
        <v>1</v>
      </c>
    </row>
    <row r="1500" spans="2:12" x14ac:dyDescent="0.25">
      <c r="B1500" s="147" t="s">
        <v>6</v>
      </c>
      <c r="C1500" s="148" t="s">
        <v>7</v>
      </c>
      <c r="D1500" s="148">
        <v>59</v>
      </c>
      <c r="E1500" s="148" t="s">
        <v>8</v>
      </c>
      <c r="F1500" s="149">
        <v>43945</v>
      </c>
      <c r="G1500" s="149">
        <v>43877</v>
      </c>
      <c r="H1500" s="150">
        <v>10000</v>
      </c>
      <c r="I1500" s="148" t="str">
        <f t="shared" si="92"/>
        <v>2020Q1</v>
      </c>
      <c r="J1500" s="148">
        <f t="shared" si="93"/>
        <v>0</v>
      </c>
      <c r="K1500" s="148">
        <f t="shared" si="94"/>
        <v>1</v>
      </c>
      <c r="L1500" s="151">
        <f t="shared" si="95"/>
        <v>1</v>
      </c>
    </row>
    <row r="1501" spans="2:12" x14ac:dyDescent="0.25">
      <c r="B1501" s="147" t="s">
        <v>9</v>
      </c>
      <c r="C1501" s="148" t="s">
        <v>7</v>
      </c>
      <c r="D1501" s="148">
        <v>34</v>
      </c>
      <c r="E1501" s="148" t="s">
        <v>8</v>
      </c>
      <c r="F1501" s="149">
        <v>43946</v>
      </c>
      <c r="G1501" s="149">
        <v>43078</v>
      </c>
      <c r="H1501" s="150">
        <v>91000</v>
      </c>
      <c r="I1501" s="148" t="str">
        <f t="shared" si="92"/>
        <v>2017Q4</v>
      </c>
      <c r="J1501" s="148">
        <f t="shared" si="93"/>
        <v>3</v>
      </c>
      <c r="K1501" s="148">
        <f t="shared" si="94"/>
        <v>10</v>
      </c>
      <c r="L1501" s="151">
        <f t="shared" si="95"/>
        <v>1</v>
      </c>
    </row>
    <row r="1502" spans="2:12" x14ac:dyDescent="0.25">
      <c r="B1502" s="147" t="s">
        <v>9</v>
      </c>
      <c r="C1502" s="148" t="s">
        <v>7</v>
      </c>
      <c r="D1502" s="148">
        <v>49</v>
      </c>
      <c r="E1502" s="148" t="s">
        <v>8</v>
      </c>
      <c r="F1502" s="149">
        <v>43946</v>
      </c>
      <c r="G1502" s="149">
        <v>43150</v>
      </c>
      <c r="H1502" s="150">
        <v>35000</v>
      </c>
      <c r="I1502" s="148" t="str">
        <f t="shared" si="92"/>
        <v>2018Q1</v>
      </c>
      <c r="J1502" s="148">
        <f t="shared" si="93"/>
        <v>2</v>
      </c>
      <c r="K1502" s="148">
        <f t="shared" si="94"/>
        <v>9</v>
      </c>
      <c r="L1502" s="151">
        <f t="shared" si="95"/>
        <v>1</v>
      </c>
    </row>
    <row r="1503" spans="2:12" x14ac:dyDescent="0.25">
      <c r="B1503" s="147" t="s">
        <v>6</v>
      </c>
      <c r="C1503" s="148" t="s">
        <v>7</v>
      </c>
      <c r="D1503" s="148">
        <v>18</v>
      </c>
      <c r="E1503" s="148" t="s">
        <v>8</v>
      </c>
      <c r="F1503" s="149">
        <v>43946</v>
      </c>
      <c r="G1503" s="149">
        <v>43687</v>
      </c>
      <c r="H1503" s="150">
        <v>100000</v>
      </c>
      <c r="I1503" s="148" t="str">
        <f t="shared" si="92"/>
        <v>2019Q3</v>
      </c>
      <c r="J1503" s="148">
        <f t="shared" si="93"/>
        <v>1</v>
      </c>
      <c r="K1503" s="148">
        <f t="shared" si="94"/>
        <v>3</v>
      </c>
      <c r="L1503" s="151">
        <f t="shared" si="95"/>
        <v>1</v>
      </c>
    </row>
    <row r="1504" spans="2:12" x14ac:dyDescent="0.25">
      <c r="B1504" s="147" t="s">
        <v>6</v>
      </c>
      <c r="C1504" s="148" t="s">
        <v>7</v>
      </c>
      <c r="D1504" s="148">
        <v>24</v>
      </c>
      <c r="E1504" s="148" t="s">
        <v>8</v>
      </c>
      <c r="F1504" s="149">
        <v>43946</v>
      </c>
      <c r="G1504" s="149">
        <v>43748</v>
      </c>
      <c r="H1504" s="150">
        <v>100000</v>
      </c>
      <c r="I1504" s="148" t="str">
        <f t="shared" si="92"/>
        <v>2019Q4</v>
      </c>
      <c r="J1504" s="148">
        <f t="shared" si="93"/>
        <v>1</v>
      </c>
      <c r="K1504" s="148">
        <f t="shared" si="94"/>
        <v>2</v>
      </c>
      <c r="L1504" s="151">
        <f t="shared" si="95"/>
        <v>1</v>
      </c>
    </row>
    <row r="1505" spans="2:12" x14ac:dyDescent="0.25">
      <c r="B1505" s="147" t="s">
        <v>6</v>
      </c>
      <c r="C1505" s="148" t="s">
        <v>7</v>
      </c>
      <c r="D1505" s="148">
        <v>55</v>
      </c>
      <c r="E1505" s="148" t="s">
        <v>8</v>
      </c>
      <c r="F1505" s="149">
        <v>43946</v>
      </c>
      <c r="G1505" s="149">
        <v>43799</v>
      </c>
      <c r="H1505" s="150">
        <v>20000</v>
      </c>
      <c r="I1505" s="148" t="str">
        <f t="shared" si="92"/>
        <v>2019Q4</v>
      </c>
      <c r="J1505" s="148">
        <f t="shared" si="93"/>
        <v>1</v>
      </c>
      <c r="K1505" s="148">
        <f t="shared" si="94"/>
        <v>2</v>
      </c>
      <c r="L1505" s="151">
        <f t="shared" si="95"/>
        <v>1</v>
      </c>
    </row>
    <row r="1506" spans="2:12" x14ac:dyDescent="0.25">
      <c r="B1506" s="147" t="s">
        <v>6</v>
      </c>
      <c r="C1506" s="148" t="s">
        <v>7</v>
      </c>
      <c r="D1506" s="148">
        <v>52</v>
      </c>
      <c r="E1506" s="148" t="s">
        <v>8</v>
      </c>
      <c r="F1506" s="149">
        <v>43946</v>
      </c>
      <c r="G1506" s="149">
        <v>43830</v>
      </c>
      <c r="H1506" s="150">
        <v>27000</v>
      </c>
      <c r="I1506" s="148" t="str">
        <f t="shared" si="92"/>
        <v>2019Q4</v>
      </c>
      <c r="J1506" s="148">
        <f t="shared" si="93"/>
        <v>1</v>
      </c>
      <c r="K1506" s="148">
        <f t="shared" si="94"/>
        <v>2</v>
      </c>
      <c r="L1506" s="151">
        <f t="shared" si="95"/>
        <v>1</v>
      </c>
    </row>
    <row r="1507" spans="2:12" x14ac:dyDescent="0.25">
      <c r="B1507" s="147" t="s">
        <v>6</v>
      </c>
      <c r="C1507" s="148" t="s">
        <v>7</v>
      </c>
      <c r="D1507" s="148">
        <v>50</v>
      </c>
      <c r="E1507" s="148" t="s">
        <v>8</v>
      </c>
      <c r="F1507" s="149">
        <v>43946</v>
      </c>
      <c r="G1507" s="149">
        <v>43838</v>
      </c>
      <c r="H1507" s="150">
        <v>32000</v>
      </c>
      <c r="I1507" s="148" t="str">
        <f t="shared" si="92"/>
        <v>2020Q1</v>
      </c>
      <c r="J1507" s="148">
        <f t="shared" si="93"/>
        <v>0</v>
      </c>
      <c r="K1507" s="148">
        <f t="shared" si="94"/>
        <v>1</v>
      </c>
      <c r="L1507" s="151">
        <f t="shared" si="95"/>
        <v>1</v>
      </c>
    </row>
    <row r="1508" spans="2:12" x14ac:dyDescent="0.25">
      <c r="B1508" s="147" t="s">
        <v>6</v>
      </c>
      <c r="C1508" s="148" t="s">
        <v>7</v>
      </c>
      <c r="D1508" s="148">
        <v>60</v>
      </c>
      <c r="E1508" s="148" t="s">
        <v>8</v>
      </c>
      <c r="F1508" s="149">
        <v>43947</v>
      </c>
      <c r="G1508" s="149">
        <v>43870</v>
      </c>
      <c r="H1508" s="150">
        <v>10000</v>
      </c>
      <c r="I1508" s="148" t="str">
        <f t="shared" si="92"/>
        <v>2020Q1</v>
      </c>
      <c r="J1508" s="148">
        <f t="shared" si="93"/>
        <v>0</v>
      </c>
      <c r="K1508" s="148">
        <f t="shared" si="94"/>
        <v>1</v>
      </c>
      <c r="L1508" s="151">
        <f t="shared" si="95"/>
        <v>1</v>
      </c>
    </row>
    <row r="1509" spans="2:12" x14ac:dyDescent="0.25">
      <c r="B1509" s="147" t="s">
        <v>6</v>
      </c>
      <c r="C1509" s="148" t="s">
        <v>7</v>
      </c>
      <c r="D1509" s="148">
        <v>56</v>
      </c>
      <c r="E1509" s="148" t="s">
        <v>8</v>
      </c>
      <c r="F1509" s="149">
        <v>43948</v>
      </c>
      <c r="G1509" s="149">
        <v>43561</v>
      </c>
      <c r="H1509" s="150">
        <v>17000</v>
      </c>
      <c r="I1509" s="148" t="str">
        <f t="shared" si="92"/>
        <v>2019Q2</v>
      </c>
      <c r="J1509" s="148">
        <f t="shared" si="93"/>
        <v>1</v>
      </c>
      <c r="K1509" s="148">
        <f t="shared" si="94"/>
        <v>4</v>
      </c>
      <c r="L1509" s="151">
        <f t="shared" si="95"/>
        <v>1</v>
      </c>
    </row>
    <row r="1510" spans="2:12" x14ac:dyDescent="0.25">
      <c r="B1510" s="147" t="s">
        <v>6</v>
      </c>
      <c r="C1510" s="148" t="s">
        <v>7</v>
      </c>
      <c r="D1510" s="148">
        <v>24</v>
      </c>
      <c r="E1510" s="148" t="s">
        <v>8</v>
      </c>
      <c r="F1510" s="149">
        <v>43948</v>
      </c>
      <c r="G1510" s="149">
        <v>43861</v>
      </c>
      <c r="H1510" s="150">
        <v>100000</v>
      </c>
      <c r="I1510" s="148" t="str">
        <f t="shared" si="92"/>
        <v>2020Q1</v>
      </c>
      <c r="J1510" s="148">
        <f t="shared" si="93"/>
        <v>0</v>
      </c>
      <c r="K1510" s="148">
        <f t="shared" si="94"/>
        <v>1</v>
      </c>
      <c r="L1510" s="151">
        <f t="shared" si="95"/>
        <v>1</v>
      </c>
    </row>
    <row r="1511" spans="2:12" x14ac:dyDescent="0.25">
      <c r="B1511" s="147" t="s">
        <v>9</v>
      </c>
      <c r="C1511" s="148" t="s">
        <v>7</v>
      </c>
      <c r="D1511" s="148">
        <v>57</v>
      </c>
      <c r="E1511" s="148" t="s">
        <v>8</v>
      </c>
      <c r="F1511" s="149">
        <v>43949</v>
      </c>
      <c r="G1511" s="149">
        <v>43813</v>
      </c>
      <c r="H1511" s="150">
        <v>15000</v>
      </c>
      <c r="I1511" s="148" t="str">
        <f t="shared" si="92"/>
        <v>2019Q4</v>
      </c>
      <c r="J1511" s="148">
        <f t="shared" si="93"/>
        <v>1</v>
      </c>
      <c r="K1511" s="148">
        <f t="shared" si="94"/>
        <v>2</v>
      </c>
      <c r="L1511" s="151">
        <f t="shared" si="95"/>
        <v>1</v>
      </c>
    </row>
    <row r="1512" spans="2:12" x14ac:dyDescent="0.25">
      <c r="B1512" s="147" t="s">
        <v>9</v>
      </c>
      <c r="C1512" s="148" t="s">
        <v>7</v>
      </c>
      <c r="D1512" s="148">
        <v>36</v>
      </c>
      <c r="E1512" s="148" t="s">
        <v>8</v>
      </c>
      <c r="F1512" s="149">
        <v>43952</v>
      </c>
      <c r="G1512" s="149">
        <v>42475</v>
      </c>
      <c r="H1512" s="150">
        <v>87000</v>
      </c>
      <c r="I1512" s="148" t="str">
        <f t="shared" si="92"/>
        <v>2016Q2</v>
      </c>
      <c r="J1512" s="148">
        <f t="shared" si="93"/>
        <v>4</v>
      </c>
      <c r="K1512" s="148">
        <f t="shared" si="94"/>
        <v>16</v>
      </c>
      <c r="L1512" s="151">
        <f t="shared" si="95"/>
        <v>1</v>
      </c>
    </row>
    <row r="1513" spans="2:12" x14ac:dyDescent="0.25">
      <c r="B1513" s="147" t="s">
        <v>6</v>
      </c>
      <c r="C1513" s="148" t="s">
        <v>7</v>
      </c>
      <c r="D1513" s="148">
        <v>37</v>
      </c>
      <c r="E1513" s="148" t="s">
        <v>8</v>
      </c>
      <c r="F1513" s="149">
        <v>43952</v>
      </c>
      <c r="G1513" s="149">
        <v>43832</v>
      </c>
      <c r="H1513" s="150">
        <v>86000</v>
      </c>
      <c r="I1513" s="148" t="str">
        <f t="shared" si="92"/>
        <v>2020Q1</v>
      </c>
      <c r="J1513" s="148">
        <f t="shared" si="93"/>
        <v>0</v>
      </c>
      <c r="K1513" s="148">
        <f t="shared" si="94"/>
        <v>1</v>
      </c>
      <c r="L1513" s="151">
        <f t="shared" si="95"/>
        <v>1</v>
      </c>
    </row>
    <row r="1514" spans="2:12" x14ac:dyDescent="0.25">
      <c r="B1514" s="147" t="s">
        <v>6</v>
      </c>
      <c r="C1514" s="148" t="s">
        <v>7</v>
      </c>
      <c r="D1514" s="148">
        <v>51</v>
      </c>
      <c r="E1514" s="148" t="s">
        <v>8</v>
      </c>
      <c r="F1514" s="149">
        <v>43952</v>
      </c>
      <c r="G1514" s="149">
        <v>43899</v>
      </c>
      <c r="H1514" s="150">
        <v>30000</v>
      </c>
      <c r="I1514" s="148" t="str">
        <f t="shared" si="92"/>
        <v>2020Q1</v>
      </c>
      <c r="J1514" s="148">
        <f t="shared" si="93"/>
        <v>0</v>
      </c>
      <c r="K1514" s="148">
        <f t="shared" si="94"/>
        <v>1</v>
      </c>
      <c r="L1514" s="151">
        <f t="shared" si="95"/>
        <v>1</v>
      </c>
    </row>
    <row r="1515" spans="2:12" x14ac:dyDescent="0.25">
      <c r="B1515" s="147" t="s">
        <v>9</v>
      </c>
      <c r="C1515" s="148" t="s">
        <v>7</v>
      </c>
      <c r="D1515" s="148">
        <v>54</v>
      </c>
      <c r="E1515" s="148" t="s">
        <v>8</v>
      </c>
      <c r="F1515" s="149">
        <v>43952</v>
      </c>
      <c r="G1515" s="149">
        <v>43903</v>
      </c>
      <c r="H1515" s="150">
        <v>22000</v>
      </c>
      <c r="I1515" s="148" t="str">
        <f t="shared" si="92"/>
        <v>2020Q1</v>
      </c>
      <c r="J1515" s="148">
        <f t="shared" si="93"/>
        <v>0</v>
      </c>
      <c r="K1515" s="148">
        <f t="shared" si="94"/>
        <v>1</v>
      </c>
      <c r="L1515" s="151">
        <f t="shared" si="95"/>
        <v>1</v>
      </c>
    </row>
    <row r="1516" spans="2:12" x14ac:dyDescent="0.25">
      <c r="B1516" s="147" t="s">
        <v>6</v>
      </c>
      <c r="C1516" s="148" t="s">
        <v>7</v>
      </c>
      <c r="D1516" s="148">
        <v>44</v>
      </c>
      <c r="E1516" s="148" t="s">
        <v>8</v>
      </c>
      <c r="F1516" s="149">
        <v>43953</v>
      </c>
      <c r="G1516" s="149">
        <v>43875</v>
      </c>
      <c r="H1516" s="150">
        <v>52000</v>
      </c>
      <c r="I1516" s="148" t="str">
        <f t="shared" si="92"/>
        <v>2020Q1</v>
      </c>
      <c r="J1516" s="148">
        <f t="shared" si="93"/>
        <v>0</v>
      </c>
      <c r="K1516" s="148">
        <f t="shared" si="94"/>
        <v>1</v>
      </c>
      <c r="L1516" s="151">
        <f t="shared" si="95"/>
        <v>1</v>
      </c>
    </row>
    <row r="1517" spans="2:12" x14ac:dyDescent="0.25">
      <c r="B1517" s="147" t="s">
        <v>9</v>
      </c>
      <c r="C1517" s="148" t="s">
        <v>7</v>
      </c>
      <c r="D1517" s="148">
        <v>58</v>
      </c>
      <c r="E1517" s="148" t="s">
        <v>8</v>
      </c>
      <c r="F1517" s="149">
        <v>43953</v>
      </c>
      <c r="G1517" s="149">
        <v>43880</v>
      </c>
      <c r="H1517" s="150">
        <v>12000</v>
      </c>
      <c r="I1517" s="148" t="str">
        <f t="shared" si="92"/>
        <v>2020Q1</v>
      </c>
      <c r="J1517" s="148">
        <f t="shared" si="93"/>
        <v>0</v>
      </c>
      <c r="K1517" s="148">
        <f t="shared" si="94"/>
        <v>1</v>
      </c>
      <c r="L1517" s="151">
        <f t="shared" si="95"/>
        <v>1</v>
      </c>
    </row>
    <row r="1518" spans="2:12" x14ac:dyDescent="0.25">
      <c r="B1518" s="147" t="s">
        <v>6</v>
      </c>
      <c r="C1518" s="148" t="s">
        <v>7</v>
      </c>
      <c r="D1518" s="148">
        <v>27</v>
      </c>
      <c r="E1518" s="148" t="s">
        <v>8</v>
      </c>
      <c r="F1518" s="149">
        <v>43954</v>
      </c>
      <c r="G1518" s="149">
        <v>43369</v>
      </c>
      <c r="H1518" s="150">
        <v>100000</v>
      </c>
      <c r="I1518" s="148" t="str">
        <f t="shared" si="92"/>
        <v>2018Q3</v>
      </c>
      <c r="J1518" s="148">
        <f t="shared" si="93"/>
        <v>2</v>
      </c>
      <c r="K1518" s="148">
        <f t="shared" si="94"/>
        <v>7</v>
      </c>
      <c r="L1518" s="151">
        <f t="shared" si="95"/>
        <v>1</v>
      </c>
    </row>
    <row r="1519" spans="2:12" x14ac:dyDescent="0.25">
      <c r="B1519" s="147" t="s">
        <v>6</v>
      </c>
      <c r="C1519" s="148" t="s">
        <v>7</v>
      </c>
      <c r="D1519" s="148">
        <v>62</v>
      </c>
      <c r="E1519" s="148" t="s">
        <v>8</v>
      </c>
      <c r="F1519" s="149">
        <v>43954</v>
      </c>
      <c r="G1519" s="149">
        <v>43855</v>
      </c>
      <c r="H1519" s="150">
        <v>10000</v>
      </c>
      <c r="I1519" s="148" t="str">
        <f t="shared" si="92"/>
        <v>2020Q1</v>
      </c>
      <c r="J1519" s="148">
        <f t="shared" si="93"/>
        <v>0</v>
      </c>
      <c r="K1519" s="148">
        <f t="shared" si="94"/>
        <v>1</v>
      </c>
      <c r="L1519" s="151">
        <f t="shared" si="95"/>
        <v>1</v>
      </c>
    </row>
    <row r="1520" spans="2:12" x14ac:dyDescent="0.25">
      <c r="B1520" s="147" t="s">
        <v>6</v>
      </c>
      <c r="C1520" s="148" t="s">
        <v>7</v>
      </c>
      <c r="D1520" s="148">
        <v>26</v>
      </c>
      <c r="E1520" s="148" t="s">
        <v>8</v>
      </c>
      <c r="F1520" s="149">
        <v>43955</v>
      </c>
      <c r="G1520" s="149">
        <v>43837</v>
      </c>
      <c r="H1520" s="150">
        <v>100000</v>
      </c>
      <c r="I1520" s="148" t="str">
        <f t="shared" si="92"/>
        <v>2020Q1</v>
      </c>
      <c r="J1520" s="148">
        <f t="shared" si="93"/>
        <v>0</v>
      </c>
      <c r="K1520" s="148">
        <f t="shared" si="94"/>
        <v>1</v>
      </c>
      <c r="L1520" s="151">
        <f t="shared" si="95"/>
        <v>1</v>
      </c>
    </row>
    <row r="1521" spans="2:12" x14ac:dyDescent="0.25">
      <c r="B1521" s="147" t="s">
        <v>6</v>
      </c>
      <c r="C1521" s="148" t="s">
        <v>7</v>
      </c>
      <c r="D1521" s="148">
        <v>40</v>
      </c>
      <c r="E1521" s="148" t="s">
        <v>8</v>
      </c>
      <c r="F1521" s="149">
        <v>43955</v>
      </c>
      <c r="G1521" s="149">
        <v>43858</v>
      </c>
      <c r="H1521" s="150">
        <v>74000</v>
      </c>
      <c r="I1521" s="148" t="str">
        <f t="shared" si="92"/>
        <v>2020Q1</v>
      </c>
      <c r="J1521" s="148">
        <f t="shared" si="93"/>
        <v>0</v>
      </c>
      <c r="K1521" s="148">
        <f t="shared" si="94"/>
        <v>1</v>
      </c>
      <c r="L1521" s="151">
        <f t="shared" si="95"/>
        <v>1</v>
      </c>
    </row>
    <row r="1522" spans="2:12" x14ac:dyDescent="0.25">
      <c r="B1522" s="147" t="s">
        <v>6</v>
      </c>
      <c r="C1522" s="148" t="s">
        <v>7</v>
      </c>
      <c r="D1522" s="148">
        <v>17</v>
      </c>
      <c r="E1522" s="148" t="s">
        <v>8</v>
      </c>
      <c r="F1522" s="149">
        <v>43956</v>
      </c>
      <c r="G1522" s="149">
        <v>43859</v>
      </c>
      <c r="H1522" s="150">
        <v>100000</v>
      </c>
      <c r="I1522" s="148" t="str">
        <f t="shared" si="92"/>
        <v>2020Q1</v>
      </c>
      <c r="J1522" s="148">
        <f t="shared" si="93"/>
        <v>0</v>
      </c>
      <c r="K1522" s="148">
        <f t="shared" si="94"/>
        <v>1</v>
      </c>
      <c r="L1522" s="151">
        <f t="shared" si="95"/>
        <v>1</v>
      </c>
    </row>
    <row r="1523" spans="2:12" x14ac:dyDescent="0.25">
      <c r="B1523" s="147" t="s">
        <v>9</v>
      </c>
      <c r="C1523" s="148" t="s">
        <v>7</v>
      </c>
      <c r="D1523" s="148">
        <v>37</v>
      </c>
      <c r="E1523" s="148" t="s">
        <v>8</v>
      </c>
      <c r="F1523" s="149">
        <v>43959</v>
      </c>
      <c r="G1523" s="149">
        <v>42761</v>
      </c>
      <c r="H1523" s="150">
        <v>86000</v>
      </c>
      <c r="I1523" s="148" t="str">
        <f t="shared" si="92"/>
        <v>2017Q1</v>
      </c>
      <c r="J1523" s="148">
        <f t="shared" si="93"/>
        <v>3</v>
      </c>
      <c r="K1523" s="148">
        <f t="shared" si="94"/>
        <v>13</v>
      </c>
      <c r="L1523" s="151">
        <f t="shared" si="95"/>
        <v>1</v>
      </c>
    </row>
    <row r="1524" spans="2:12" x14ac:dyDescent="0.25">
      <c r="B1524" s="147" t="s">
        <v>9</v>
      </c>
      <c r="C1524" s="148" t="s">
        <v>7</v>
      </c>
      <c r="D1524" s="148">
        <v>38</v>
      </c>
      <c r="E1524" s="148" t="s">
        <v>8</v>
      </c>
      <c r="F1524" s="149">
        <v>43959</v>
      </c>
      <c r="G1524" s="149">
        <v>43040</v>
      </c>
      <c r="H1524" s="150">
        <v>84000</v>
      </c>
      <c r="I1524" s="148" t="str">
        <f t="shared" si="92"/>
        <v>2017Q4</v>
      </c>
      <c r="J1524" s="148">
        <f t="shared" si="93"/>
        <v>3</v>
      </c>
      <c r="K1524" s="148">
        <f t="shared" si="94"/>
        <v>10</v>
      </c>
      <c r="L1524" s="151">
        <f t="shared" si="95"/>
        <v>1</v>
      </c>
    </row>
    <row r="1525" spans="2:12" x14ac:dyDescent="0.25">
      <c r="B1525" s="147" t="s">
        <v>9</v>
      </c>
      <c r="C1525" s="148" t="s">
        <v>7</v>
      </c>
      <c r="D1525" s="148">
        <v>45</v>
      </c>
      <c r="E1525" s="148" t="s">
        <v>8</v>
      </c>
      <c r="F1525" s="149">
        <v>43959</v>
      </c>
      <c r="G1525" s="149">
        <v>43300</v>
      </c>
      <c r="H1525" s="150">
        <v>47000</v>
      </c>
      <c r="I1525" s="148" t="str">
        <f t="shared" si="92"/>
        <v>2018Q3</v>
      </c>
      <c r="J1525" s="148">
        <f t="shared" si="93"/>
        <v>2</v>
      </c>
      <c r="K1525" s="148">
        <f t="shared" si="94"/>
        <v>7</v>
      </c>
      <c r="L1525" s="151">
        <f t="shared" si="95"/>
        <v>1</v>
      </c>
    </row>
    <row r="1526" spans="2:12" x14ac:dyDescent="0.25">
      <c r="B1526" s="147" t="s">
        <v>6</v>
      </c>
      <c r="C1526" s="148" t="s">
        <v>7</v>
      </c>
      <c r="D1526" s="148">
        <v>17</v>
      </c>
      <c r="E1526" s="148" t="s">
        <v>8</v>
      </c>
      <c r="F1526" s="149">
        <v>43959</v>
      </c>
      <c r="G1526" s="149">
        <v>43377</v>
      </c>
      <c r="H1526" s="150">
        <v>100000</v>
      </c>
      <c r="I1526" s="148" t="str">
        <f t="shared" si="92"/>
        <v>2018Q4</v>
      </c>
      <c r="J1526" s="148">
        <f t="shared" si="93"/>
        <v>2</v>
      </c>
      <c r="K1526" s="148">
        <f t="shared" si="94"/>
        <v>6</v>
      </c>
      <c r="L1526" s="151">
        <f t="shared" si="95"/>
        <v>1</v>
      </c>
    </row>
    <row r="1527" spans="2:12" x14ac:dyDescent="0.25">
      <c r="B1527" s="147" t="s">
        <v>9</v>
      </c>
      <c r="C1527" s="148" t="s">
        <v>7</v>
      </c>
      <c r="D1527" s="148">
        <v>62</v>
      </c>
      <c r="E1527" s="148" t="s">
        <v>8</v>
      </c>
      <c r="F1527" s="149">
        <v>43959</v>
      </c>
      <c r="G1527" s="149">
        <v>43509</v>
      </c>
      <c r="H1527" s="150">
        <v>10000</v>
      </c>
      <c r="I1527" s="148" t="str">
        <f t="shared" si="92"/>
        <v>2019Q1</v>
      </c>
      <c r="J1527" s="148">
        <f t="shared" si="93"/>
        <v>1</v>
      </c>
      <c r="K1527" s="148">
        <f t="shared" si="94"/>
        <v>5</v>
      </c>
      <c r="L1527" s="151">
        <f t="shared" si="95"/>
        <v>1</v>
      </c>
    </row>
    <row r="1528" spans="2:12" x14ac:dyDescent="0.25">
      <c r="B1528" s="147" t="s">
        <v>9</v>
      </c>
      <c r="C1528" s="148" t="s">
        <v>7</v>
      </c>
      <c r="D1528" s="148">
        <v>47</v>
      </c>
      <c r="E1528" s="148" t="s">
        <v>8</v>
      </c>
      <c r="F1528" s="149">
        <v>43959</v>
      </c>
      <c r="G1528" s="149">
        <v>43525</v>
      </c>
      <c r="H1528" s="150">
        <v>40000</v>
      </c>
      <c r="I1528" s="148" t="str">
        <f t="shared" si="92"/>
        <v>2019Q1</v>
      </c>
      <c r="J1528" s="148">
        <f t="shared" si="93"/>
        <v>1</v>
      </c>
      <c r="K1528" s="148">
        <f t="shared" si="94"/>
        <v>5</v>
      </c>
      <c r="L1528" s="151">
        <f t="shared" si="95"/>
        <v>1</v>
      </c>
    </row>
    <row r="1529" spans="2:12" x14ac:dyDescent="0.25">
      <c r="B1529" s="147" t="s">
        <v>9</v>
      </c>
      <c r="C1529" s="148" t="s">
        <v>7</v>
      </c>
      <c r="D1529" s="148">
        <v>61</v>
      </c>
      <c r="E1529" s="148" t="s">
        <v>8</v>
      </c>
      <c r="F1529" s="149">
        <v>43959</v>
      </c>
      <c r="G1529" s="149">
        <v>43617</v>
      </c>
      <c r="H1529" s="150">
        <v>10000</v>
      </c>
      <c r="I1529" s="148" t="str">
        <f t="shared" si="92"/>
        <v>2019Q2</v>
      </c>
      <c r="J1529" s="148">
        <f t="shared" si="93"/>
        <v>1</v>
      </c>
      <c r="K1529" s="148">
        <f t="shared" si="94"/>
        <v>4</v>
      </c>
      <c r="L1529" s="151">
        <f t="shared" si="95"/>
        <v>1</v>
      </c>
    </row>
    <row r="1530" spans="2:12" x14ac:dyDescent="0.25">
      <c r="B1530" s="147" t="s">
        <v>9</v>
      </c>
      <c r="C1530" s="148" t="s">
        <v>10</v>
      </c>
      <c r="D1530" s="148">
        <v>42</v>
      </c>
      <c r="E1530" s="148" t="s">
        <v>8</v>
      </c>
      <c r="F1530" s="149">
        <v>43959</v>
      </c>
      <c r="G1530" s="149">
        <v>43682</v>
      </c>
      <c r="H1530" s="150">
        <v>64000</v>
      </c>
      <c r="I1530" s="148" t="str">
        <f t="shared" si="92"/>
        <v>2019Q3</v>
      </c>
      <c r="J1530" s="148">
        <f t="shared" si="93"/>
        <v>1</v>
      </c>
      <c r="K1530" s="148">
        <f t="shared" si="94"/>
        <v>3</v>
      </c>
      <c r="L1530" s="151">
        <f t="shared" si="95"/>
        <v>0</v>
      </c>
    </row>
    <row r="1531" spans="2:12" x14ac:dyDescent="0.25">
      <c r="B1531" s="147" t="s">
        <v>9</v>
      </c>
      <c r="C1531" s="148" t="s">
        <v>7</v>
      </c>
      <c r="D1531" s="148">
        <v>45</v>
      </c>
      <c r="E1531" s="148" t="s">
        <v>8</v>
      </c>
      <c r="F1531" s="149">
        <v>43959</v>
      </c>
      <c r="G1531" s="149">
        <v>43717</v>
      </c>
      <c r="H1531" s="150">
        <v>47000</v>
      </c>
      <c r="I1531" s="148" t="str">
        <f t="shared" si="92"/>
        <v>2019Q3</v>
      </c>
      <c r="J1531" s="148">
        <f t="shared" si="93"/>
        <v>1</v>
      </c>
      <c r="K1531" s="148">
        <f t="shared" si="94"/>
        <v>3</v>
      </c>
      <c r="L1531" s="151">
        <f t="shared" si="95"/>
        <v>1</v>
      </c>
    </row>
    <row r="1532" spans="2:12" x14ac:dyDescent="0.25">
      <c r="B1532" s="147" t="s">
        <v>9</v>
      </c>
      <c r="C1532" s="148" t="s">
        <v>10</v>
      </c>
      <c r="D1532" s="148">
        <v>42</v>
      </c>
      <c r="E1532" s="148" t="s">
        <v>8</v>
      </c>
      <c r="F1532" s="149">
        <v>43959</v>
      </c>
      <c r="G1532" s="149">
        <v>43750</v>
      </c>
      <c r="H1532" s="150">
        <v>64000</v>
      </c>
      <c r="I1532" s="148" t="str">
        <f t="shared" si="92"/>
        <v>2019Q4</v>
      </c>
      <c r="J1532" s="148">
        <f t="shared" si="93"/>
        <v>1</v>
      </c>
      <c r="K1532" s="148">
        <f t="shared" si="94"/>
        <v>2</v>
      </c>
      <c r="L1532" s="151">
        <f t="shared" si="95"/>
        <v>0</v>
      </c>
    </row>
    <row r="1533" spans="2:12" x14ac:dyDescent="0.25">
      <c r="B1533" s="147" t="s">
        <v>6</v>
      </c>
      <c r="C1533" s="148" t="s">
        <v>7</v>
      </c>
      <c r="D1533" s="148">
        <v>25</v>
      </c>
      <c r="E1533" s="148" t="s">
        <v>8</v>
      </c>
      <c r="F1533" s="149">
        <v>43959</v>
      </c>
      <c r="G1533" s="149">
        <v>43760</v>
      </c>
      <c r="H1533" s="150">
        <v>100000</v>
      </c>
      <c r="I1533" s="148" t="str">
        <f t="shared" si="92"/>
        <v>2019Q4</v>
      </c>
      <c r="J1533" s="148">
        <f t="shared" si="93"/>
        <v>1</v>
      </c>
      <c r="K1533" s="148">
        <f t="shared" si="94"/>
        <v>2</v>
      </c>
      <c r="L1533" s="151">
        <f t="shared" si="95"/>
        <v>1</v>
      </c>
    </row>
    <row r="1534" spans="2:12" x14ac:dyDescent="0.25">
      <c r="B1534" s="147" t="s">
        <v>6</v>
      </c>
      <c r="C1534" s="148" t="s">
        <v>7</v>
      </c>
      <c r="D1534" s="148">
        <v>55</v>
      </c>
      <c r="E1534" s="148" t="s">
        <v>8</v>
      </c>
      <c r="F1534" s="149">
        <v>43959</v>
      </c>
      <c r="G1534" s="149">
        <v>43891</v>
      </c>
      <c r="H1534" s="150">
        <v>20000</v>
      </c>
      <c r="I1534" s="148" t="str">
        <f t="shared" si="92"/>
        <v>2020Q1</v>
      </c>
      <c r="J1534" s="148">
        <f t="shared" si="93"/>
        <v>0</v>
      </c>
      <c r="K1534" s="148">
        <f t="shared" si="94"/>
        <v>1</v>
      </c>
      <c r="L1534" s="151">
        <f t="shared" si="95"/>
        <v>1</v>
      </c>
    </row>
    <row r="1535" spans="2:12" x14ac:dyDescent="0.25">
      <c r="B1535" s="147" t="s">
        <v>6</v>
      </c>
      <c r="C1535" s="148" t="s">
        <v>7</v>
      </c>
      <c r="D1535" s="148">
        <v>39</v>
      </c>
      <c r="E1535" s="148" t="s">
        <v>8</v>
      </c>
      <c r="F1535" s="149">
        <v>43959</v>
      </c>
      <c r="G1535" s="149">
        <v>43918</v>
      </c>
      <c r="H1535" s="150">
        <v>81000</v>
      </c>
      <c r="I1535" s="148" t="str">
        <f t="shared" si="92"/>
        <v>2020Q1</v>
      </c>
      <c r="J1535" s="148">
        <f t="shared" si="93"/>
        <v>0</v>
      </c>
      <c r="K1535" s="148">
        <f t="shared" si="94"/>
        <v>1</v>
      </c>
      <c r="L1535" s="151">
        <f t="shared" si="95"/>
        <v>1</v>
      </c>
    </row>
    <row r="1536" spans="2:12" x14ac:dyDescent="0.25">
      <c r="B1536" s="147" t="s">
        <v>9</v>
      </c>
      <c r="C1536" s="148" t="s">
        <v>7</v>
      </c>
      <c r="D1536" s="148">
        <v>44</v>
      </c>
      <c r="E1536" s="148" t="s">
        <v>8</v>
      </c>
      <c r="F1536" s="149">
        <v>43959</v>
      </c>
      <c r="G1536" s="149">
        <v>43932</v>
      </c>
      <c r="H1536" s="150">
        <v>52000</v>
      </c>
      <c r="I1536" s="148" t="str">
        <f t="shared" si="92"/>
        <v>2020Q2</v>
      </c>
      <c r="J1536" s="148">
        <f t="shared" si="93"/>
        <v>0</v>
      </c>
      <c r="K1536" s="148">
        <f t="shared" si="94"/>
        <v>0</v>
      </c>
      <c r="L1536" s="151">
        <f t="shared" si="95"/>
        <v>1</v>
      </c>
    </row>
    <row r="1537" spans="2:12" x14ac:dyDescent="0.25">
      <c r="B1537" s="147" t="s">
        <v>6</v>
      </c>
      <c r="C1537" s="148" t="s">
        <v>7</v>
      </c>
      <c r="D1537" s="148">
        <v>23</v>
      </c>
      <c r="E1537" s="148" t="s">
        <v>8</v>
      </c>
      <c r="F1537" s="149">
        <v>43962</v>
      </c>
      <c r="G1537" s="149">
        <v>43721</v>
      </c>
      <c r="H1537" s="150">
        <v>100000</v>
      </c>
      <c r="I1537" s="148" t="str">
        <f t="shared" si="92"/>
        <v>2019Q3</v>
      </c>
      <c r="J1537" s="148">
        <f t="shared" si="93"/>
        <v>1</v>
      </c>
      <c r="K1537" s="148">
        <f t="shared" si="94"/>
        <v>3</v>
      </c>
      <c r="L1537" s="151">
        <f t="shared" si="95"/>
        <v>1</v>
      </c>
    </row>
    <row r="1538" spans="2:12" x14ac:dyDescent="0.25">
      <c r="B1538" s="147" t="s">
        <v>6</v>
      </c>
      <c r="C1538" s="148" t="s">
        <v>7</v>
      </c>
      <c r="D1538" s="148">
        <v>45</v>
      </c>
      <c r="E1538" s="148" t="s">
        <v>8</v>
      </c>
      <c r="F1538" s="149">
        <v>43962</v>
      </c>
      <c r="G1538" s="149">
        <v>43873</v>
      </c>
      <c r="H1538" s="150">
        <v>47000</v>
      </c>
      <c r="I1538" s="148" t="str">
        <f t="shared" si="92"/>
        <v>2020Q1</v>
      </c>
      <c r="J1538" s="148">
        <f t="shared" si="93"/>
        <v>0</v>
      </c>
      <c r="K1538" s="148">
        <f t="shared" si="94"/>
        <v>1</v>
      </c>
      <c r="L1538" s="151">
        <f t="shared" si="95"/>
        <v>1</v>
      </c>
    </row>
    <row r="1539" spans="2:12" x14ac:dyDescent="0.25">
      <c r="B1539" s="147" t="s">
        <v>6</v>
      </c>
      <c r="C1539" s="148" t="s">
        <v>7</v>
      </c>
      <c r="D1539" s="148">
        <v>37</v>
      </c>
      <c r="E1539" s="148" t="s">
        <v>8</v>
      </c>
      <c r="F1539" s="149">
        <v>43966</v>
      </c>
      <c r="G1539" s="149">
        <v>43585</v>
      </c>
      <c r="H1539" s="150">
        <v>86000</v>
      </c>
      <c r="I1539" s="148" t="str">
        <f t="shared" si="92"/>
        <v>2019Q2</v>
      </c>
      <c r="J1539" s="148">
        <f t="shared" si="93"/>
        <v>1</v>
      </c>
      <c r="K1539" s="148">
        <f t="shared" si="94"/>
        <v>4</v>
      </c>
      <c r="L1539" s="151">
        <f t="shared" si="95"/>
        <v>1</v>
      </c>
    </row>
    <row r="1540" spans="2:12" x14ac:dyDescent="0.25">
      <c r="B1540" s="147" t="s">
        <v>9</v>
      </c>
      <c r="C1540" s="148" t="s">
        <v>7</v>
      </c>
      <c r="D1540" s="148">
        <v>43</v>
      </c>
      <c r="E1540" s="148" t="s">
        <v>8</v>
      </c>
      <c r="F1540" s="149">
        <v>43966</v>
      </c>
      <c r="G1540" s="149">
        <v>43617</v>
      </c>
      <c r="H1540" s="150">
        <v>59000</v>
      </c>
      <c r="I1540" s="148" t="str">
        <f t="shared" si="92"/>
        <v>2019Q2</v>
      </c>
      <c r="J1540" s="148">
        <f t="shared" si="93"/>
        <v>1</v>
      </c>
      <c r="K1540" s="148">
        <f t="shared" si="94"/>
        <v>4</v>
      </c>
      <c r="L1540" s="151">
        <f t="shared" si="95"/>
        <v>1</v>
      </c>
    </row>
    <row r="1541" spans="2:12" x14ac:dyDescent="0.25">
      <c r="B1541" s="147" t="s">
        <v>9</v>
      </c>
      <c r="C1541" s="148" t="s">
        <v>7</v>
      </c>
      <c r="D1541" s="148">
        <v>50</v>
      </c>
      <c r="E1541" s="148" t="s">
        <v>8</v>
      </c>
      <c r="F1541" s="149">
        <v>43966</v>
      </c>
      <c r="G1541" s="149">
        <v>43678</v>
      </c>
      <c r="H1541" s="150">
        <v>32000</v>
      </c>
      <c r="I1541" s="148" t="str">
        <f t="shared" si="92"/>
        <v>2019Q3</v>
      </c>
      <c r="J1541" s="148">
        <f t="shared" si="93"/>
        <v>1</v>
      </c>
      <c r="K1541" s="148">
        <f t="shared" si="94"/>
        <v>3</v>
      </c>
      <c r="L1541" s="151">
        <f t="shared" si="95"/>
        <v>1</v>
      </c>
    </row>
    <row r="1542" spans="2:12" x14ac:dyDescent="0.25">
      <c r="B1542" s="147" t="s">
        <v>6</v>
      </c>
      <c r="C1542" s="148" t="s">
        <v>7</v>
      </c>
      <c r="D1542" s="148">
        <v>30</v>
      </c>
      <c r="E1542" s="148" t="s">
        <v>8</v>
      </c>
      <c r="F1542" s="149">
        <v>43966</v>
      </c>
      <c r="G1542" s="149">
        <v>43726</v>
      </c>
      <c r="H1542" s="150">
        <v>100000</v>
      </c>
      <c r="I1542" s="148" t="str">
        <f t="shared" si="92"/>
        <v>2019Q3</v>
      </c>
      <c r="J1542" s="148">
        <f t="shared" si="93"/>
        <v>1</v>
      </c>
      <c r="K1542" s="148">
        <f t="shared" si="94"/>
        <v>3</v>
      </c>
      <c r="L1542" s="151">
        <f t="shared" si="95"/>
        <v>1</v>
      </c>
    </row>
    <row r="1543" spans="2:12" x14ac:dyDescent="0.25">
      <c r="B1543" s="147" t="s">
        <v>6</v>
      </c>
      <c r="C1543" s="148" t="s">
        <v>7</v>
      </c>
      <c r="D1543" s="148">
        <v>57</v>
      </c>
      <c r="E1543" s="148" t="s">
        <v>8</v>
      </c>
      <c r="F1543" s="149">
        <v>43966</v>
      </c>
      <c r="G1543" s="149">
        <v>43788</v>
      </c>
      <c r="H1543" s="150">
        <v>15000</v>
      </c>
      <c r="I1543" s="148" t="str">
        <f t="shared" si="92"/>
        <v>2019Q4</v>
      </c>
      <c r="J1543" s="148">
        <f t="shared" si="93"/>
        <v>1</v>
      </c>
      <c r="K1543" s="148">
        <f t="shared" si="94"/>
        <v>2</v>
      </c>
      <c r="L1543" s="151">
        <f t="shared" si="95"/>
        <v>1</v>
      </c>
    </row>
    <row r="1544" spans="2:12" x14ac:dyDescent="0.25">
      <c r="B1544" s="147" t="s">
        <v>9</v>
      </c>
      <c r="C1544" s="148" t="s">
        <v>7</v>
      </c>
      <c r="D1544" s="148">
        <v>45</v>
      </c>
      <c r="E1544" s="148" t="s">
        <v>8</v>
      </c>
      <c r="F1544" s="149">
        <v>43966</v>
      </c>
      <c r="G1544" s="149">
        <v>43867</v>
      </c>
      <c r="H1544" s="150">
        <v>47000</v>
      </c>
      <c r="I1544" s="148" t="str">
        <f t="shared" si="92"/>
        <v>2020Q1</v>
      </c>
      <c r="J1544" s="148">
        <f t="shared" si="93"/>
        <v>0</v>
      </c>
      <c r="K1544" s="148">
        <f t="shared" si="94"/>
        <v>1</v>
      </c>
      <c r="L1544" s="151">
        <f t="shared" si="95"/>
        <v>1</v>
      </c>
    </row>
    <row r="1545" spans="2:12" x14ac:dyDescent="0.25">
      <c r="B1545" s="147" t="s">
        <v>6</v>
      </c>
      <c r="C1545" s="148" t="s">
        <v>7</v>
      </c>
      <c r="D1545" s="148">
        <v>32</v>
      </c>
      <c r="E1545" s="148" t="s">
        <v>8</v>
      </c>
      <c r="F1545" s="149">
        <v>43966</v>
      </c>
      <c r="G1545" s="149">
        <v>43879</v>
      </c>
      <c r="H1545" s="150">
        <v>96000</v>
      </c>
      <c r="I1545" s="148" t="str">
        <f t="shared" si="92"/>
        <v>2020Q1</v>
      </c>
      <c r="J1545" s="148">
        <f t="shared" si="93"/>
        <v>0</v>
      </c>
      <c r="K1545" s="148">
        <f t="shared" si="94"/>
        <v>1</v>
      </c>
      <c r="L1545" s="151">
        <f t="shared" si="95"/>
        <v>1</v>
      </c>
    </row>
    <row r="1546" spans="2:12" x14ac:dyDescent="0.25">
      <c r="B1546" s="147" t="s">
        <v>6</v>
      </c>
      <c r="C1546" s="148" t="s">
        <v>7</v>
      </c>
      <c r="D1546" s="148">
        <v>30</v>
      </c>
      <c r="E1546" s="148" t="s">
        <v>8</v>
      </c>
      <c r="F1546" s="149">
        <v>43966</v>
      </c>
      <c r="G1546" s="149">
        <v>43883</v>
      </c>
      <c r="H1546" s="150">
        <v>100000</v>
      </c>
      <c r="I1546" s="148" t="str">
        <f t="shared" si="92"/>
        <v>2020Q1</v>
      </c>
      <c r="J1546" s="148">
        <f t="shared" si="93"/>
        <v>0</v>
      </c>
      <c r="K1546" s="148">
        <f t="shared" si="94"/>
        <v>1</v>
      </c>
      <c r="L1546" s="151">
        <f t="shared" si="95"/>
        <v>1</v>
      </c>
    </row>
    <row r="1547" spans="2:12" x14ac:dyDescent="0.25">
      <c r="B1547" s="147" t="s">
        <v>6</v>
      </c>
      <c r="C1547" s="148" t="s">
        <v>7</v>
      </c>
      <c r="D1547" s="148">
        <v>42</v>
      </c>
      <c r="E1547" s="148" t="s">
        <v>8</v>
      </c>
      <c r="F1547" s="149">
        <v>43966</v>
      </c>
      <c r="G1547" s="149">
        <v>43892</v>
      </c>
      <c r="H1547" s="150">
        <v>64000</v>
      </c>
      <c r="I1547" s="148" t="str">
        <f t="shared" ref="I1547:I1610" si="96">YEAR(G1547)&amp;"Q"&amp;ROUNDUP(MONTH(G1547)/3,0)</f>
        <v>2020Q1</v>
      </c>
      <c r="J1547" s="148">
        <f t="shared" ref="J1547:J1610" si="97">YEAR(F1547)-YEAR(G1547)</f>
        <v>0</v>
      </c>
      <c r="K1547" s="148">
        <f t="shared" ref="K1547:K1610" si="98">(YEAR(F1547)*4+ROUNDDOWN((MONTH(F1547)-1)/3,0))
-(YEAR(G1547)*4+ROUNDDOWN((MONTH(G1547)-1)/3,0))</f>
        <v>1</v>
      </c>
      <c r="L1547" s="151">
        <f t="shared" ref="L1547:L1610" si="99">IF(C1547="Declined",0,IF(C1547="Admitted",1,IF(B1547="TPD",0.8,1)))</f>
        <v>1</v>
      </c>
    </row>
    <row r="1548" spans="2:12" x14ac:dyDescent="0.25">
      <c r="B1548" s="147" t="s">
        <v>6</v>
      </c>
      <c r="C1548" s="148" t="s">
        <v>7</v>
      </c>
      <c r="D1548" s="148">
        <v>19</v>
      </c>
      <c r="E1548" s="148" t="s">
        <v>8</v>
      </c>
      <c r="F1548" s="149">
        <v>43966</v>
      </c>
      <c r="G1548" s="149">
        <v>43909</v>
      </c>
      <c r="H1548" s="150">
        <v>100000</v>
      </c>
      <c r="I1548" s="148" t="str">
        <f t="shared" si="96"/>
        <v>2020Q1</v>
      </c>
      <c r="J1548" s="148">
        <f t="shared" si="97"/>
        <v>0</v>
      </c>
      <c r="K1548" s="148">
        <f t="shared" si="98"/>
        <v>1</v>
      </c>
      <c r="L1548" s="151">
        <f t="shared" si="99"/>
        <v>1</v>
      </c>
    </row>
    <row r="1549" spans="2:12" x14ac:dyDescent="0.25">
      <c r="B1549" s="147" t="s">
        <v>6</v>
      </c>
      <c r="C1549" s="148" t="s">
        <v>7</v>
      </c>
      <c r="D1549" s="148">
        <v>46</v>
      </c>
      <c r="E1549" s="148" t="s">
        <v>8</v>
      </c>
      <c r="F1549" s="149">
        <v>43966</v>
      </c>
      <c r="G1549" s="149">
        <v>43914</v>
      </c>
      <c r="H1549" s="150">
        <v>43000</v>
      </c>
      <c r="I1549" s="148" t="str">
        <f t="shared" si="96"/>
        <v>2020Q1</v>
      </c>
      <c r="J1549" s="148">
        <f t="shared" si="97"/>
        <v>0</v>
      </c>
      <c r="K1549" s="148">
        <f t="shared" si="98"/>
        <v>1</v>
      </c>
      <c r="L1549" s="151">
        <f t="shared" si="99"/>
        <v>1</v>
      </c>
    </row>
    <row r="1550" spans="2:12" x14ac:dyDescent="0.25">
      <c r="B1550" s="147" t="s">
        <v>6</v>
      </c>
      <c r="C1550" s="148" t="s">
        <v>7</v>
      </c>
      <c r="D1550" s="148">
        <v>47</v>
      </c>
      <c r="E1550" s="148" t="s">
        <v>8</v>
      </c>
      <c r="F1550" s="149">
        <v>43966</v>
      </c>
      <c r="G1550" s="149">
        <v>43933</v>
      </c>
      <c r="H1550" s="150">
        <v>40000</v>
      </c>
      <c r="I1550" s="148" t="str">
        <f t="shared" si="96"/>
        <v>2020Q2</v>
      </c>
      <c r="J1550" s="148">
        <f t="shared" si="97"/>
        <v>0</v>
      </c>
      <c r="K1550" s="148">
        <f t="shared" si="98"/>
        <v>0</v>
      </c>
      <c r="L1550" s="151">
        <f t="shared" si="99"/>
        <v>1</v>
      </c>
    </row>
    <row r="1551" spans="2:12" x14ac:dyDescent="0.25">
      <c r="B1551" s="147" t="s">
        <v>6</v>
      </c>
      <c r="C1551" s="148" t="s">
        <v>7</v>
      </c>
      <c r="D1551" s="148">
        <v>22</v>
      </c>
      <c r="E1551" s="148" t="s">
        <v>8</v>
      </c>
      <c r="F1551" s="149">
        <v>43967</v>
      </c>
      <c r="G1551" s="149">
        <v>43861</v>
      </c>
      <c r="H1551" s="150">
        <v>100000</v>
      </c>
      <c r="I1551" s="148" t="str">
        <f t="shared" si="96"/>
        <v>2020Q1</v>
      </c>
      <c r="J1551" s="148">
        <f t="shared" si="97"/>
        <v>0</v>
      </c>
      <c r="K1551" s="148">
        <f t="shared" si="98"/>
        <v>1</v>
      </c>
      <c r="L1551" s="151">
        <f t="shared" si="99"/>
        <v>1</v>
      </c>
    </row>
    <row r="1552" spans="2:12" x14ac:dyDescent="0.25">
      <c r="B1552" s="147" t="s">
        <v>6</v>
      </c>
      <c r="C1552" s="148" t="s">
        <v>7</v>
      </c>
      <c r="D1552" s="148">
        <v>48</v>
      </c>
      <c r="E1552" s="148" t="s">
        <v>8</v>
      </c>
      <c r="F1552" s="149">
        <v>43967</v>
      </c>
      <c r="G1552" s="149">
        <v>43909</v>
      </c>
      <c r="H1552" s="150">
        <v>38000</v>
      </c>
      <c r="I1552" s="148" t="str">
        <f t="shared" si="96"/>
        <v>2020Q1</v>
      </c>
      <c r="J1552" s="148">
        <f t="shared" si="97"/>
        <v>0</v>
      </c>
      <c r="K1552" s="148">
        <f t="shared" si="98"/>
        <v>1</v>
      </c>
      <c r="L1552" s="151">
        <f t="shared" si="99"/>
        <v>1</v>
      </c>
    </row>
    <row r="1553" spans="2:12" x14ac:dyDescent="0.25">
      <c r="B1553" s="147" t="s">
        <v>6</v>
      </c>
      <c r="C1553" s="148" t="s">
        <v>7</v>
      </c>
      <c r="D1553" s="148">
        <v>19</v>
      </c>
      <c r="E1553" s="148" t="s">
        <v>8</v>
      </c>
      <c r="F1553" s="149">
        <v>43969</v>
      </c>
      <c r="G1553" s="149">
        <v>43899</v>
      </c>
      <c r="H1553" s="150">
        <v>100000</v>
      </c>
      <c r="I1553" s="148" t="str">
        <f t="shared" si="96"/>
        <v>2020Q1</v>
      </c>
      <c r="J1553" s="148">
        <f t="shared" si="97"/>
        <v>0</v>
      </c>
      <c r="K1553" s="148">
        <f t="shared" si="98"/>
        <v>1</v>
      </c>
      <c r="L1553" s="151">
        <f t="shared" si="99"/>
        <v>1</v>
      </c>
    </row>
    <row r="1554" spans="2:12" x14ac:dyDescent="0.25">
      <c r="B1554" s="147" t="s">
        <v>9</v>
      </c>
      <c r="C1554" s="148" t="s">
        <v>7</v>
      </c>
      <c r="D1554" s="148">
        <v>48</v>
      </c>
      <c r="E1554" s="148" t="s">
        <v>8</v>
      </c>
      <c r="F1554" s="149">
        <v>43973</v>
      </c>
      <c r="G1554" s="149">
        <v>42569</v>
      </c>
      <c r="H1554" s="150">
        <v>38000</v>
      </c>
      <c r="I1554" s="148" t="str">
        <f t="shared" si="96"/>
        <v>2016Q3</v>
      </c>
      <c r="J1554" s="148">
        <f t="shared" si="97"/>
        <v>4</v>
      </c>
      <c r="K1554" s="148">
        <f t="shared" si="98"/>
        <v>15</v>
      </c>
      <c r="L1554" s="151">
        <f t="shared" si="99"/>
        <v>1</v>
      </c>
    </row>
    <row r="1555" spans="2:12" x14ac:dyDescent="0.25">
      <c r="B1555" s="147" t="s">
        <v>9</v>
      </c>
      <c r="C1555" s="148" t="s">
        <v>7</v>
      </c>
      <c r="D1555" s="148">
        <v>61</v>
      </c>
      <c r="E1555" s="148" t="s">
        <v>8</v>
      </c>
      <c r="F1555" s="149">
        <v>43973</v>
      </c>
      <c r="G1555" s="149">
        <v>43477</v>
      </c>
      <c r="H1555" s="150">
        <v>10000</v>
      </c>
      <c r="I1555" s="148" t="str">
        <f t="shared" si="96"/>
        <v>2019Q1</v>
      </c>
      <c r="J1555" s="148">
        <f t="shared" si="97"/>
        <v>1</v>
      </c>
      <c r="K1555" s="148">
        <f t="shared" si="98"/>
        <v>5</v>
      </c>
      <c r="L1555" s="151">
        <f t="shared" si="99"/>
        <v>1</v>
      </c>
    </row>
    <row r="1556" spans="2:12" x14ac:dyDescent="0.25">
      <c r="B1556" s="147" t="s">
        <v>6</v>
      </c>
      <c r="C1556" s="148" t="s">
        <v>7</v>
      </c>
      <c r="D1556" s="148">
        <v>48</v>
      </c>
      <c r="E1556" s="148" t="s">
        <v>8</v>
      </c>
      <c r="F1556" s="149">
        <v>43973</v>
      </c>
      <c r="G1556" s="149">
        <v>43585</v>
      </c>
      <c r="H1556" s="150">
        <v>38000</v>
      </c>
      <c r="I1556" s="148" t="str">
        <f t="shared" si="96"/>
        <v>2019Q2</v>
      </c>
      <c r="J1556" s="148">
        <f t="shared" si="97"/>
        <v>1</v>
      </c>
      <c r="K1556" s="148">
        <f t="shared" si="98"/>
        <v>4</v>
      </c>
      <c r="L1556" s="151">
        <f t="shared" si="99"/>
        <v>1</v>
      </c>
    </row>
    <row r="1557" spans="2:12" x14ac:dyDescent="0.25">
      <c r="B1557" s="147" t="s">
        <v>6</v>
      </c>
      <c r="C1557" s="148" t="s">
        <v>7</v>
      </c>
      <c r="D1557" s="148">
        <v>36</v>
      </c>
      <c r="E1557" s="148" t="s">
        <v>8</v>
      </c>
      <c r="F1557" s="149">
        <v>43973</v>
      </c>
      <c r="G1557" s="149">
        <v>43729</v>
      </c>
      <c r="H1557" s="150">
        <v>87000</v>
      </c>
      <c r="I1557" s="148" t="str">
        <f t="shared" si="96"/>
        <v>2019Q3</v>
      </c>
      <c r="J1557" s="148">
        <f t="shared" si="97"/>
        <v>1</v>
      </c>
      <c r="K1557" s="148">
        <f t="shared" si="98"/>
        <v>3</v>
      </c>
      <c r="L1557" s="151">
        <f t="shared" si="99"/>
        <v>1</v>
      </c>
    </row>
    <row r="1558" spans="2:12" x14ac:dyDescent="0.25">
      <c r="B1558" s="147" t="s">
        <v>6</v>
      </c>
      <c r="C1558" s="148" t="s">
        <v>7</v>
      </c>
      <c r="D1558" s="148">
        <v>58</v>
      </c>
      <c r="E1558" s="148" t="s">
        <v>8</v>
      </c>
      <c r="F1558" s="149">
        <v>43973</v>
      </c>
      <c r="G1558" s="149">
        <v>43791</v>
      </c>
      <c r="H1558" s="150">
        <v>12000</v>
      </c>
      <c r="I1558" s="148" t="str">
        <f t="shared" si="96"/>
        <v>2019Q4</v>
      </c>
      <c r="J1558" s="148">
        <f t="shared" si="97"/>
        <v>1</v>
      </c>
      <c r="K1558" s="148">
        <f t="shared" si="98"/>
        <v>2</v>
      </c>
      <c r="L1558" s="151">
        <f t="shared" si="99"/>
        <v>1</v>
      </c>
    </row>
    <row r="1559" spans="2:12" x14ac:dyDescent="0.25">
      <c r="B1559" s="147" t="s">
        <v>6</v>
      </c>
      <c r="C1559" s="148" t="s">
        <v>7</v>
      </c>
      <c r="D1559" s="148">
        <v>26</v>
      </c>
      <c r="E1559" s="148" t="s">
        <v>8</v>
      </c>
      <c r="F1559" s="149">
        <v>43973</v>
      </c>
      <c r="G1559" s="149">
        <v>43807</v>
      </c>
      <c r="H1559" s="150">
        <v>100000</v>
      </c>
      <c r="I1559" s="148" t="str">
        <f t="shared" si="96"/>
        <v>2019Q4</v>
      </c>
      <c r="J1559" s="148">
        <f t="shared" si="97"/>
        <v>1</v>
      </c>
      <c r="K1559" s="148">
        <f t="shared" si="98"/>
        <v>2</v>
      </c>
      <c r="L1559" s="151">
        <f t="shared" si="99"/>
        <v>1</v>
      </c>
    </row>
    <row r="1560" spans="2:12" x14ac:dyDescent="0.25">
      <c r="B1560" s="147" t="s">
        <v>6</v>
      </c>
      <c r="C1560" s="148" t="s">
        <v>7</v>
      </c>
      <c r="D1560" s="148">
        <v>24</v>
      </c>
      <c r="E1560" s="148" t="s">
        <v>8</v>
      </c>
      <c r="F1560" s="149">
        <v>43973</v>
      </c>
      <c r="G1560" s="149">
        <v>43841</v>
      </c>
      <c r="H1560" s="150">
        <v>100000</v>
      </c>
      <c r="I1560" s="148" t="str">
        <f t="shared" si="96"/>
        <v>2020Q1</v>
      </c>
      <c r="J1560" s="148">
        <f t="shared" si="97"/>
        <v>0</v>
      </c>
      <c r="K1560" s="148">
        <f t="shared" si="98"/>
        <v>1</v>
      </c>
      <c r="L1560" s="151">
        <f t="shared" si="99"/>
        <v>1</v>
      </c>
    </row>
    <row r="1561" spans="2:12" x14ac:dyDescent="0.25">
      <c r="B1561" s="147" t="s">
        <v>6</v>
      </c>
      <c r="C1561" s="148" t="s">
        <v>7</v>
      </c>
      <c r="D1561" s="148">
        <v>40</v>
      </c>
      <c r="E1561" s="148" t="s">
        <v>8</v>
      </c>
      <c r="F1561" s="149">
        <v>43973</v>
      </c>
      <c r="G1561" s="149">
        <v>43881</v>
      </c>
      <c r="H1561" s="150">
        <v>74000</v>
      </c>
      <c r="I1561" s="148" t="str">
        <f t="shared" si="96"/>
        <v>2020Q1</v>
      </c>
      <c r="J1561" s="148">
        <f t="shared" si="97"/>
        <v>0</v>
      </c>
      <c r="K1561" s="148">
        <f t="shared" si="98"/>
        <v>1</v>
      </c>
      <c r="L1561" s="151">
        <f t="shared" si="99"/>
        <v>1</v>
      </c>
    </row>
    <row r="1562" spans="2:12" x14ac:dyDescent="0.25">
      <c r="B1562" s="147" t="s">
        <v>6</v>
      </c>
      <c r="C1562" s="148" t="s">
        <v>7</v>
      </c>
      <c r="D1562" s="148">
        <v>29</v>
      </c>
      <c r="E1562" s="148" t="s">
        <v>8</v>
      </c>
      <c r="F1562" s="149">
        <v>43973</v>
      </c>
      <c r="G1562" s="149">
        <v>43897</v>
      </c>
      <c r="H1562" s="150">
        <v>100000</v>
      </c>
      <c r="I1562" s="148" t="str">
        <f t="shared" si="96"/>
        <v>2020Q1</v>
      </c>
      <c r="J1562" s="148">
        <f t="shared" si="97"/>
        <v>0</v>
      </c>
      <c r="K1562" s="148">
        <f t="shared" si="98"/>
        <v>1</v>
      </c>
      <c r="L1562" s="151">
        <f t="shared" si="99"/>
        <v>1</v>
      </c>
    </row>
    <row r="1563" spans="2:12" x14ac:dyDescent="0.25">
      <c r="B1563" s="147" t="s">
        <v>6</v>
      </c>
      <c r="C1563" s="148" t="s">
        <v>7</v>
      </c>
      <c r="D1563" s="148">
        <v>57</v>
      </c>
      <c r="E1563" s="148" t="s">
        <v>8</v>
      </c>
      <c r="F1563" s="149">
        <v>43973</v>
      </c>
      <c r="G1563" s="149">
        <v>43907</v>
      </c>
      <c r="H1563" s="150">
        <v>15000</v>
      </c>
      <c r="I1563" s="148" t="str">
        <f t="shared" si="96"/>
        <v>2020Q1</v>
      </c>
      <c r="J1563" s="148">
        <f t="shared" si="97"/>
        <v>0</v>
      </c>
      <c r="K1563" s="148">
        <f t="shared" si="98"/>
        <v>1</v>
      </c>
      <c r="L1563" s="151">
        <f t="shared" si="99"/>
        <v>1</v>
      </c>
    </row>
    <row r="1564" spans="2:12" x14ac:dyDescent="0.25">
      <c r="B1564" s="147" t="s">
        <v>6</v>
      </c>
      <c r="C1564" s="148" t="s">
        <v>7</v>
      </c>
      <c r="D1564" s="148">
        <v>27</v>
      </c>
      <c r="E1564" s="148" t="s">
        <v>8</v>
      </c>
      <c r="F1564" s="149">
        <v>43973</v>
      </c>
      <c r="G1564" s="149">
        <v>43924</v>
      </c>
      <c r="H1564" s="150">
        <v>100000</v>
      </c>
      <c r="I1564" s="148" t="str">
        <f t="shared" si="96"/>
        <v>2020Q2</v>
      </c>
      <c r="J1564" s="148">
        <f t="shared" si="97"/>
        <v>0</v>
      </c>
      <c r="K1564" s="148">
        <f t="shared" si="98"/>
        <v>0</v>
      </c>
      <c r="L1564" s="151">
        <f t="shared" si="99"/>
        <v>1</v>
      </c>
    </row>
    <row r="1565" spans="2:12" x14ac:dyDescent="0.25">
      <c r="B1565" s="147" t="s">
        <v>6</v>
      </c>
      <c r="C1565" s="148" t="s">
        <v>7</v>
      </c>
      <c r="D1565" s="148">
        <v>50</v>
      </c>
      <c r="E1565" s="148" t="s">
        <v>8</v>
      </c>
      <c r="F1565" s="149">
        <v>43975</v>
      </c>
      <c r="G1565" s="149">
        <v>43680</v>
      </c>
      <c r="H1565" s="150">
        <v>32000</v>
      </c>
      <c r="I1565" s="148" t="str">
        <f t="shared" si="96"/>
        <v>2019Q3</v>
      </c>
      <c r="J1565" s="148">
        <f t="shared" si="97"/>
        <v>1</v>
      </c>
      <c r="K1565" s="148">
        <f t="shared" si="98"/>
        <v>3</v>
      </c>
      <c r="L1565" s="151">
        <f t="shared" si="99"/>
        <v>1</v>
      </c>
    </row>
    <row r="1566" spans="2:12" x14ac:dyDescent="0.25">
      <c r="B1566" s="147" t="s">
        <v>9</v>
      </c>
      <c r="C1566" s="148" t="s">
        <v>10</v>
      </c>
      <c r="D1566" s="148">
        <v>34</v>
      </c>
      <c r="E1566" s="148" t="s">
        <v>8</v>
      </c>
      <c r="F1566" s="149">
        <v>43980</v>
      </c>
      <c r="G1566" s="149">
        <v>43045</v>
      </c>
      <c r="H1566" s="150">
        <v>91000</v>
      </c>
      <c r="I1566" s="148" t="str">
        <f t="shared" si="96"/>
        <v>2017Q4</v>
      </c>
      <c r="J1566" s="148">
        <f t="shared" si="97"/>
        <v>3</v>
      </c>
      <c r="K1566" s="148">
        <f t="shared" si="98"/>
        <v>10</v>
      </c>
      <c r="L1566" s="151">
        <f t="shared" si="99"/>
        <v>0</v>
      </c>
    </row>
    <row r="1567" spans="2:12" x14ac:dyDescent="0.25">
      <c r="B1567" s="147" t="s">
        <v>9</v>
      </c>
      <c r="C1567" s="148" t="s">
        <v>7</v>
      </c>
      <c r="D1567" s="148">
        <v>49</v>
      </c>
      <c r="E1567" s="148" t="s">
        <v>8</v>
      </c>
      <c r="F1567" s="149">
        <v>43980</v>
      </c>
      <c r="G1567" s="149">
        <v>43302</v>
      </c>
      <c r="H1567" s="150">
        <v>35000</v>
      </c>
      <c r="I1567" s="148" t="str">
        <f t="shared" si="96"/>
        <v>2018Q3</v>
      </c>
      <c r="J1567" s="148">
        <f t="shared" si="97"/>
        <v>2</v>
      </c>
      <c r="K1567" s="148">
        <f t="shared" si="98"/>
        <v>7</v>
      </c>
      <c r="L1567" s="151">
        <f t="shared" si="99"/>
        <v>1</v>
      </c>
    </row>
    <row r="1568" spans="2:12" x14ac:dyDescent="0.25">
      <c r="B1568" s="147" t="s">
        <v>6</v>
      </c>
      <c r="C1568" s="148" t="s">
        <v>7</v>
      </c>
      <c r="D1568" s="148">
        <v>36</v>
      </c>
      <c r="E1568" s="148" t="s">
        <v>8</v>
      </c>
      <c r="F1568" s="149">
        <v>43980</v>
      </c>
      <c r="G1568" s="149">
        <v>43818</v>
      </c>
      <c r="H1568" s="150">
        <v>87000</v>
      </c>
      <c r="I1568" s="148" t="str">
        <f t="shared" si="96"/>
        <v>2019Q4</v>
      </c>
      <c r="J1568" s="148">
        <f t="shared" si="97"/>
        <v>1</v>
      </c>
      <c r="K1568" s="148">
        <f t="shared" si="98"/>
        <v>2</v>
      </c>
      <c r="L1568" s="151">
        <f t="shared" si="99"/>
        <v>1</v>
      </c>
    </row>
    <row r="1569" spans="2:12" x14ac:dyDescent="0.25">
      <c r="B1569" s="147" t="s">
        <v>6</v>
      </c>
      <c r="C1569" s="148" t="s">
        <v>7</v>
      </c>
      <c r="D1569" s="148">
        <v>38</v>
      </c>
      <c r="E1569" s="148" t="s">
        <v>8</v>
      </c>
      <c r="F1569" s="149">
        <v>43980</v>
      </c>
      <c r="G1569" s="149">
        <v>43934</v>
      </c>
      <c r="H1569" s="150">
        <v>84000</v>
      </c>
      <c r="I1569" s="148" t="str">
        <f t="shared" si="96"/>
        <v>2020Q2</v>
      </c>
      <c r="J1569" s="148">
        <f t="shared" si="97"/>
        <v>0</v>
      </c>
      <c r="K1569" s="148">
        <f t="shared" si="98"/>
        <v>0</v>
      </c>
      <c r="L1569" s="151">
        <f t="shared" si="99"/>
        <v>1</v>
      </c>
    </row>
    <row r="1570" spans="2:12" x14ac:dyDescent="0.25">
      <c r="B1570" s="147" t="s">
        <v>9</v>
      </c>
      <c r="C1570" s="148" t="s">
        <v>7</v>
      </c>
      <c r="D1570" s="148">
        <v>43</v>
      </c>
      <c r="E1570" s="148" t="s">
        <v>8</v>
      </c>
      <c r="F1570" s="149">
        <v>43981</v>
      </c>
      <c r="G1570" s="149">
        <v>43501</v>
      </c>
      <c r="H1570" s="150">
        <v>59000</v>
      </c>
      <c r="I1570" s="148" t="str">
        <f t="shared" si="96"/>
        <v>2019Q1</v>
      </c>
      <c r="J1570" s="148">
        <f t="shared" si="97"/>
        <v>1</v>
      </c>
      <c r="K1570" s="148">
        <f t="shared" si="98"/>
        <v>5</v>
      </c>
      <c r="L1570" s="151">
        <f t="shared" si="99"/>
        <v>1</v>
      </c>
    </row>
    <row r="1571" spans="2:12" x14ac:dyDescent="0.25">
      <c r="B1571" s="147" t="s">
        <v>9</v>
      </c>
      <c r="C1571" s="148" t="s">
        <v>7</v>
      </c>
      <c r="D1571" s="148">
        <v>46</v>
      </c>
      <c r="E1571" s="148" t="s">
        <v>8</v>
      </c>
      <c r="F1571" s="149">
        <v>43981</v>
      </c>
      <c r="G1571" s="149">
        <v>43529</v>
      </c>
      <c r="H1571" s="150">
        <v>43000</v>
      </c>
      <c r="I1571" s="148" t="str">
        <f t="shared" si="96"/>
        <v>2019Q1</v>
      </c>
      <c r="J1571" s="148">
        <f t="shared" si="97"/>
        <v>1</v>
      </c>
      <c r="K1571" s="148">
        <f t="shared" si="98"/>
        <v>5</v>
      </c>
      <c r="L1571" s="151">
        <f t="shared" si="99"/>
        <v>1</v>
      </c>
    </row>
    <row r="1572" spans="2:12" x14ac:dyDescent="0.25">
      <c r="B1572" s="147" t="s">
        <v>6</v>
      </c>
      <c r="C1572" s="148" t="s">
        <v>7</v>
      </c>
      <c r="D1572" s="148">
        <v>41</v>
      </c>
      <c r="E1572" s="148" t="s">
        <v>8</v>
      </c>
      <c r="F1572" s="149">
        <v>43982</v>
      </c>
      <c r="G1572" s="149">
        <v>43730</v>
      </c>
      <c r="H1572" s="150">
        <v>68000</v>
      </c>
      <c r="I1572" s="148" t="str">
        <f t="shared" si="96"/>
        <v>2019Q3</v>
      </c>
      <c r="J1572" s="148">
        <f t="shared" si="97"/>
        <v>1</v>
      </c>
      <c r="K1572" s="148">
        <f t="shared" si="98"/>
        <v>3</v>
      </c>
      <c r="L1572" s="151">
        <f t="shared" si="99"/>
        <v>1</v>
      </c>
    </row>
    <row r="1573" spans="2:12" x14ac:dyDescent="0.25">
      <c r="B1573" s="147" t="s">
        <v>6</v>
      </c>
      <c r="C1573" s="148" t="s">
        <v>7</v>
      </c>
      <c r="D1573" s="148">
        <v>55</v>
      </c>
      <c r="E1573" s="148" t="s">
        <v>8</v>
      </c>
      <c r="F1573" s="149">
        <v>43982</v>
      </c>
      <c r="G1573" s="149">
        <v>43888</v>
      </c>
      <c r="H1573" s="150">
        <v>20000</v>
      </c>
      <c r="I1573" s="148" t="str">
        <f t="shared" si="96"/>
        <v>2020Q1</v>
      </c>
      <c r="J1573" s="148">
        <f t="shared" si="97"/>
        <v>0</v>
      </c>
      <c r="K1573" s="148">
        <f t="shared" si="98"/>
        <v>1</v>
      </c>
      <c r="L1573" s="151">
        <f t="shared" si="99"/>
        <v>1</v>
      </c>
    </row>
    <row r="1574" spans="2:12" x14ac:dyDescent="0.25">
      <c r="B1574" s="147" t="s">
        <v>6</v>
      </c>
      <c r="C1574" s="148" t="s">
        <v>7</v>
      </c>
      <c r="D1574" s="148">
        <v>52</v>
      </c>
      <c r="E1574" s="148" t="s">
        <v>8</v>
      </c>
      <c r="F1574" s="149">
        <v>43982</v>
      </c>
      <c r="G1574" s="149">
        <v>43932</v>
      </c>
      <c r="H1574" s="150">
        <v>27000</v>
      </c>
      <c r="I1574" s="148" t="str">
        <f t="shared" si="96"/>
        <v>2020Q2</v>
      </c>
      <c r="J1574" s="148">
        <f t="shared" si="97"/>
        <v>0</v>
      </c>
      <c r="K1574" s="148">
        <f t="shared" si="98"/>
        <v>0</v>
      </c>
      <c r="L1574" s="151">
        <f t="shared" si="99"/>
        <v>1</v>
      </c>
    </row>
    <row r="1575" spans="2:12" x14ac:dyDescent="0.25">
      <c r="B1575" s="147" t="s">
        <v>9</v>
      </c>
      <c r="C1575" s="148" t="s">
        <v>10</v>
      </c>
      <c r="D1575" s="148">
        <v>36</v>
      </c>
      <c r="E1575" s="148" t="s">
        <v>8</v>
      </c>
      <c r="F1575" s="149">
        <v>43987</v>
      </c>
      <c r="G1575" s="149">
        <v>43619</v>
      </c>
      <c r="H1575" s="150">
        <v>87000</v>
      </c>
      <c r="I1575" s="148" t="str">
        <f t="shared" si="96"/>
        <v>2019Q2</v>
      </c>
      <c r="J1575" s="148">
        <f t="shared" si="97"/>
        <v>1</v>
      </c>
      <c r="K1575" s="148">
        <f t="shared" si="98"/>
        <v>4</v>
      </c>
      <c r="L1575" s="151">
        <f t="shared" si="99"/>
        <v>0</v>
      </c>
    </row>
    <row r="1576" spans="2:12" x14ac:dyDescent="0.25">
      <c r="B1576" s="147" t="s">
        <v>6</v>
      </c>
      <c r="C1576" s="148" t="s">
        <v>7</v>
      </c>
      <c r="D1576" s="148">
        <v>47</v>
      </c>
      <c r="E1576" s="148" t="s">
        <v>8</v>
      </c>
      <c r="F1576" s="149">
        <v>43987</v>
      </c>
      <c r="G1576" s="149">
        <v>43634</v>
      </c>
      <c r="H1576" s="150">
        <v>40000</v>
      </c>
      <c r="I1576" s="148" t="str">
        <f t="shared" si="96"/>
        <v>2019Q2</v>
      </c>
      <c r="J1576" s="148">
        <f t="shared" si="97"/>
        <v>1</v>
      </c>
      <c r="K1576" s="148">
        <f t="shared" si="98"/>
        <v>4</v>
      </c>
      <c r="L1576" s="151">
        <f t="shared" si="99"/>
        <v>1</v>
      </c>
    </row>
    <row r="1577" spans="2:12" x14ac:dyDescent="0.25">
      <c r="B1577" s="147" t="s">
        <v>6</v>
      </c>
      <c r="C1577" s="148" t="s">
        <v>7</v>
      </c>
      <c r="D1577" s="148">
        <v>24</v>
      </c>
      <c r="E1577" s="148" t="s">
        <v>8</v>
      </c>
      <c r="F1577" s="149">
        <v>43987</v>
      </c>
      <c r="G1577" s="149">
        <v>43642</v>
      </c>
      <c r="H1577" s="150">
        <v>100000</v>
      </c>
      <c r="I1577" s="148" t="str">
        <f t="shared" si="96"/>
        <v>2019Q2</v>
      </c>
      <c r="J1577" s="148">
        <f t="shared" si="97"/>
        <v>1</v>
      </c>
      <c r="K1577" s="148">
        <f t="shared" si="98"/>
        <v>4</v>
      </c>
      <c r="L1577" s="151">
        <f t="shared" si="99"/>
        <v>1</v>
      </c>
    </row>
    <row r="1578" spans="2:12" x14ac:dyDescent="0.25">
      <c r="B1578" s="147" t="s">
        <v>9</v>
      </c>
      <c r="C1578" s="148" t="s">
        <v>7</v>
      </c>
      <c r="D1578" s="148">
        <v>44</v>
      </c>
      <c r="E1578" s="148" t="s">
        <v>8</v>
      </c>
      <c r="F1578" s="149">
        <v>43987</v>
      </c>
      <c r="G1578" s="149">
        <v>43736</v>
      </c>
      <c r="H1578" s="150">
        <v>52000</v>
      </c>
      <c r="I1578" s="148" t="str">
        <f t="shared" si="96"/>
        <v>2019Q3</v>
      </c>
      <c r="J1578" s="148">
        <f t="shared" si="97"/>
        <v>1</v>
      </c>
      <c r="K1578" s="148">
        <f t="shared" si="98"/>
        <v>3</v>
      </c>
      <c r="L1578" s="151">
        <f t="shared" si="99"/>
        <v>1</v>
      </c>
    </row>
    <row r="1579" spans="2:12" x14ac:dyDescent="0.25">
      <c r="B1579" s="147" t="s">
        <v>9</v>
      </c>
      <c r="C1579" s="148" t="s">
        <v>7</v>
      </c>
      <c r="D1579" s="148">
        <v>49</v>
      </c>
      <c r="E1579" s="148" t="s">
        <v>8</v>
      </c>
      <c r="F1579" s="149">
        <v>43987</v>
      </c>
      <c r="G1579" s="149">
        <v>43736</v>
      </c>
      <c r="H1579" s="150">
        <v>35000</v>
      </c>
      <c r="I1579" s="148" t="str">
        <f t="shared" si="96"/>
        <v>2019Q3</v>
      </c>
      <c r="J1579" s="148">
        <f t="shared" si="97"/>
        <v>1</v>
      </c>
      <c r="K1579" s="148">
        <f t="shared" si="98"/>
        <v>3</v>
      </c>
      <c r="L1579" s="151">
        <f t="shared" si="99"/>
        <v>1</v>
      </c>
    </row>
    <row r="1580" spans="2:12" x14ac:dyDescent="0.25">
      <c r="B1580" s="147" t="s">
        <v>6</v>
      </c>
      <c r="C1580" s="148" t="s">
        <v>7</v>
      </c>
      <c r="D1580" s="148">
        <v>59</v>
      </c>
      <c r="E1580" s="148" t="s">
        <v>8</v>
      </c>
      <c r="F1580" s="149">
        <v>43987</v>
      </c>
      <c r="G1580" s="149">
        <v>43862</v>
      </c>
      <c r="H1580" s="150">
        <v>10000</v>
      </c>
      <c r="I1580" s="148" t="str">
        <f t="shared" si="96"/>
        <v>2020Q1</v>
      </c>
      <c r="J1580" s="148">
        <f t="shared" si="97"/>
        <v>0</v>
      </c>
      <c r="K1580" s="148">
        <f t="shared" si="98"/>
        <v>1</v>
      </c>
      <c r="L1580" s="151">
        <f t="shared" si="99"/>
        <v>1</v>
      </c>
    </row>
    <row r="1581" spans="2:12" x14ac:dyDescent="0.25">
      <c r="B1581" s="147" t="s">
        <v>6</v>
      </c>
      <c r="C1581" s="148" t="s">
        <v>7</v>
      </c>
      <c r="D1581" s="148">
        <v>22</v>
      </c>
      <c r="E1581" s="148" t="s">
        <v>8</v>
      </c>
      <c r="F1581" s="149">
        <v>43987</v>
      </c>
      <c r="G1581" s="149">
        <v>43876</v>
      </c>
      <c r="H1581" s="150">
        <v>100000</v>
      </c>
      <c r="I1581" s="148" t="str">
        <f t="shared" si="96"/>
        <v>2020Q1</v>
      </c>
      <c r="J1581" s="148">
        <f t="shared" si="97"/>
        <v>0</v>
      </c>
      <c r="K1581" s="148">
        <f t="shared" si="98"/>
        <v>1</v>
      </c>
      <c r="L1581" s="151">
        <f t="shared" si="99"/>
        <v>1</v>
      </c>
    </row>
    <row r="1582" spans="2:12" x14ac:dyDescent="0.25">
      <c r="B1582" s="147" t="s">
        <v>9</v>
      </c>
      <c r="C1582" s="148" t="s">
        <v>7</v>
      </c>
      <c r="D1582" s="148">
        <v>49</v>
      </c>
      <c r="E1582" s="148" t="s">
        <v>8</v>
      </c>
      <c r="F1582" s="149">
        <v>43989</v>
      </c>
      <c r="G1582" s="149">
        <v>42602</v>
      </c>
      <c r="H1582" s="150">
        <v>35000</v>
      </c>
      <c r="I1582" s="148" t="str">
        <f t="shared" si="96"/>
        <v>2016Q3</v>
      </c>
      <c r="J1582" s="148">
        <f t="shared" si="97"/>
        <v>4</v>
      </c>
      <c r="K1582" s="148">
        <f t="shared" si="98"/>
        <v>15</v>
      </c>
      <c r="L1582" s="151">
        <f t="shared" si="99"/>
        <v>1</v>
      </c>
    </row>
    <row r="1583" spans="2:12" x14ac:dyDescent="0.25">
      <c r="B1583" s="147" t="s">
        <v>9</v>
      </c>
      <c r="C1583" s="148" t="s">
        <v>7</v>
      </c>
      <c r="D1583" s="148">
        <v>41</v>
      </c>
      <c r="E1583" s="148" t="s">
        <v>8</v>
      </c>
      <c r="F1583" s="149">
        <v>43990</v>
      </c>
      <c r="G1583" s="149">
        <v>42948</v>
      </c>
      <c r="H1583" s="150">
        <v>68000</v>
      </c>
      <c r="I1583" s="148" t="str">
        <f t="shared" si="96"/>
        <v>2017Q3</v>
      </c>
      <c r="J1583" s="148">
        <f t="shared" si="97"/>
        <v>3</v>
      </c>
      <c r="K1583" s="148">
        <f t="shared" si="98"/>
        <v>11</v>
      </c>
      <c r="L1583" s="151">
        <f t="shared" si="99"/>
        <v>1</v>
      </c>
    </row>
    <row r="1584" spans="2:12" x14ac:dyDescent="0.25">
      <c r="B1584" s="147" t="s">
        <v>9</v>
      </c>
      <c r="C1584" s="148" t="s">
        <v>7</v>
      </c>
      <c r="D1584" s="148">
        <v>32</v>
      </c>
      <c r="E1584" s="148" t="s">
        <v>8</v>
      </c>
      <c r="F1584" s="149">
        <v>43990</v>
      </c>
      <c r="G1584" s="149">
        <v>43144</v>
      </c>
      <c r="H1584" s="150">
        <v>96000</v>
      </c>
      <c r="I1584" s="148" t="str">
        <f t="shared" si="96"/>
        <v>2018Q1</v>
      </c>
      <c r="J1584" s="148">
        <f t="shared" si="97"/>
        <v>2</v>
      </c>
      <c r="K1584" s="148">
        <f t="shared" si="98"/>
        <v>9</v>
      </c>
      <c r="L1584" s="151">
        <f t="shared" si="99"/>
        <v>1</v>
      </c>
    </row>
    <row r="1585" spans="2:12" x14ac:dyDescent="0.25">
      <c r="B1585" s="147" t="s">
        <v>9</v>
      </c>
      <c r="C1585" s="148" t="s">
        <v>7</v>
      </c>
      <c r="D1585" s="148">
        <v>30</v>
      </c>
      <c r="E1585" s="148" t="s">
        <v>8</v>
      </c>
      <c r="F1585" s="149">
        <v>43990</v>
      </c>
      <c r="G1585" s="149">
        <v>43739</v>
      </c>
      <c r="H1585" s="150">
        <v>100000</v>
      </c>
      <c r="I1585" s="148" t="str">
        <f t="shared" si="96"/>
        <v>2019Q4</v>
      </c>
      <c r="J1585" s="148">
        <f t="shared" si="97"/>
        <v>1</v>
      </c>
      <c r="K1585" s="148">
        <f t="shared" si="98"/>
        <v>2</v>
      </c>
      <c r="L1585" s="151">
        <f t="shared" si="99"/>
        <v>1</v>
      </c>
    </row>
    <row r="1586" spans="2:12" x14ac:dyDescent="0.25">
      <c r="B1586" s="147" t="s">
        <v>9</v>
      </c>
      <c r="C1586" s="148" t="s">
        <v>7</v>
      </c>
      <c r="D1586" s="148">
        <v>52</v>
      </c>
      <c r="E1586" s="148" t="s">
        <v>8</v>
      </c>
      <c r="F1586" s="149">
        <v>43990</v>
      </c>
      <c r="G1586" s="149">
        <v>43774</v>
      </c>
      <c r="H1586" s="150">
        <v>27000</v>
      </c>
      <c r="I1586" s="148" t="str">
        <f t="shared" si="96"/>
        <v>2019Q4</v>
      </c>
      <c r="J1586" s="148">
        <f t="shared" si="97"/>
        <v>1</v>
      </c>
      <c r="K1586" s="148">
        <f t="shared" si="98"/>
        <v>2</v>
      </c>
      <c r="L1586" s="151">
        <f t="shared" si="99"/>
        <v>1</v>
      </c>
    </row>
    <row r="1587" spans="2:12" x14ac:dyDescent="0.25">
      <c r="B1587" s="147" t="s">
        <v>9</v>
      </c>
      <c r="C1587" s="148" t="s">
        <v>7</v>
      </c>
      <c r="D1587" s="148">
        <v>44</v>
      </c>
      <c r="E1587" s="148" t="s">
        <v>8</v>
      </c>
      <c r="F1587" s="149">
        <v>43991</v>
      </c>
      <c r="G1587" s="149">
        <v>42541</v>
      </c>
      <c r="H1587" s="150">
        <v>52000</v>
      </c>
      <c r="I1587" s="148" t="str">
        <f t="shared" si="96"/>
        <v>2016Q2</v>
      </c>
      <c r="J1587" s="148">
        <f t="shared" si="97"/>
        <v>4</v>
      </c>
      <c r="K1587" s="148">
        <f t="shared" si="98"/>
        <v>16</v>
      </c>
      <c r="L1587" s="151">
        <f t="shared" si="99"/>
        <v>1</v>
      </c>
    </row>
    <row r="1588" spans="2:12" x14ac:dyDescent="0.25">
      <c r="B1588" s="147" t="s">
        <v>9</v>
      </c>
      <c r="C1588" s="148" t="s">
        <v>7</v>
      </c>
      <c r="D1588" s="148">
        <v>53</v>
      </c>
      <c r="E1588" s="148" t="s">
        <v>8</v>
      </c>
      <c r="F1588" s="149">
        <v>43991</v>
      </c>
      <c r="G1588" s="149">
        <v>43793</v>
      </c>
      <c r="H1588" s="150">
        <v>25000</v>
      </c>
      <c r="I1588" s="148" t="str">
        <f t="shared" si="96"/>
        <v>2019Q4</v>
      </c>
      <c r="J1588" s="148">
        <f t="shared" si="97"/>
        <v>1</v>
      </c>
      <c r="K1588" s="148">
        <f t="shared" si="98"/>
        <v>2</v>
      </c>
      <c r="L1588" s="151">
        <f t="shared" si="99"/>
        <v>1</v>
      </c>
    </row>
    <row r="1589" spans="2:12" x14ac:dyDescent="0.25">
      <c r="B1589" s="147" t="s">
        <v>6</v>
      </c>
      <c r="C1589" s="148" t="s">
        <v>7</v>
      </c>
      <c r="D1589" s="148">
        <v>36</v>
      </c>
      <c r="E1589" s="148" t="s">
        <v>8</v>
      </c>
      <c r="F1589" s="149">
        <v>43991</v>
      </c>
      <c r="G1589" s="149">
        <v>43883</v>
      </c>
      <c r="H1589" s="150">
        <v>87000</v>
      </c>
      <c r="I1589" s="148" t="str">
        <f t="shared" si="96"/>
        <v>2020Q1</v>
      </c>
      <c r="J1589" s="148">
        <f t="shared" si="97"/>
        <v>0</v>
      </c>
      <c r="K1589" s="148">
        <f t="shared" si="98"/>
        <v>1</v>
      </c>
      <c r="L1589" s="151">
        <f t="shared" si="99"/>
        <v>1</v>
      </c>
    </row>
    <row r="1590" spans="2:12" x14ac:dyDescent="0.25">
      <c r="B1590" s="147" t="s">
        <v>9</v>
      </c>
      <c r="C1590" s="148" t="s">
        <v>7</v>
      </c>
      <c r="D1590" s="148">
        <v>17</v>
      </c>
      <c r="E1590" s="148" t="s">
        <v>8</v>
      </c>
      <c r="F1590" s="149">
        <v>43994</v>
      </c>
      <c r="G1590" s="149">
        <v>43358</v>
      </c>
      <c r="H1590" s="150">
        <v>100000</v>
      </c>
      <c r="I1590" s="148" t="str">
        <f t="shared" si="96"/>
        <v>2018Q3</v>
      </c>
      <c r="J1590" s="148">
        <f t="shared" si="97"/>
        <v>2</v>
      </c>
      <c r="K1590" s="148">
        <f t="shared" si="98"/>
        <v>7</v>
      </c>
      <c r="L1590" s="151">
        <f t="shared" si="99"/>
        <v>1</v>
      </c>
    </row>
    <row r="1591" spans="2:12" x14ac:dyDescent="0.25">
      <c r="B1591" s="147" t="s">
        <v>9</v>
      </c>
      <c r="C1591" s="148" t="s">
        <v>10</v>
      </c>
      <c r="D1591" s="148">
        <v>42</v>
      </c>
      <c r="E1591" s="148" t="s">
        <v>8</v>
      </c>
      <c r="F1591" s="149">
        <v>43996</v>
      </c>
      <c r="G1591" s="149">
        <v>43328</v>
      </c>
      <c r="H1591" s="150">
        <v>64000</v>
      </c>
      <c r="I1591" s="148" t="str">
        <f t="shared" si="96"/>
        <v>2018Q3</v>
      </c>
      <c r="J1591" s="148">
        <f t="shared" si="97"/>
        <v>2</v>
      </c>
      <c r="K1591" s="148">
        <f t="shared" si="98"/>
        <v>7</v>
      </c>
      <c r="L1591" s="151">
        <f t="shared" si="99"/>
        <v>0</v>
      </c>
    </row>
    <row r="1592" spans="2:12" x14ac:dyDescent="0.25">
      <c r="B1592" s="147" t="s">
        <v>9</v>
      </c>
      <c r="C1592" s="148" t="s">
        <v>7</v>
      </c>
      <c r="D1592" s="148">
        <v>45</v>
      </c>
      <c r="E1592" s="148" t="s">
        <v>8</v>
      </c>
      <c r="F1592" s="149">
        <v>43996</v>
      </c>
      <c r="G1592" s="149">
        <v>43654</v>
      </c>
      <c r="H1592" s="150">
        <v>47000</v>
      </c>
      <c r="I1592" s="148" t="str">
        <f t="shared" si="96"/>
        <v>2019Q3</v>
      </c>
      <c r="J1592" s="148">
        <f t="shared" si="97"/>
        <v>1</v>
      </c>
      <c r="K1592" s="148">
        <f t="shared" si="98"/>
        <v>3</v>
      </c>
      <c r="L1592" s="151">
        <f t="shared" si="99"/>
        <v>1</v>
      </c>
    </row>
    <row r="1593" spans="2:12" x14ac:dyDescent="0.25">
      <c r="B1593" s="147" t="s">
        <v>9</v>
      </c>
      <c r="C1593" s="148" t="s">
        <v>7</v>
      </c>
      <c r="D1593" s="148">
        <v>51</v>
      </c>
      <c r="E1593" s="148" t="s">
        <v>8</v>
      </c>
      <c r="F1593" s="149">
        <v>43996</v>
      </c>
      <c r="G1593" s="149">
        <v>43671</v>
      </c>
      <c r="H1593" s="150">
        <v>30000</v>
      </c>
      <c r="I1593" s="148" t="str">
        <f t="shared" si="96"/>
        <v>2019Q3</v>
      </c>
      <c r="J1593" s="148">
        <f t="shared" si="97"/>
        <v>1</v>
      </c>
      <c r="K1593" s="148">
        <f t="shared" si="98"/>
        <v>3</v>
      </c>
      <c r="L1593" s="151">
        <f t="shared" si="99"/>
        <v>1</v>
      </c>
    </row>
    <row r="1594" spans="2:12" x14ac:dyDescent="0.25">
      <c r="B1594" s="147" t="s">
        <v>6</v>
      </c>
      <c r="C1594" s="148" t="s">
        <v>7</v>
      </c>
      <c r="D1594" s="148">
        <v>28</v>
      </c>
      <c r="E1594" s="148" t="s">
        <v>8</v>
      </c>
      <c r="F1594" s="149">
        <v>43996</v>
      </c>
      <c r="G1594" s="149">
        <v>43911</v>
      </c>
      <c r="H1594" s="150">
        <v>100000</v>
      </c>
      <c r="I1594" s="148" t="str">
        <f t="shared" si="96"/>
        <v>2020Q1</v>
      </c>
      <c r="J1594" s="148">
        <f t="shared" si="97"/>
        <v>0</v>
      </c>
      <c r="K1594" s="148">
        <f t="shared" si="98"/>
        <v>1</v>
      </c>
      <c r="L1594" s="151">
        <f t="shared" si="99"/>
        <v>1</v>
      </c>
    </row>
    <row r="1595" spans="2:12" x14ac:dyDescent="0.25">
      <c r="B1595" s="147" t="s">
        <v>6</v>
      </c>
      <c r="C1595" s="148" t="s">
        <v>7</v>
      </c>
      <c r="D1595" s="148">
        <v>46</v>
      </c>
      <c r="E1595" s="148" t="s">
        <v>8</v>
      </c>
      <c r="F1595" s="149">
        <v>43996</v>
      </c>
      <c r="G1595" s="149">
        <v>43973</v>
      </c>
      <c r="H1595" s="150">
        <v>43000</v>
      </c>
      <c r="I1595" s="148" t="str">
        <f t="shared" si="96"/>
        <v>2020Q2</v>
      </c>
      <c r="J1595" s="148">
        <f t="shared" si="97"/>
        <v>0</v>
      </c>
      <c r="K1595" s="148">
        <f t="shared" si="98"/>
        <v>0</v>
      </c>
      <c r="L1595" s="151">
        <f t="shared" si="99"/>
        <v>1</v>
      </c>
    </row>
    <row r="1596" spans="2:12" x14ac:dyDescent="0.25">
      <c r="B1596" s="147" t="s">
        <v>9</v>
      </c>
      <c r="C1596" s="148" t="s">
        <v>7</v>
      </c>
      <c r="D1596" s="148">
        <v>61</v>
      </c>
      <c r="E1596" s="148" t="s">
        <v>8</v>
      </c>
      <c r="F1596" s="149">
        <v>43997</v>
      </c>
      <c r="G1596" s="149">
        <v>43768</v>
      </c>
      <c r="H1596" s="150">
        <v>10000</v>
      </c>
      <c r="I1596" s="148" t="str">
        <f t="shared" si="96"/>
        <v>2019Q4</v>
      </c>
      <c r="J1596" s="148">
        <f t="shared" si="97"/>
        <v>1</v>
      </c>
      <c r="K1596" s="148">
        <f t="shared" si="98"/>
        <v>2</v>
      </c>
      <c r="L1596" s="151">
        <f t="shared" si="99"/>
        <v>1</v>
      </c>
    </row>
    <row r="1597" spans="2:12" x14ac:dyDescent="0.25">
      <c r="B1597" s="147" t="s">
        <v>9</v>
      </c>
      <c r="C1597" s="148" t="s">
        <v>7</v>
      </c>
      <c r="D1597" s="148">
        <v>37</v>
      </c>
      <c r="E1597" s="148" t="s">
        <v>8</v>
      </c>
      <c r="F1597" s="149">
        <v>43997</v>
      </c>
      <c r="G1597" s="149">
        <v>43966</v>
      </c>
      <c r="H1597" s="150">
        <v>86000</v>
      </c>
      <c r="I1597" s="148" t="str">
        <f t="shared" si="96"/>
        <v>2020Q2</v>
      </c>
      <c r="J1597" s="148">
        <f t="shared" si="97"/>
        <v>0</v>
      </c>
      <c r="K1597" s="148">
        <f t="shared" si="98"/>
        <v>0</v>
      </c>
      <c r="L1597" s="151">
        <f t="shared" si="99"/>
        <v>1</v>
      </c>
    </row>
    <row r="1598" spans="2:12" x14ac:dyDescent="0.25">
      <c r="B1598" s="147" t="s">
        <v>6</v>
      </c>
      <c r="C1598" s="148" t="s">
        <v>7</v>
      </c>
      <c r="D1598" s="148">
        <v>57</v>
      </c>
      <c r="E1598" s="148" t="s">
        <v>8</v>
      </c>
      <c r="F1598" s="149">
        <v>43998</v>
      </c>
      <c r="G1598" s="149">
        <v>43474</v>
      </c>
      <c r="H1598" s="150">
        <v>15000</v>
      </c>
      <c r="I1598" s="148" t="str">
        <f t="shared" si="96"/>
        <v>2019Q1</v>
      </c>
      <c r="J1598" s="148">
        <f t="shared" si="97"/>
        <v>1</v>
      </c>
      <c r="K1598" s="148">
        <f t="shared" si="98"/>
        <v>5</v>
      </c>
      <c r="L1598" s="151">
        <f t="shared" si="99"/>
        <v>1</v>
      </c>
    </row>
    <row r="1599" spans="2:12" x14ac:dyDescent="0.25">
      <c r="B1599" s="147" t="s">
        <v>6</v>
      </c>
      <c r="C1599" s="148" t="s">
        <v>7</v>
      </c>
      <c r="D1599" s="148">
        <v>32</v>
      </c>
      <c r="E1599" s="148" t="s">
        <v>8</v>
      </c>
      <c r="F1599" s="149">
        <v>43998</v>
      </c>
      <c r="G1599" s="149">
        <v>43657</v>
      </c>
      <c r="H1599" s="150">
        <v>96000</v>
      </c>
      <c r="I1599" s="148" t="str">
        <f t="shared" si="96"/>
        <v>2019Q3</v>
      </c>
      <c r="J1599" s="148">
        <f t="shared" si="97"/>
        <v>1</v>
      </c>
      <c r="K1599" s="148">
        <f t="shared" si="98"/>
        <v>3</v>
      </c>
      <c r="L1599" s="151">
        <f t="shared" si="99"/>
        <v>1</v>
      </c>
    </row>
    <row r="1600" spans="2:12" x14ac:dyDescent="0.25">
      <c r="B1600" s="147" t="s">
        <v>9</v>
      </c>
      <c r="C1600" s="148" t="s">
        <v>7</v>
      </c>
      <c r="D1600" s="148">
        <v>33</v>
      </c>
      <c r="E1600" s="148" t="s">
        <v>8</v>
      </c>
      <c r="F1600" s="149">
        <v>43998</v>
      </c>
      <c r="G1600" s="149">
        <v>43775</v>
      </c>
      <c r="H1600" s="150">
        <v>94000</v>
      </c>
      <c r="I1600" s="148" t="str">
        <f t="shared" si="96"/>
        <v>2019Q4</v>
      </c>
      <c r="J1600" s="148">
        <f t="shared" si="97"/>
        <v>1</v>
      </c>
      <c r="K1600" s="148">
        <f t="shared" si="98"/>
        <v>2</v>
      </c>
      <c r="L1600" s="151">
        <f t="shared" si="99"/>
        <v>1</v>
      </c>
    </row>
    <row r="1601" spans="2:12" x14ac:dyDescent="0.25">
      <c r="B1601" s="147" t="s">
        <v>6</v>
      </c>
      <c r="C1601" s="148" t="s">
        <v>7</v>
      </c>
      <c r="D1601" s="148">
        <v>35</v>
      </c>
      <c r="E1601" s="148" t="s">
        <v>8</v>
      </c>
      <c r="F1601" s="149">
        <v>43998</v>
      </c>
      <c r="G1601" s="149">
        <v>43911</v>
      </c>
      <c r="H1601" s="150">
        <v>88000</v>
      </c>
      <c r="I1601" s="148" t="str">
        <f t="shared" si="96"/>
        <v>2020Q1</v>
      </c>
      <c r="J1601" s="148">
        <f t="shared" si="97"/>
        <v>0</v>
      </c>
      <c r="K1601" s="148">
        <f t="shared" si="98"/>
        <v>1</v>
      </c>
      <c r="L1601" s="151">
        <f t="shared" si="99"/>
        <v>1</v>
      </c>
    </row>
    <row r="1602" spans="2:12" x14ac:dyDescent="0.25">
      <c r="B1602" s="147" t="s">
        <v>6</v>
      </c>
      <c r="C1602" s="148" t="s">
        <v>7</v>
      </c>
      <c r="D1602" s="148">
        <v>37</v>
      </c>
      <c r="E1602" s="148" t="s">
        <v>8</v>
      </c>
      <c r="F1602" s="149">
        <v>43998</v>
      </c>
      <c r="G1602" s="149">
        <v>43949</v>
      </c>
      <c r="H1602" s="150">
        <v>86000</v>
      </c>
      <c r="I1602" s="148" t="str">
        <f t="shared" si="96"/>
        <v>2020Q2</v>
      </c>
      <c r="J1602" s="148">
        <f t="shared" si="97"/>
        <v>0</v>
      </c>
      <c r="K1602" s="148">
        <f t="shared" si="98"/>
        <v>0</v>
      </c>
      <c r="L1602" s="151">
        <f t="shared" si="99"/>
        <v>1</v>
      </c>
    </row>
    <row r="1603" spans="2:12" x14ac:dyDescent="0.25">
      <c r="B1603" s="147" t="s">
        <v>6</v>
      </c>
      <c r="C1603" s="148" t="s">
        <v>7</v>
      </c>
      <c r="D1603" s="148">
        <v>41</v>
      </c>
      <c r="E1603" s="148" t="s">
        <v>8</v>
      </c>
      <c r="F1603" s="149">
        <v>44001</v>
      </c>
      <c r="G1603" s="149">
        <v>42836</v>
      </c>
      <c r="H1603" s="150">
        <v>68000</v>
      </c>
      <c r="I1603" s="148" t="str">
        <f t="shared" si="96"/>
        <v>2017Q2</v>
      </c>
      <c r="J1603" s="148">
        <f t="shared" si="97"/>
        <v>3</v>
      </c>
      <c r="K1603" s="148">
        <f t="shared" si="98"/>
        <v>12</v>
      </c>
      <c r="L1603" s="151">
        <f t="shared" si="99"/>
        <v>1</v>
      </c>
    </row>
    <row r="1604" spans="2:12" x14ac:dyDescent="0.25">
      <c r="B1604" s="147" t="s">
        <v>9</v>
      </c>
      <c r="C1604" s="148" t="s">
        <v>7</v>
      </c>
      <c r="D1604" s="148">
        <v>53</v>
      </c>
      <c r="E1604" s="148" t="s">
        <v>8</v>
      </c>
      <c r="F1604" s="149">
        <v>44001</v>
      </c>
      <c r="G1604" s="149">
        <v>43739</v>
      </c>
      <c r="H1604" s="150">
        <v>25000</v>
      </c>
      <c r="I1604" s="148" t="str">
        <f t="shared" si="96"/>
        <v>2019Q4</v>
      </c>
      <c r="J1604" s="148">
        <f t="shared" si="97"/>
        <v>1</v>
      </c>
      <c r="K1604" s="148">
        <f t="shared" si="98"/>
        <v>2</v>
      </c>
      <c r="L1604" s="151">
        <f t="shared" si="99"/>
        <v>1</v>
      </c>
    </row>
    <row r="1605" spans="2:12" x14ac:dyDescent="0.25">
      <c r="B1605" s="147" t="s">
        <v>9</v>
      </c>
      <c r="C1605" s="148" t="s">
        <v>7</v>
      </c>
      <c r="D1605" s="148">
        <v>54</v>
      </c>
      <c r="E1605" s="148" t="s">
        <v>8</v>
      </c>
      <c r="F1605" s="149">
        <v>44001</v>
      </c>
      <c r="G1605" s="149">
        <v>43789</v>
      </c>
      <c r="H1605" s="150">
        <v>22000</v>
      </c>
      <c r="I1605" s="148" t="str">
        <f t="shared" si="96"/>
        <v>2019Q4</v>
      </c>
      <c r="J1605" s="148">
        <f t="shared" si="97"/>
        <v>1</v>
      </c>
      <c r="K1605" s="148">
        <f t="shared" si="98"/>
        <v>2</v>
      </c>
      <c r="L1605" s="151">
        <f t="shared" si="99"/>
        <v>1</v>
      </c>
    </row>
    <row r="1606" spans="2:12" x14ac:dyDescent="0.25">
      <c r="B1606" s="147" t="s">
        <v>6</v>
      </c>
      <c r="C1606" s="148" t="s">
        <v>7</v>
      </c>
      <c r="D1606" s="148">
        <v>30</v>
      </c>
      <c r="E1606" s="148" t="s">
        <v>8</v>
      </c>
      <c r="F1606" s="149">
        <v>44001</v>
      </c>
      <c r="G1606" s="149">
        <v>43914</v>
      </c>
      <c r="H1606" s="150">
        <v>100000</v>
      </c>
      <c r="I1606" s="148" t="str">
        <f t="shared" si="96"/>
        <v>2020Q1</v>
      </c>
      <c r="J1606" s="148">
        <f t="shared" si="97"/>
        <v>0</v>
      </c>
      <c r="K1606" s="148">
        <f t="shared" si="98"/>
        <v>1</v>
      </c>
      <c r="L1606" s="151">
        <f t="shared" si="99"/>
        <v>1</v>
      </c>
    </row>
    <row r="1607" spans="2:12" x14ac:dyDescent="0.25">
      <c r="B1607" s="147" t="s">
        <v>6</v>
      </c>
      <c r="C1607" s="148" t="s">
        <v>7</v>
      </c>
      <c r="D1607" s="148">
        <v>56</v>
      </c>
      <c r="E1607" s="148" t="s">
        <v>8</v>
      </c>
      <c r="F1607" s="149">
        <v>44001</v>
      </c>
      <c r="G1607" s="149">
        <v>43938</v>
      </c>
      <c r="H1607" s="150">
        <v>17000</v>
      </c>
      <c r="I1607" s="148" t="str">
        <f t="shared" si="96"/>
        <v>2020Q2</v>
      </c>
      <c r="J1607" s="148">
        <f t="shared" si="97"/>
        <v>0</v>
      </c>
      <c r="K1607" s="148">
        <f t="shared" si="98"/>
        <v>0</v>
      </c>
      <c r="L1607" s="151">
        <f t="shared" si="99"/>
        <v>1</v>
      </c>
    </row>
    <row r="1608" spans="2:12" x14ac:dyDescent="0.25">
      <c r="B1608" s="147" t="s">
        <v>6</v>
      </c>
      <c r="C1608" s="148" t="s">
        <v>7</v>
      </c>
      <c r="D1608" s="148">
        <v>42</v>
      </c>
      <c r="E1608" s="148" t="s">
        <v>8</v>
      </c>
      <c r="F1608" s="149">
        <v>44001</v>
      </c>
      <c r="G1608" s="149">
        <v>44001</v>
      </c>
      <c r="H1608" s="150">
        <v>64000</v>
      </c>
      <c r="I1608" s="148" t="str">
        <f t="shared" si="96"/>
        <v>2020Q2</v>
      </c>
      <c r="J1608" s="148">
        <f t="shared" si="97"/>
        <v>0</v>
      </c>
      <c r="K1608" s="148">
        <f t="shared" si="98"/>
        <v>0</v>
      </c>
      <c r="L1608" s="151">
        <f t="shared" si="99"/>
        <v>1</v>
      </c>
    </row>
    <row r="1609" spans="2:12" x14ac:dyDescent="0.25">
      <c r="B1609" s="147" t="s">
        <v>6</v>
      </c>
      <c r="C1609" s="148" t="s">
        <v>7</v>
      </c>
      <c r="D1609" s="148">
        <v>51</v>
      </c>
      <c r="E1609" s="148" t="s">
        <v>8</v>
      </c>
      <c r="F1609" s="149">
        <v>44003</v>
      </c>
      <c r="G1609" s="149">
        <v>43925</v>
      </c>
      <c r="H1609" s="150">
        <v>30000</v>
      </c>
      <c r="I1609" s="148" t="str">
        <f t="shared" si="96"/>
        <v>2020Q2</v>
      </c>
      <c r="J1609" s="148">
        <f t="shared" si="97"/>
        <v>0</v>
      </c>
      <c r="K1609" s="148">
        <f t="shared" si="98"/>
        <v>0</v>
      </c>
      <c r="L1609" s="151">
        <f t="shared" si="99"/>
        <v>1</v>
      </c>
    </row>
    <row r="1610" spans="2:12" x14ac:dyDescent="0.25">
      <c r="B1610" s="147" t="s">
        <v>9</v>
      </c>
      <c r="C1610" s="148" t="s">
        <v>7</v>
      </c>
      <c r="D1610" s="148">
        <v>40</v>
      </c>
      <c r="E1610" s="148" t="s">
        <v>8</v>
      </c>
      <c r="F1610" s="149">
        <v>44005</v>
      </c>
      <c r="G1610" s="149">
        <v>42918</v>
      </c>
      <c r="H1610" s="150">
        <v>74000</v>
      </c>
      <c r="I1610" s="148" t="str">
        <f t="shared" si="96"/>
        <v>2017Q3</v>
      </c>
      <c r="J1610" s="148">
        <f t="shared" si="97"/>
        <v>3</v>
      </c>
      <c r="K1610" s="148">
        <f t="shared" si="98"/>
        <v>11</v>
      </c>
      <c r="L1610" s="151">
        <f t="shared" si="99"/>
        <v>1</v>
      </c>
    </row>
    <row r="1611" spans="2:12" x14ac:dyDescent="0.25">
      <c r="B1611" s="147" t="s">
        <v>9</v>
      </c>
      <c r="C1611" s="148" t="s">
        <v>7</v>
      </c>
      <c r="D1611" s="148">
        <v>50</v>
      </c>
      <c r="E1611" s="148" t="s">
        <v>8</v>
      </c>
      <c r="F1611" s="149">
        <v>44005</v>
      </c>
      <c r="G1611" s="149">
        <v>43125</v>
      </c>
      <c r="H1611" s="150">
        <v>32000</v>
      </c>
      <c r="I1611" s="148" t="str">
        <f t="shared" ref="I1611:I1674" si="100">YEAR(G1611)&amp;"Q"&amp;ROUNDUP(MONTH(G1611)/3,0)</f>
        <v>2018Q1</v>
      </c>
      <c r="J1611" s="148">
        <f t="shared" ref="J1611:J1674" si="101">YEAR(F1611)-YEAR(G1611)</f>
        <v>2</v>
      </c>
      <c r="K1611" s="148">
        <f t="shared" ref="K1611:K1674" si="102">(YEAR(F1611)*4+ROUNDDOWN((MONTH(F1611)-1)/3,0))
-(YEAR(G1611)*4+ROUNDDOWN((MONTH(G1611)-1)/3,0))</f>
        <v>9</v>
      </c>
      <c r="L1611" s="151">
        <f t="shared" ref="L1611:L1674" si="103">IF(C1611="Declined",0,IF(C1611="Admitted",1,IF(B1611="TPD",0.8,1)))</f>
        <v>1</v>
      </c>
    </row>
    <row r="1612" spans="2:12" x14ac:dyDescent="0.25">
      <c r="B1612" s="147" t="s">
        <v>9</v>
      </c>
      <c r="C1612" s="148" t="s">
        <v>7</v>
      </c>
      <c r="D1612" s="148">
        <v>49</v>
      </c>
      <c r="E1612" s="148" t="s">
        <v>8</v>
      </c>
      <c r="F1612" s="149">
        <v>44005</v>
      </c>
      <c r="G1612" s="149">
        <v>43940</v>
      </c>
      <c r="H1612" s="150">
        <v>35000</v>
      </c>
      <c r="I1612" s="148" t="str">
        <f t="shared" si="100"/>
        <v>2020Q2</v>
      </c>
      <c r="J1612" s="148">
        <f t="shared" si="101"/>
        <v>0</v>
      </c>
      <c r="K1612" s="148">
        <f t="shared" si="102"/>
        <v>0</v>
      </c>
      <c r="L1612" s="151">
        <f t="shared" si="103"/>
        <v>1</v>
      </c>
    </row>
    <row r="1613" spans="2:12" x14ac:dyDescent="0.25">
      <c r="B1613" s="147" t="s">
        <v>9</v>
      </c>
      <c r="C1613" s="148" t="s">
        <v>10</v>
      </c>
      <c r="D1613" s="148">
        <v>49</v>
      </c>
      <c r="E1613" s="148" t="s">
        <v>8</v>
      </c>
      <c r="F1613" s="149">
        <v>44005</v>
      </c>
      <c r="G1613" s="149">
        <v>43940</v>
      </c>
      <c r="H1613" s="150">
        <v>35000</v>
      </c>
      <c r="I1613" s="148" t="str">
        <f t="shared" si="100"/>
        <v>2020Q2</v>
      </c>
      <c r="J1613" s="148">
        <f t="shared" si="101"/>
        <v>0</v>
      </c>
      <c r="K1613" s="148">
        <f t="shared" si="102"/>
        <v>0</v>
      </c>
      <c r="L1613" s="151">
        <f t="shared" si="103"/>
        <v>0</v>
      </c>
    </row>
    <row r="1614" spans="2:12" x14ac:dyDescent="0.25">
      <c r="B1614" s="147" t="s">
        <v>6</v>
      </c>
      <c r="C1614" s="148" t="s">
        <v>7</v>
      </c>
      <c r="D1614" s="148">
        <v>53</v>
      </c>
      <c r="E1614" s="148" t="s">
        <v>8</v>
      </c>
      <c r="F1614" s="149">
        <v>44009</v>
      </c>
      <c r="G1614" s="149">
        <v>43909</v>
      </c>
      <c r="H1614" s="150">
        <v>25000</v>
      </c>
      <c r="I1614" s="148" t="str">
        <f t="shared" si="100"/>
        <v>2020Q1</v>
      </c>
      <c r="J1614" s="148">
        <f t="shared" si="101"/>
        <v>0</v>
      </c>
      <c r="K1614" s="148">
        <f t="shared" si="102"/>
        <v>1</v>
      </c>
      <c r="L1614" s="151">
        <f t="shared" si="103"/>
        <v>1</v>
      </c>
    </row>
    <row r="1615" spans="2:12" x14ac:dyDescent="0.25">
      <c r="B1615" s="147" t="s">
        <v>6</v>
      </c>
      <c r="C1615" s="148" t="s">
        <v>7</v>
      </c>
      <c r="D1615" s="148">
        <v>63</v>
      </c>
      <c r="E1615" s="148" t="s">
        <v>8</v>
      </c>
      <c r="F1615" s="149">
        <v>44009</v>
      </c>
      <c r="G1615" s="149">
        <v>43916</v>
      </c>
      <c r="H1615" s="150">
        <v>10000</v>
      </c>
      <c r="I1615" s="148" t="str">
        <f t="shared" si="100"/>
        <v>2020Q1</v>
      </c>
      <c r="J1615" s="148">
        <f t="shared" si="101"/>
        <v>0</v>
      </c>
      <c r="K1615" s="148">
        <f t="shared" si="102"/>
        <v>1</v>
      </c>
      <c r="L1615" s="151">
        <f t="shared" si="103"/>
        <v>1</v>
      </c>
    </row>
    <row r="1616" spans="2:12" x14ac:dyDescent="0.25">
      <c r="B1616" s="147" t="s">
        <v>6</v>
      </c>
      <c r="C1616" s="148" t="s">
        <v>7</v>
      </c>
      <c r="D1616" s="148">
        <v>61</v>
      </c>
      <c r="E1616" s="148" t="s">
        <v>8</v>
      </c>
      <c r="F1616" s="149">
        <v>44009</v>
      </c>
      <c r="G1616" s="149">
        <v>43975</v>
      </c>
      <c r="H1616" s="150">
        <v>10000</v>
      </c>
      <c r="I1616" s="148" t="str">
        <f t="shared" si="100"/>
        <v>2020Q2</v>
      </c>
      <c r="J1616" s="148">
        <f t="shared" si="101"/>
        <v>0</v>
      </c>
      <c r="K1616" s="148">
        <f t="shared" si="102"/>
        <v>0</v>
      </c>
      <c r="L1616" s="151">
        <f t="shared" si="103"/>
        <v>1</v>
      </c>
    </row>
    <row r="1617" spans="2:12" x14ac:dyDescent="0.25">
      <c r="B1617" s="147" t="s">
        <v>6</v>
      </c>
      <c r="C1617" s="148" t="s">
        <v>7</v>
      </c>
      <c r="D1617" s="148">
        <v>51</v>
      </c>
      <c r="E1617" s="148" t="s">
        <v>8</v>
      </c>
      <c r="F1617" s="149">
        <v>44011</v>
      </c>
      <c r="G1617" s="149">
        <v>43657</v>
      </c>
      <c r="H1617" s="150">
        <v>30000</v>
      </c>
      <c r="I1617" s="148" t="str">
        <f t="shared" si="100"/>
        <v>2019Q3</v>
      </c>
      <c r="J1617" s="148">
        <f t="shared" si="101"/>
        <v>1</v>
      </c>
      <c r="K1617" s="148">
        <f t="shared" si="102"/>
        <v>3</v>
      </c>
      <c r="L1617" s="151">
        <f t="shared" si="103"/>
        <v>1</v>
      </c>
    </row>
    <row r="1618" spans="2:12" x14ac:dyDescent="0.25">
      <c r="B1618" s="147" t="s">
        <v>9</v>
      </c>
      <c r="C1618" s="148" t="s">
        <v>7</v>
      </c>
      <c r="D1618" s="148">
        <v>54</v>
      </c>
      <c r="E1618" s="148" t="s">
        <v>8</v>
      </c>
      <c r="F1618" s="149">
        <v>44011</v>
      </c>
      <c r="G1618" s="149">
        <v>43732</v>
      </c>
      <c r="H1618" s="150">
        <v>22000</v>
      </c>
      <c r="I1618" s="148" t="str">
        <f t="shared" si="100"/>
        <v>2019Q3</v>
      </c>
      <c r="J1618" s="148">
        <f t="shared" si="101"/>
        <v>1</v>
      </c>
      <c r="K1618" s="148">
        <f t="shared" si="102"/>
        <v>3</v>
      </c>
      <c r="L1618" s="151">
        <f t="shared" si="103"/>
        <v>1</v>
      </c>
    </row>
    <row r="1619" spans="2:12" x14ac:dyDescent="0.25">
      <c r="B1619" s="147" t="s">
        <v>6</v>
      </c>
      <c r="C1619" s="148" t="s">
        <v>7</v>
      </c>
      <c r="D1619" s="148">
        <v>44</v>
      </c>
      <c r="E1619" s="148" t="s">
        <v>8</v>
      </c>
      <c r="F1619" s="149">
        <v>44011</v>
      </c>
      <c r="G1619" s="149">
        <v>43947</v>
      </c>
      <c r="H1619" s="150">
        <v>52000</v>
      </c>
      <c r="I1619" s="148" t="str">
        <f t="shared" si="100"/>
        <v>2020Q2</v>
      </c>
      <c r="J1619" s="148">
        <f t="shared" si="101"/>
        <v>0</v>
      </c>
      <c r="K1619" s="148">
        <f t="shared" si="102"/>
        <v>0</v>
      </c>
      <c r="L1619" s="151">
        <f t="shared" si="103"/>
        <v>1</v>
      </c>
    </row>
    <row r="1620" spans="2:12" x14ac:dyDescent="0.25">
      <c r="B1620" s="147" t="s">
        <v>9</v>
      </c>
      <c r="C1620" s="148" t="s">
        <v>7</v>
      </c>
      <c r="D1620" s="148">
        <v>54</v>
      </c>
      <c r="E1620" s="148" t="s">
        <v>8</v>
      </c>
      <c r="F1620" s="149">
        <v>44014</v>
      </c>
      <c r="G1620" s="149">
        <v>43768</v>
      </c>
      <c r="H1620" s="150">
        <v>22000</v>
      </c>
      <c r="I1620" s="148" t="str">
        <f t="shared" si="100"/>
        <v>2019Q4</v>
      </c>
      <c r="J1620" s="148">
        <f t="shared" si="101"/>
        <v>1</v>
      </c>
      <c r="K1620" s="148">
        <f t="shared" si="102"/>
        <v>3</v>
      </c>
      <c r="L1620" s="151">
        <f t="shared" si="103"/>
        <v>1</v>
      </c>
    </row>
    <row r="1621" spans="2:12" x14ac:dyDescent="0.25">
      <c r="B1621" s="147" t="s">
        <v>6</v>
      </c>
      <c r="C1621" s="148" t="s">
        <v>7</v>
      </c>
      <c r="D1621" s="148">
        <v>63</v>
      </c>
      <c r="E1621" s="148" t="s">
        <v>8</v>
      </c>
      <c r="F1621" s="149">
        <v>44014</v>
      </c>
      <c r="G1621" s="149">
        <v>43784</v>
      </c>
      <c r="H1621" s="150">
        <v>10000</v>
      </c>
      <c r="I1621" s="148" t="str">
        <f t="shared" si="100"/>
        <v>2019Q4</v>
      </c>
      <c r="J1621" s="148">
        <f t="shared" si="101"/>
        <v>1</v>
      </c>
      <c r="K1621" s="148">
        <f t="shared" si="102"/>
        <v>3</v>
      </c>
      <c r="L1621" s="151">
        <f t="shared" si="103"/>
        <v>1</v>
      </c>
    </row>
    <row r="1622" spans="2:12" x14ac:dyDescent="0.25">
      <c r="B1622" s="147" t="s">
        <v>9</v>
      </c>
      <c r="C1622" s="148" t="s">
        <v>7</v>
      </c>
      <c r="D1622" s="148">
        <v>55</v>
      </c>
      <c r="E1622" s="148" t="s">
        <v>8</v>
      </c>
      <c r="F1622" s="149">
        <v>44014</v>
      </c>
      <c r="G1622" s="149">
        <v>43939</v>
      </c>
      <c r="H1622" s="150">
        <v>20000</v>
      </c>
      <c r="I1622" s="148" t="str">
        <f t="shared" si="100"/>
        <v>2020Q2</v>
      </c>
      <c r="J1622" s="148">
        <f t="shared" si="101"/>
        <v>0</v>
      </c>
      <c r="K1622" s="148">
        <f t="shared" si="102"/>
        <v>1</v>
      </c>
      <c r="L1622" s="151">
        <f t="shared" si="103"/>
        <v>1</v>
      </c>
    </row>
    <row r="1623" spans="2:12" x14ac:dyDescent="0.25">
      <c r="B1623" s="147" t="s">
        <v>9</v>
      </c>
      <c r="C1623" s="148" t="s">
        <v>7</v>
      </c>
      <c r="D1623" s="148">
        <v>49</v>
      </c>
      <c r="E1623" s="148" t="s">
        <v>8</v>
      </c>
      <c r="F1623" s="149">
        <v>44015</v>
      </c>
      <c r="G1623" s="149">
        <v>43394</v>
      </c>
      <c r="H1623" s="150">
        <v>35000</v>
      </c>
      <c r="I1623" s="148" t="str">
        <f t="shared" si="100"/>
        <v>2018Q4</v>
      </c>
      <c r="J1623" s="148">
        <f t="shared" si="101"/>
        <v>2</v>
      </c>
      <c r="K1623" s="148">
        <f t="shared" si="102"/>
        <v>7</v>
      </c>
      <c r="L1623" s="151">
        <f t="shared" si="103"/>
        <v>1</v>
      </c>
    </row>
    <row r="1624" spans="2:12" x14ac:dyDescent="0.25">
      <c r="B1624" s="147" t="s">
        <v>6</v>
      </c>
      <c r="C1624" s="148" t="s">
        <v>7</v>
      </c>
      <c r="D1624" s="148">
        <v>57</v>
      </c>
      <c r="E1624" s="148" t="s">
        <v>8</v>
      </c>
      <c r="F1624" s="149">
        <v>44015</v>
      </c>
      <c r="G1624" s="149">
        <v>43712</v>
      </c>
      <c r="H1624" s="150">
        <v>15000</v>
      </c>
      <c r="I1624" s="148" t="str">
        <f t="shared" si="100"/>
        <v>2019Q3</v>
      </c>
      <c r="J1624" s="148">
        <f t="shared" si="101"/>
        <v>1</v>
      </c>
      <c r="K1624" s="148">
        <f t="shared" si="102"/>
        <v>4</v>
      </c>
      <c r="L1624" s="151">
        <f t="shared" si="103"/>
        <v>1</v>
      </c>
    </row>
    <row r="1625" spans="2:12" x14ac:dyDescent="0.25">
      <c r="B1625" s="147" t="s">
        <v>6</v>
      </c>
      <c r="C1625" s="148" t="s">
        <v>7</v>
      </c>
      <c r="D1625" s="148">
        <v>51</v>
      </c>
      <c r="E1625" s="148" t="s">
        <v>8</v>
      </c>
      <c r="F1625" s="149">
        <v>44015</v>
      </c>
      <c r="G1625" s="149">
        <v>43968</v>
      </c>
      <c r="H1625" s="150">
        <v>30000</v>
      </c>
      <c r="I1625" s="148" t="str">
        <f t="shared" si="100"/>
        <v>2020Q2</v>
      </c>
      <c r="J1625" s="148">
        <f t="shared" si="101"/>
        <v>0</v>
      </c>
      <c r="K1625" s="148">
        <f t="shared" si="102"/>
        <v>1</v>
      </c>
      <c r="L1625" s="151">
        <f t="shared" si="103"/>
        <v>1</v>
      </c>
    </row>
    <row r="1626" spans="2:12" x14ac:dyDescent="0.25">
      <c r="B1626" s="147" t="s">
        <v>9</v>
      </c>
      <c r="C1626" s="148" t="s">
        <v>7</v>
      </c>
      <c r="D1626" s="148">
        <v>21</v>
      </c>
      <c r="E1626" s="148" t="s">
        <v>8</v>
      </c>
      <c r="F1626" s="149">
        <v>44017</v>
      </c>
      <c r="G1626" s="149">
        <v>42908</v>
      </c>
      <c r="H1626" s="150">
        <v>100000</v>
      </c>
      <c r="I1626" s="148" t="str">
        <f t="shared" si="100"/>
        <v>2017Q2</v>
      </c>
      <c r="J1626" s="148">
        <f t="shared" si="101"/>
        <v>3</v>
      </c>
      <c r="K1626" s="148">
        <f t="shared" si="102"/>
        <v>13</v>
      </c>
      <c r="L1626" s="151">
        <f t="shared" si="103"/>
        <v>1</v>
      </c>
    </row>
    <row r="1627" spans="2:12" x14ac:dyDescent="0.25">
      <c r="B1627" s="147" t="s">
        <v>9</v>
      </c>
      <c r="C1627" s="148" t="s">
        <v>7</v>
      </c>
      <c r="D1627" s="148">
        <v>49</v>
      </c>
      <c r="E1627" s="148" t="s">
        <v>8</v>
      </c>
      <c r="F1627" s="149">
        <v>44017</v>
      </c>
      <c r="G1627" s="149">
        <v>43485</v>
      </c>
      <c r="H1627" s="150">
        <v>35000</v>
      </c>
      <c r="I1627" s="148" t="str">
        <f t="shared" si="100"/>
        <v>2019Q1</v>
      </c>
      <c r="J1627" s="148">
        <f t="shared" si="101"/>
        <v>1</v>
      </c>
      <c r="K1627" s="148">
        <f t="shared" si="102"/>
        <v>6</v>
      </c>
      <c r="L1627" s="151">
        <f t="shared" si="103"/>
        <v>1</v>
      </c>
    </row>
    <row r="1628" spans="2:12" x14ac:dyDescent="0.25">
      <c r="B1628" s="147" t="s">
        <v>9</v>
      </c>
      <c r="C1628" s="148" t="s">
        <v>10</v>
      </c>
      <c r="D1628" s="148">
        <v>41</v>
      </c>
      <c r="E1628" s="148" t="s">
        <v>8</v>
      </c>
      <c r="F1628" s="149">
        <v>44017</v>
      </c>
      <c r="G1628" s="149">
        <v>43627</v>
      </c>
      <c r="H1628" s="150">
        <v>68000</v>
      </c>
      <c r="I1628" s="148" t="str">
        <f t="shared" si="100"/>
        <v>2019Q2</v>
      </c>
      <c r="J1628" s="148">
        <f t="shared" si="101"/>
        <v>1</v>
      </c>
      <c r="K1628" s="148">
        <f t="shared" si="102"/>
        <v>5</v>
      </c>
      <c r="L1628" s="151">
        <f t="shared" si="103"/>
        <v>0</v>
      </c>
    </row>
    <row r="1629" spans="2:12" x14ac:dyDescent="0.25">
      <c r="B1629" s="147" t="s">
        <v>9</v>
      </c>
      <c r="C1629" s="148" t="s">
        <v>7</v>
      </c>
      <c r="D1629" s="148">
        <v>56</v>
      </c>
      <c r="E1629" s="148" t="s">
        <v>8</v>
      </c>
      <c r="F1629" s="149">
        <v>44017</v>
      </c>
      <c r="G1629" s="149">
        <v>43809</v>
      </c>
      <c r="H1629" s="150">
        <v>17000</v>
      </c>
      <c r="I1629" s="148" t="str">
        <f t="shared" si="100"/>
        <v>2019Q4</v>
      </c>
      <c r="J1629" s="148">
        <f t="shared" si="101"/>
        <v>1</v>
      </c>
      <c r="K1629" s="148">
        <f t="shared" si="102"/>
        <v>3</v>
      </c>
      <c r="L1629" s="151">
        <f t="shared" si="103"/>
        <v>1</v>
      </c>
    </row>
    <row r="1630" spans="2:12" x14ac:dyDescent="0.25">
      <c r="B1630" s="147" t="s">
        <v>9</v>
      </c>
      <c r="C1630" s="148" t="s">
        <v>7</v>
      </c>
      <c r="D1630" s="148">
        <v>40</v>
      </c>
      <c r="E1630" s="148" t="s">
        <v>8</v>
      </c>
      <c r="F1630" s="149">
        <v>44017</v>
      </c>
      <c r="G1630" s="149">
        <v>43820</v>
      </c>
      <c r="H1630" s="150">
        <v>74000</v>
      </c>
      <c r="I1630" s="148" t="str">
        <f t="shared" si="100"/>
        <v>2019Q4</v>
      </c>
      <c r="J1630" s="148">
        <f t="shared" si="101"/>
        <v>1</v>
      </c>
      <c r="K1630" s="148">
        <f t="shared" si="102"/>
        <v>3</v>
      </c>
      <c r="L1630" s="151">
        <f t="shared" si="103"/>
        <v>1</v>
      </c>
    </row>
    <row r="1631" spans="2:12" x14ac:dyDescent="0.25">
      <c r="B1631" s="147" t="s">
        <v>6</v>
      </c>
      <c r="C1631" s="148" t="s">
        <v>7</v>
      </c>
      <c r="D1631" s="148">
        <v>52</v>
      </c>
      <c r="E1631" s="148" t="s">
        <v>8</v>
      </c>
      <c r="F1631" s="149">
        <v>44021</v>
      </c>
      <c r="G1631" s="149">
        <v>43929</v>
      </c>
      <c r="H1631" s="150">
        <v>27000</v>
      </c>
      <c r="I1631" s="148" t="str">
        <f t="shared" si="100"/>
        <v>2020Q2</v>
      </c>
      <c r="J1631" s="148">
        <f t="shared" si="101"/>
        <v>0</v>
      </c>
      <c r="K1631" s="148">
        <f t="shared" si="102"/>
        <v>1</v>
      </c>
      <c r="L1631" s="151">
        <f t="shared" si="103"/>
        <v>1</v>
      </c>
    </row>
    <row r="1632" spans="2:12" x14ac:dyDescent="0.25">
      <c r="B1632" s="147" t="s">
        <v>6</v>
      </c>
      <c r="C1632" s="148" t="s">
        <v>7</v>
      </c>
      <c r="D1632" s="148">
        <v>23</v>
      </c>
      <c r="E1632" s="148" t="s">
        <v>8</v>
      </c>
      <c r="F1632" s="149">
        <v>44021</v>
      </c>
      <c r="G1632" s="149">
        <v>43959</v>
      </c>
      <c r="H1632" s="150">
        <v>100000</v>
      </c>
      <c r="I1632" s="148" t="str">
        <f t="shared" si="100"/>
        <v>2020Q2</v>
      </c>
      <c r="J1632" s="148">
        <f t="shared" si="101"/>
        <v>0</v>
      </c>
      <c r="K1632" s="148">
        <f t="shared" si="102"/>
        <v>1</v>
      </c>
      <c r="L1632" s="151">
        <f t="shared" si="103"/>
        <v>1</v>
      </c>
    </row>
    <row r="1633" spans="2:12" x14ac:dyDescent="0.25">
      <c r="B1633" s="147" t="s">
        <v>6</v>
      </c>
      <c r="C1633" s="148" t="s">
        <v>7</v>
      </c>
      <c r="D1633" s="148">
        <v>30</v>
      </c>
      <c r="E1633" s="148" t="s">
        <v>8</v>
      </c>
      <c r="F1633" s="149">
        <v>44022</v>
      </c>
      <c r="G1633" s="149">
        <v>43945</v>
      </c>
      <c r="H1633" s="150">
        <v>100000</v>
      </c>
      <c r="I1633" s="148" t="str">
        <f t="shared" si="100"/>
        <v>2020Q2</v>
      </c>
      <c r="J1633" s="148">
        <f t="shared" si="101"/>
        <v>0</v>
      </c>
      <c r="K1633" s="148">
        <f t="shared" si="102"/>
        <v>1</v>
      </c>
      <c r="L1633" s="151">
        <f t="shared" si="103"/>
        <v>1</v>
      </c>
    </row>
    <row r="1634" spans="2:12" x14ac:dyDescent="0.25">
      <c r="B1634" s="147" t="s">
        <v>6</v>
      </c>
      <c r="C1634" s="148" t="s">
        <v>10</v>
      </c>
      <c r="D1634" s="148">
        <v>27</v>
      </c>
      <c r="E1634" s="148" t="s">
        <v>8</v>
      </c>
      <c r="F1634" s="149">
        <v>44025</v>
      </c>
      <c r="G1634" s="149">
        <v>43542</v>
      </c>
      <c r="H1634" s="150">
        <v>100000</v>
      </c>
      <c r="I1634" s="148" t="str">
        <f t="shared" si="100"/>
        <v>2019Q1</v>
      </c>
      <c r="J1634" s="148">
        <f t="shared" si="101"/>
        <v>1</v>
      </c>
      <c r="K1634" s="148">
        <f t="shared" si="102"/>
        <v>6</v>
      </c>
      <c r="L1634" s="151">
        <f t="shared" si="103"/>
        <v>0</v>
      </c>
    </row>
    <row r="1635" spans="2:12" x14ac:dyDescent="0.25">
      <c r="B1635" s="147" t="s">
        <v>9</v>
      </c>
      <c r="C1635" s="148" t="s">
        <v>7</v>
      </c>
      <c r="D1635" s="148">
        <v>32</v>
      </c>
      <c r="E1635" s="148" t="s">
        <v>8</v>
      </c>
      <c r="F1635" s="149">
        <v>44025</v>
      </c>
      <c r="G1635" s="149">
        <v>43555</v>
      </c>
      <c r="H1635" s="150">
        <v>96000</v>
      </c>
      <c r="I1635" s="148" t="str">
        <f t="shared" si="100"/>
        <v>2019Q1</v>
      </c>
      <c r="J1635" s="148">
        <f t="shared" si="101"/>
        <v>1</v>
      </c>
      <c r="K1635" s="148">
        <f t="shared" si="102"/>
        <v>6</v>
      </c>
      <c r="L1635" s="151">
        <f t="shared" si="103"/>
        <v>1</v>
      </c>
    </row>
    <row r="1636" spans="2:12" x14ac:dyDescent="0.25">
      <c r="B1636" s="147" t="s">
        <v>9</v>
      </c>
      <c r="C1636" s="148" t="s">
        <v>7</v>
      </c>
      <c r="D1636" s="148">
        <v>47</v>
      </c>
      <c r="E1636" s="148" t="s">
        <v>8</v>
      </c>
      <c r="F1636" s="149">
        <v>44025</v>
      </c>
      <c r="G1636" s="149">
        <v>43596</v>
      </c>
      <c r="H1636" s="150">
        <v>40000</v>
      </c>
      <c r="I1636" s="148" t="str">
        <f t="shared" si="100"/>
        <v>2019Q2</v>
      </c>
      <c r="J1636" s="148">
        <f t="shared" si="101"/>
        <v>1</v>
      </c>
      <c r="K1636" s="148">
        <f t="shared" si="102"/>
        <v>5</v>
      </c>
      <c r="L1636" s="151">
        <f t="shared" si="103"/>
        <v>1</v>
      </c>
    </row>
    <row r="1637" spans="2:12" x14ac:dyDescent="0.25">
      <c r="B1637" s="147" t="s">
        <v>6</v>
      </c>
      <c r="C1637" s="148" t="s">
        <v>7</v>
      </c>
      <c r="D1637" s="148">
        <v>41</v>
      </c>
      <c r="E1637" s="148" t="s">
        <v>8</v>
      </c>
      <c r="F1637" s="149">
        <v>44025</v>
      </c>
      <c r="G1637" s="149">
        <v>43710</v>
      </c>
      <c r="H1637" s="150">
        <v>68000</v>
      </c>
      <c r="I1637" s="148" t="str">
        <f t="shared" si="100"/>
        <v>2019Q3</v>
      </c>
      <c r="J1637" s="148">
        <f t="shared" si="101"/>
        <v>1</v>
      </c>
      <c r="K1637" s="148">
        <f t="shared" si="102"/>
        <v>4</v>
      </c>
      <c r="L1637" s="151">
        <f t="shared" si="103"/>
        <v>1</v>
      </c>
    </row>
    <row r="1638" spans="2:12" x14ac:dyDescent="0.25">
      <c r="B1638" s="147" t="s">
        <v>9</v>
      </c>
      <c r="C1638" s="148" t="s">
        <v>7</v>
      </c>
      <c r="D1638" s="148">
        <v>57</v>
      </c>
      <c r="E1638" s="148" t="s">
        <v>8</v>
      </c>
      <c r="F1638" s="149">
        <v>44025</v>
      </c>
      <c r="G1638" s="149">
        <v>43715</v>
      </c>
      <c r="H1638" s="150">
        <v>15000</v>
      </c>
      <c r="I1638" s="148" t="str">
        <f t="shared" si="100"/>
        <v>2019Q3</v>
      </c>
      <c r="J1638" s="148">
        <f t="shared" si="101"/>
        <v>1</v>
      </c>
      <c r="K1638" s="148">
        <f t="shared" si="102"/>
        <v>4</v>
      </c>
      <c r="L1638" s="151">
        <f t="shared" si="103"/>
        <v>1</v>
      </c>
    </row>
    <row r="1639" spans="2:12" x14ac:dyDescent="0.25">
      <c r="B1639" s="147" t="s">
        <v>6</v>
      </c>
      <c r="C1639" s="148" t="s">
        <v>7</v>
      </c>
      <c r="D1639" s="148">
        <v>20</v>
      </c>
      <c r="E1639" s="148" t="s">
        <v>8</v>
      </c>
      <c r="F1639" s="149">
        <v>44025</v>
      </c>
      <c r="G1639" s="149">
        <v>43794</v>
      </c>
      <c r="H1639" s="150">
        <v>100000</v>
      </c>
      <c r="I1639" s="148" t="str">
        <f t="shared" si="100"/>
        <v>2019Q4</v>
      </c>
      <c r="J1639" s="148">
        <f t="shared" si="101"/>
        <v>1</v>
      </c>
      <c r="K1639" s="148">
        <f t="shared" si="102"/>
        <v>3</v>
      </c>
      <c r="L1639" s="151">
        <f t="shared" si="103"/>
        <v>1</v>
      </c>
    </row>
    <row r="1640" spans="2:12" x14ac:dyDescent="0.25">
      <c r="B1640" s="147" t="s">
        <v>6</v>
      </c>
      <c r="C1640" s="148" t="s">
        <v>7</v>
      </c>
      <c r="D1640" s="148">
        <v>50</v>
      </c>
      <c r="E1640" s="148" t="s">
        <v>8</v>
      </c>
      <c r="F1640" s="149">
        <v>44025</v>
      </c>
      <c r="G1640" s="149">
        <v>43809</v>
      </c>
      <c r="H1640" s="150">
        <v>32000</v>
      </c>
      <c r="I1640" s="148" t="str">
        <f t="shared" si="100"/>
        <v>2019Q4</v>
      </c>
      <c r="J1640" s="148">
        <f t="shared" si="101"/>
        <v>1</v>
      </c>
      <c r="K1640" s="148">
        <f t="shared" si="102"/>
        <v>3</v>
      </c>
      <c r="L1640" s="151">
        <f t="shared" si="103"/>
        <v>1</v>
      </c>
    </row>
    <row r="1641" spans="2:12" x14ac:dyDescent="0.25">
      <c r="B1641" s="147" t="s">
        <v>9</v>
      </c>
      <c r="C1641" s="148" t="s">
        <v>7</v>
      </c>
      <c r="D1641" s="148">
        <v>46</v>
      </c>
      <c r="E1641" s="148" t="s">
        <v>8</v>
      </c>
      <c r="F1641" s="149">
        <v>44025</v>
      </c>
      <c r="G1641" s="149">
        <v>43831</v>
      </c>
      <c r="H1641" s="150">
        <v>43000</v>
      </c>
      <c r="I1641" s="148" t="str">
        <f t="shared" si="100"/>
        <v>2020Q1</v>
      </c>
      <c r="J1641" s="148">
        <f t="shared" si="101"/>
        <v>0</v>
      </c>
      <c r="K1641" s="148">
        <f t="shared" si="102"/>
        <v>2</v>
      </c>
      <c r="L1641" s="151">
        <f t="shared" si="103"/>
        <v>1</v>
      </c>
    </row>
    <row r="1642" spans="2:12" x14ac:dyDescent="0.25">
      <c r="B1642" s="147" t="s">
        <v>6</v>
      </c>
      <c r="C1642" s="148" t="s">
        <v>7</v>
      </c>
      <c r="D1642" s="148">
        <v>44</v>
      </c>
      <c r="E1642" s="148" t="s">
        <v>8</v>
      </c>
      <c r="F1642" s="149">
        <v>44025</v>
      </c>
      <c r="G1642" s="149">
        <v>43852</v>
      </c>
      <c r="H1642" s="150">
        <v>52000</v>
      </c>
      <c r="I1642" s="148" t="str">
        <f t="shared" si="100"/>
        <v>2020Q1</v>
      </c>
      <c r="J1642" s="148">
        <f t="shared" si="101"/>
        <v>0</v>
      </c>
      <c r="K1642" s="148">
        <f t="shared" si="102"/>
        <v>2</v>
      </c>
      <c r="L1642" s="151">
        <f t="shared" si="103"/>
        <v>1</v>
      </c>
    </row>
    <row r="1643" spans="2:12" x14ac:dyDescent="0.25">
      <c r="B1643" s="147" t="s">
        <v>6</v>
      </c>
      <c r="C1643" s="148" t="s">
        <v>7</v>
      </c>
      <c r="D1643" s="148">
        <v>39</v>
      </c>
      <c r="E1643" s="148" t="s">
        <v>8</v>
      </c>
      <c r="F1643" s="149">
        <v>44025</v>
      </c>
      <c r="G1643" s="149">
        <v>43888</v>
      </c>
      <c r="H1643" s="150">
        <v>81000</v>
      </c>
      <c r="I1643" s="148" t="str">
        <f t="shared" si="100"/>
        <v>2020Q1</v>
      </c>
      <c r="J1643" s="148">
        <f t="shared" si="101"/>
        <v>0</v>
      </c>
      <c r="K1643" s="148">
        <f t="shared" si="102"/>
        <v>2</v>
      </c>
      <c r="L1643" s="151">
        <f t="shared" si="103"/>
        <v>1</v>
      </c>
    </row>
    <row r="1644" spans="2:12" x14ac:dyDescent="0.25">
      <c r="B1644" s="147" t="s">
        <v>6</v>
      </c>
      <c r="C1644" s="148" t="s">
        <v>7</v>
      </c>
      <c r="D1644" s="148">
        <v>22</v>
      </c>
      <c r="E1644" s="148" t="s">
        <v>8</v>
      </c>
      <c r="F1644" s="149">
        <v>44025</v>
      </c>
      <c r="G1644" s="149">
        <v>43904</v>
      </c>
      <c r="H1644" s="150">
        <v>100000</v>
      </c>
      <c r="I1644" s="148" t="str">
        <f t="shared" si="100"/>
        <v>2020Q1</v>
      </c>
      <c r="J1644" s="148">
        <f t="shared" si="101"/>
        <v>0</v>
      </c>
      <c r="K1644" s="148">
        <f t="shared" si="102"/>
        <v>2</v>
      </c>
      <c r="L1644" s="151">
        <f t="shared" si="103"/>
        <v>1</v>
      </c>
    </row>
    <row r="1645" spans="2:12" x14ac:dyDescent="0.25">
      <c r="B1645" s="147" t="s">
        <v>9</v>
      </c>
      <c r="C1645" s="148" t="s">
        <v>7</v>
      </c>
      <c r="D1645" s="148">
        <v>50</v>
      </c>
      <c r="E1645" s="148" t="s">
        <v>8</v>
      </c>
      <c r="F1645" s="149">
        <v>44030</v>
      </c>
      <c r="G1645" s="149">
        <v>43556</v>
      </c>
      <c r="H1645" s="150">
        <v>32000</v>
      </c>
      <c r="I1645" s="148" t="str">
        <f t="shared" si="100"/>
        <v>2019Q2</v>
      </c>
      <c r="J1645" s="148">
        <f t="shared" si="101"/>
        <v>1</v>
      </c>
      <c r="K1645" s="148">
        <f t="shared" si="102"/>
        <v>5</v>
      </c>
      <c r="L1645" s="151">
        <f t="shared" si="103"/>
        <v>1</v>
      </c>
    </row>
    <row r="1646" spans="2:12" x14ac:dyDescent="0.25">
      <c r="B1646" s="147" t="s">
        <v>6</v>
      </c>
      <c r="C1646" s="148" t="s">
        <v>7</v>
      </c>
      <c r="D1646" s="148">
        <v>26</v>
      </c>
      <c r="E1646" s="148" t="s">
        <v>8</v>
      </c>
      <c r="F1646" s="149">
        <v>44030</v>
      </c>
      <c r="G1646" s="149">
        <v>43608</v>
      </c>
      <c r="H1646" s="150">
        <v>100000</v>
      </c>
      <c r="I1646" s="148" t="str">
        <f t="shared" si="100"/>
        <v>2019Q2</v>
      </c>
      <c r="J1646" s="148">
        <f t="shared" si="101"/>
        <v>1</v>
      </c>
      <c r="K1646" s="148">
        <f t="shared" si="102"/>
        <v>5</v>
      </c>
      <c r="L1646" s="151">
        <f t="shared" si="103"/>
        <v>1</v>
      </c>
    </row>
    <row r="1647" spans="2:12" x14ac:dyDescent="0.25">
      <c r="B1647" s="147" t="s">
        <v>6</v>
      </c>
      <c r="C1647" s="148" t="s">
        <v>7</v>
      </c>
      <c r="D1647" s="148">
        <v>48</v>
      </c>
      <c r="E1647" s="148" t="s">
        <v>8</v>
      </c>
      <c r="F1647" s="149">
        <v>44030</v>
      </c>
      <c r="G1647" s="149">
        <v>43716</v>
      </c>
      <c r="H1647" s="150">
        <v>38000</v>
      </c>
      <c r="I1647" s="148" t="str">
        <f t="shared" si="100"/>
        <v>2019Q3</v>
      </c>
      <c r="J1647" s="148">
        <f t="shared" si="101"/>
        <v>1</v>
      </c>
      <c r="K1647" s="148">
        <f t="shared" si="102"/>
        <v>4</v>
      </c>
      <c r="L1647" s="151">
        <f t="shared" si="103"/>
        <v>1</v>
      </c>
    </row>
    <row r="1648" spans="2:12" x14ac:dyDescent="0.25">
      <c r="B1648" s="147" t="s">
        <v>6</v>
      </c>
      <c r="C1648" s="148" t="s">
        <v>7</v>
      </c>
      <c r="D1648" s="148">
        <v>27</v>
      </c>
      <c r="E1648" s="148" t="s">
        <v>8</v>
      </c>
      <c r="F1648" s="149">
        <v>44032</v>
      </c>
      <c r="G1648" s="149">
        <v>43671</v>
      </c>
      <c r="H1648" s="150">
        <v>100000</v>
      </c>
      <c r="I1648" s="148" t="str">
        <f t="shared" si="100"/>
        <v>2019Q3</v>
      </c>
      <c r="J1648" s="148">
        <f t="shared" si="101"/>
        <v>1</v>
      </c>
      <c r="K1648" s="148">
        <f t="shared" si="102"/>
        <v>4</v>
      </c>
      <c r="L1648" s="151">
        <f t="shared" si="103"/>
        <v>1</v>
      </c>
    </row>
    <row r="1649" spans="2:12" x14ac:dyDescent="0.25">
      <c r="B1649" s="147" t="s">
        <v>9</v>
      </c>
      <c r="C1649" s="148" t="s">
        <v>7</v>
      </c>
      <c r="D1649" s="148">
        <v>50</v>
      </c>
      <c r="E1649" s="148" t="s">
        <v>8</v>
      </c>
      <c r="F1649" s="149">
        <v>44032</v>
      </c>
      <c r="G1649" s="149">
        <v>43678</v>
      </c>
      <c r="H1649" s="150">
        <v>32000</v>
      </c>
      <c r="I1649" s="148" t="str">
        <f t="shared" si="100"/>
        <v>2019Q3</v>
      </c>
      <c r="J1649" s="148">
        <f t="shared" si="101"/>
        <v>1</v>
      </c>
      <c r="K1649" s="148">
        <f t="shared" si="102"/>
        <v>4</v>
      </c>
      <c r="L1649" s="151">
        <f t="shared" si="103"/>
        <v>1</v>
      </c>
    </row>
    <row r="1650" spans="2:12" x14ac:dyDescent="0.25">
      <c r="B1650" s="147" t="s">
        <v>9</v>
      </c>
      <c r="C1650" s="148" t="s">
        <v>7</v>
      </c>
      <c r="D1650" s="148">
        <v>55</v>
      </c>
      <c r="E1650" s="148" t="s">
        <v>8</v>
      </c>
      <c r="F1650" s="149">
        <v>44036</v>
      </c>
      <c r="G1650" s="149">
        <v>43096</v>
      </c>
      <c r="H1650" s="150">
        <v>20000</v>
      </c>
      <c r="I1650" s="148" t="str">
        <f t="shared" si="100"/>
        <v>2017Q4</v>
      </c>
      <c r="J1650" s="148">
        <f t="shared" si="101"/>
        <v>3</v>
      </c>
      <c r="K1650" s="148">
        <f t="shared" si="102"/>
        <v>11</v>
      </c>
      <c r="L1650" s="151">
        <f t="shared" si="103"/>
        <v>1</v>
      </c>
    </row>
    <row r="1651" spans="2:12" x14ac:dyDescent="0.25">
      <c r="B1651" s="147" t="s">
        <v>9</v>
      </c>
      <c r="C1651" s="148" t="s">
        <v>7</v>
      </c>
      <c r="D1651" s="148">
        <v>36</v>
      </c>
      <c r="E1651" s="148" t="s">
        <v>8</v>
      </c>
      <c r="F1651" s="149">
        <v>44038</v>
      </c>
      <c r="G1651" s="149">
        <v>43011</v>
      </c>
      <c r="H1651" s="150">
        <v>87000</v>
      </c>
      <c r="I1651" s="148" t="str">
        <f t="shared" si="100"/>
        <v>2017Q4</v>
      </c>
      <c r="J1651" s="148">
        <f t="shared" si="101"/>
        <v>3</v>
      </c>
      <c r="K1651" s="148">
        <f t="shared" si="102"/>
        <v>11</v>
      </c>
      <c r="L1651" s="151">
        <f t="shared" si="103"/>
        <v>1</v>
      </c>
    </row>
    <row r="1652" spans="2:12" x14ac:dyDescent="0.25">
      <c r="B1652" s="147" t="s">
        <v>9</v>
      </c>
      <c r="C1652" s="148" t="s">
        <v>7</v>
      </c>
      <c r="D1652" s="148">
        <v>45</v>
      </c>
      <c r="E1652" s="148" t="s">
        <v>8</v>
      </c>
      <c r="F1652" s="149">
        <v>44038</v>
      </c>
      <c r="G1652" s="149">
        <v>43592</v>
      </c>
      <c r="H1652" s="150">
        <v>47000</v>
      </c>
      <c r="I1652" s="148" t="str">
        <f t="shared" si="100"/>
        <v>2019Q2</v>
      </c>
      <c r="J1652" s="148">
        <f t="shared" si="101"/>
        <v>1</v>
      </c>
      <c r="K1652" s="148">
        <f t="shared" si="102"/>
        <v>5</v>
      </c>
      <c r="L1652" s="151">
        <f t="shared" si="103"/>
        <v>1</v>
      </c>
    </row>
    <row r="1653" spans="2:12" x14ac:dyDescent="0.25">
      <c r="B1653" s="147" t="s">
        <v>9</v>
      </c>
      <c r="C1653" s="148" t="s">
        <v>7</v>
      </c>
      <c r="D1653" s="148">
        <v>45</v>
      </c>
      <c r="E1653" s="148" t="s">
        <v>8</v>
      </c>
      <c r="F1653" s="149">
        <v>44038</v>
      </c>
      <c r="G1653" s="149">
        <v>43647</v>
      </c>
      <c r="H1653" s="150">
        <v>47000</v>
      </c>
      <c r="I1653" s="148" t="str">
        <f t="shared" si="100"/>
        <v>2019Q3</v>
      </c>
      <c r="J1653" s="148">
        <f t="shared" si="101"/>
        <v>1</v>
      </c>
      <c r="K1653" s="148">
        <f t="shared" si="102"/>
        <v>4</v>
      </c>
      <c r="L1653" s="151">
        <f t="shared" si="103"/>
        <v>1</v>
      </c>
    </row>
    <row r="1654" spans="2:12" x14ac:dyDescent="0.25">
      <c r="B1654" s="147" t="s">
        <v>6</v>
      </c>
      <c r="C1654" s="148" t="s">
        <v>7</v>
      </c>
      <c r="D1654" s="148">
        <v>52</v>
      </c>
      <c r="E1654" s="148" t="s">
        <v>8</v>
      </c>
      <c r="F1654" s="149">
        <v>44038</v>
      </c>
      <c r="G1654" s="149">
        <v>43665</v>
      </c>
      <c r="H1654" s="150">
        <v>27000</v>
      </c>
      <c r="I1654" s="148" t="str">
        <f t="shared" si="100"/>
        <v>2019Q3</v>
      </c>
      <c r="J1654" s="148">
        <f t="shared" si="101"/>
        <v>1</v>
      </c>
      <c r="K1654" s="148">
        <f t="shared" si="102"/>
        <v>4</v>
      </c>
      <c r="L1654" s="151">
        <f t="shared" si="103"/>
        <v>1</v>
      </c>
    </row>
    <row r="1655" spans="2:12" x14ac:dyDescent="0.25">
      <c r="B1655" s="147" t="s">
        <v>9</v>
      </c>
      <c r="C1655" s="148" t="s">
        <v>7</v>
      </c>
      <c r="D1655" s="148">
        <v>47</v>
      </c>
      <c r="E1655" s="148" t="s">
        <v>8</v>
      </c>
      <c r="F1655" s="149">
        <v>44038</v>
      </c>
      <c r="G1655" s="149">
        <v>43709</v>
      </c>
      <c r="H1655" s="150">
        <v>40000</v>
      </c>
      <c r="I1655" s="148" t="str">
        <f t="shared" si="100"/>
        <v>2019Q3</v>
      </c>
      <c r="J1655" s="148">
        <f t="shared" si="101"/>
        <v>1</v>
      </c>
      <c r="K1655" s="148">
        <f t="shared" si="102"/>
        <v>4</v>
      </c>
      <c r="L1655" s="151">
        <f t="shared" si="103"/>
        <v>1</v>
      </c>
    </row>
    <row r="1656" spans="2:12" x14ac:dyDescent="0.25">
      <c r="B1656" s="147" t="s">
        <v>9</v>
      </c>
      <c r="C1656" s="148" t="s">
        <v>7</v>
      </c>
      <c r="D1656" s="148">
        <v>25</v>
      </c>
      <c r="E1656" s="148" t="s">
        <v>8</v>
      </c>
      <c r="F1656" s="149">
        <v>44038</v>
      </c>
      <c r="G1656" s="149">
        <v>43770</v>
      </c>
      <c r="H1656" s="150">
        <v>100000</v>
      </c>
      <c r="I1656" s="148" t="str">
        <f t="shared" si="100"/>
        <v>2019Q4</v>
      </c>
      <c r="J1656" s="148">
        <f t="shared" si="101"/>
        <v>1</v>
      </c>
      <c r="K1656" s="148">
        <f t="shared" si="102"/>
        <v>3</v>
      </c>
      <c r="L1656" s="151">
        <f t="shared" si="103"/>
        <v>1</v>
      </c>
    </row>
    <row r="1657" spans="2:12" x14ac:dyDescent="0.25">
      <c r="B1657" s="147" t="s">
        <v>6</v>
      </c>
      <c r="C1657" s="148" t="s">
        <v>7</v>
      </c>
      <c r="D1657" s="148">
        <v>40</v>
      </c>
      <c r="E1657" s="148" t="s">
        <v>8</v>
      </c>
      <c r="F1657" s="149">
        <v>44038</v>
      </c>
      <c r="G1657" s="149">
        <v>43794</v>
      </c>
      <c r="H1657" s="150">
        <v>74000</v>
      </c>
      <c r="I1657" s="148" t="str">
        <f t="shared" si="100"/>
        <v>2019Q4</v>
      </c>
      <c r="J1657" s="148">
        <f t="shared" si="101"/>
        <v>1</v>
      </c>
      <c r="K1657" s="148">
        <f t="shared" si="102"/>
        <v>3</v>
      </c>
      <c r="L1657" s="151">
        <f t="shared" si="103"/>
        <v>1</v>
      </c>
    </row>
    <row r="1658" spans="2:12" x14ac:dyDescent="0.25">
      <c r="B1658" s="147" t="s">
        <v>9</v>
      </c>
      <c r="C1658" s="148" t="s">
        <v>7</v>
      </c>
      <c r="D1658" s="148">
        <v>44</v>
      </c>
      <c r="E1658" s="148" t="s">
        <v>8</v>
      </c>
      <c r="F1658" s="149">
        <v>44038</v>
      </c>
      <c r="G1658" s="149">
        <v>43845</v>
      </c>
      <c r="H1658" s="150">
        <v>52000</v>
      </c>
      <c r="I1658" s="148" t="str">
        <f t="shared" si="100"/>
        <v>2020Q1</v>
      </c>
      <c r="J1658" s="148">
        <f t="shared" si="101"/>
        <v>0</v>
      </c>
      <c r="K1658" s="148">
        <f t="shared" si="102"/>
        <v>2</v>
      </c>
      <c r="L1658" s="151">
        <f t="shared" si="103"/>
        <v>1</v>
      </c>
    </row>
    <row r="1659" spans="2:12" x14ac:dyDescent="0.25">
      <c r="B1659" s="147" t="s">
        <v>6</v>
      </c>
      <c r="C1659" s="148" t="s">
        <v>7</v>
      </c>
      <c r="D1659" s="148">
        <v>42</v>
      </c>
      <c r="E1659" s="148" t="s">
        <v>8</v>
      </c>
      <c r="F1659" s="149">
        <v>44038</v>
      </c>
      <c r="G1659" s="149">
        <v>43889</v>
      </c>
      <c r="H1659" s="150">
        <v>64000</v>
      </c>
      <c r="I1659" s="148" t="str">
        <f t="shared" si="100"/>
        <v>2020Q1</v>
      </c>
      <c r="J1659" s="148">
        <f t="shared" si="101"/>
        <v>0</v>
      </c>
      <c r="K1659" s="148">
        <f t="shared" si="102"/>
        <v>2</v>
      </c>
      <c r="L1659" s="151">
        <f t="shared" si="103"/>
        <v>1</v>
      </c>
    </row>
    <row r="1660" spans="2:12" x14ac:dyDescent="0.25">
      <c r="B1660" s="147" t="s">
        <v>9</v>
      </c>
      <c r="C1660" s="148" t="s">
        <v>7</v>
      </c>
      <c r="D1660" s="148">
        <v>60</v>
      </c>
      <c r="E1660" s="148" t="s">
        <v>8</v>
      </c>
      <c r="F1660" s="149">
        <v>44038</v>
      </c>
      <c r="G1660" s="149">
        <v>43928</v>
      </c>
      <c r="H1660" s="150">
        <v>10000</v>
      </c>
      <c r="I1660" s="148" t="str">
        <f t="shared" si="100"/>
        <v>2020Q2</v>
      </c>
      <c r="J1660" s="148">
        <f t="shared" si="101"/>
        <v>0</v>
      </c>
      <c r="K1660" s="148">
        <f t="shared" si="102"/>
        <v>1</v>
      </c>
      <c r="L1660" s="151">
        <f t="shared" si="103"/>
        <v>1</v>
      </c>
    </row>
    <row r="1661" spans="2:12" x14ac:dyDescent="0.25">
      <c r="B1661" s="147" t="s">
        <v>6</v>
      </c>
      <c r="C1661" s="148" t="s">
        <v>7</v>
      </c>
      <c r="D1661" s="148">
        <v>21</v>
      </c>
      <c r="E1661" s="148" t="s">
        <v>8</v>
      </c>
      <c r="F1661" s="149">
        <v>44038</v>
      </c>
      <c r="G1661" s="149">
        <v>43967</v>
      </c>
      <c r="H1661" s="150">
        <v>100000</v>
      </c>
      <c r="I1661" s="148" t="str">
        <f t="shared" si="100"/>
        <v>2020Q2</v>
      </c>
      <c r="J1661" s="148">
        <f t="shared" si="101"/>
        <v>0</v>
      </c>
      <c r="K1661" s="148">
        <f t="shared" si="102"/>
        <v>1</v>
      </c>
      <c r="L1661" s="151">
        <f t="shared" si="103"/>
        <v>1</v>
      </c>
    </row>
    <row r="1662" spans="2:12" x14ac:dyDescent="0.25">
      <c r="B1662" s="147" t="s">
        <v>6</v>
      </c>
      <c r="C1662" s="148" t="s">
        <v>7</v>
      </c>
      <c r="D1662" s="148">
        <v>49</v>
      </c>
      <c r="E1662" s="148" t="s">
        <v>8</v>
      </c>
      <c r="F1662" s="149">
        <v>44038</v>
      </c>
      <c r="G1662" s="149">
        <v>43977</v>
      </c>
      <c r="H1662" s="150">
        <v>35000</v>
      </c>
      <c r="I1662" s="148" t="str">
        <f t="shared" si="100"/>
        <v>2020Q2</v>
      </c>
      <c r="J1662" s="148">
        <f t="shared" si="101"/>
        <v>0</v>
      </c>
      <c r="K1662" s="148">
        <f t="shared" si="102"/>
        <v>1</v>
      </c>
      <c r="L1662" s="151">
        <f t="shared" si="103"/>
        <v>1</v>
      </c>
    </row>
    <row r="1663" spans="2:12" x14ac:dyDescent="0.25">
      <c r="B1663" s="147" t="s">
        <v>6</v>
      </c>
      <c r="C1663" s="148" t="s">
        <v>7</v>
      </c>
      <c r="D1663" s="148">
        <v>27</v>
      </c>
      <c r="E1663" s="148" t="s">
        <v>8</v>
      </c>
      <c r="F1663" s="149">
        <v>44038</v>
      </c>
      <c r="G1663" s="149">
        <v>43989</v>
      </c>
      <c r="H1663" s="150">
        <v>100000</v>
      </c>
      <c r="I1663" s="148" t="str">
        <f t="shared" si="100"/>
        <v>2020Q2</v>
      </c>
      <c r="J1663" s="148">
        <f t="shared" si="101"/>
        <v>0</v>
      </c>
      <c r="K1663" s="148">
        <f t="shared" si="102"/>
        <v>1</v>
      </c>
      <c r="L1663" s="151">
        <f t="shared" si="103"/>
        <v>1</v>
      </c>
    </row>
    <row r="1664" spans="2:12" x14ac:dyDescent="0.25">
      <c r="B1664" s="147" t="s">
        <v>6</v>
      </c>
      <c r="C1664" s="148" t="s">
        <v>7</v>
      </c>
      <c r="D1664" s="148">
        <v>45</v>
      </c>
      <c r="E1664" s="148" t="s">
        <v>8</v>
      </c>
      <c r="F1664" s="149">
        <v>44038</v>
      </c>
      <c r="G1664" s="149">
        <v>44011</v>
      </c>
      <c r="H1664" s="150">
        <v>47000</v>
      </c>
      <c r="I1664" s="148" t="str">
        <f t="shared" si="100"/>
        <v>2020Q2</v>
      </c>
      <c r="J1664" s="148">
        <f t="shared" si="101"/>
        <v>0</v>
      </c>
      <c r="K1664" s="148">
        <f t="shared" si="102"/>
        <v>1</v>
      </c>
      <c r="L1664" s="151">
        <f t="shared" si="103"/>
        <v>1</v>
      </c>
    </row>
    <row r="1665" spans="2:12" x14ac:dyDescent="0.25">
      <c r="B1665" s="147" t="s">
        <v>6</v>
      </c>
      <c r="C1665" s="148" t="s">
        <v>7</v>
      </c>
      <c r="D1665" s="148">
        <v>45</v>
      </c>
      <c r="E1665" s="148" t="s">
        <v>8</v>
      </c>
      <c r="F1665" s="149">
        <v>44038</v>
      </c>
      <c r="G1665" s="149">
        <v>44013</v>
      </c>
      <c r="H1665" s="150">
        <v>47000</v>
      </c>
      <c r="I1665" s="148" t="str">
        <f t="shared" si="100"/>
        <v>2020Q3</v>
      </c>
      <c r="J1665" s="148">
        <f t="shared" si="101"/>
        <v>0</v>
      </c>
      <c r="K1665" s="148">
        <f t="shared" si="102"/>
        <v>0</v>
      </c>
      <c r="L1665" s="151">
        <f t="shared" si="103"/>
        <v>1</v>
      </c>
    </row>
    <row r="1666" spans="2:12" x14ac:dyDescent="0.25">
      <c r="B1666" s="147" t="s">
        <v>9</v>
      </c>
      <c r="C1666" s="148" t="s">
        <v>7</v>
      </c>
      <c r="D1666" s="148">
        <v>61</v>
      </c>
      <c r="E1666" s="148" t="s">
        <v>8</v>
      </c>
      <c r="F1666" s="149">
        <v>44039</v>
      </c>
      <c r="G1666" s="149">
        <v>44023</v>
      </c>
      <c r="H1666" s="150">
        <v>10000</v>
      </c>
      <c r="I1666" s="148" t="str">
        <f t="shared" si="100"/>
        <v>2020Q3</v>
      </c>
      <c r="J1666" s="148">
        <f t="shared" si="101"/>
        <v>0</v>
      </c>
      <c r="K1666" s="148">
        <f t="shared" si="102"/>
        <v>0</v>
      </c>
      <c r="L1666" s="151">
        <f t="shared" si="103"/>
        <v>1</v>
      </c>
    </row>
    <row r="1667" spans="2:12" x14ac:dyDescent="0.25">
      <c r="B1667" s="147" t="s">
        <v>6</v>
      </c>
      <c r="C1667" s="148" t="s">
        <v>7</v>
      </c>
      <c r="D1667" s="148">
        <v>51</v>
      </c>
      <c r="E1667" s="148" t="s">
        <v>8</v>
      </c>
      <c r="F1667" s="149">
        <v>44045</v>
      </c>
      <c r="G1667" s="149">
        <v>43983</v>
      </c>
      <c r="H1667" s="150">
        <v>30000</v>
      </c>
      <c r="I1667" s="148" t="str">
        <f t="shared" si="100"/>
        <v>2020Q2</v>
      </c>
      <c r="J1667" s="148">
        <f t="shared" si="101"/>
        <v>0</v>
      </c>
      <c r="K1667" s="148">
        <f t="shared" si="102"/>
        <v>1</v>
      </c>
      <c r="L1667" s="151">
        <f t="shared" si="103"/>
        <v>1</v>
      </c>
    </row>
    <row r="1668" spans="2:12" x14ac:dyDescent="0.25">
      <c r="B1668" s="147" t="s">
        <v>9</v>
      </c>
      <c r="C1668" s="148" t="s">
        <v>7</v>
      </c>
      <c r="D1668" s="148">
        <v>35</v>
      </c>
      <c r="E1668" s="148" t="s">
        <v>8</v>
      </c>
      <c r="F1668" s="149">
        <v>44046</v>
      </c>
      <c r="G1668" s="149">
        <v>43654</v>
      </c>
      <c r="H1668" s="150">
        <v>88000</v>
      </c>
      <c r="I1668" s="148" t="str">
        <f t="shared" si="100"/>
        <v>2019Q3</v>
      </c>
      <c r="J1668" s="148">
        <f t="shared" si="101"/>
        <v>1</v>
      </c>
      <c r="K1668" s="148">
        <f t="shared" si="102"/>
        <v>4</v>
      </c>
      <c r="L1668" s="151">
        <f t="shared" si="103"/>
        <v>1</v>
      </c>
    </row>
    <row r="1669" spans="2:12" x14ac:dyDescent="0.25">
      <c r="B1669" s="147" t="s">
        <v>9</v>
      </c>
      <c r="C1669" s="148" t="s">
        <v>7</v>
      </c>
      <c r="D1669" s="148">
        <v>60</v>
      </c>
      <c r="E1669" s="148" t="s">
        <v>8</v>
      </c>
      <c r="F1669" s="149">
        <v>44046</v>
      </c>
      <c r="G1669" s="149">
        <v>43882</v>
      </c>
      <c r="H1669" s="150">
        <v>10000</v>
      </c>
      <c r="I1669" s="148" t="str">
        <f t="shared" si="100"/>
        <v>2020Q1</v>
      </c>
      <c r="J1669" s="148">
        <f t="shared" si="101"/>
        <v>0</v>
      </c>
      <c r="K1669" s="148">
        <f t="shared" si="102"/>
        <v>2</v>
      </c>
      <c r="L1669" s="151">
        <f t="shared" si="103"/>
        <v>1</v>
      </c>
    </row>
    <row r="1670" spans="2:12" x14ac:dyDescent="0.25">
      <c r="B1670" s="147" t="s">
        <v>9</v>
      </c>
      <c r="C1670" s="148" t="s">
        <v>7</v>
      </c>
      <c r="D1670" s="148">
        <v>42</v>
      </c>
      <c r="E1670" s="148" t="s">
        <v>8</v>
      </c>
      <c r="F1670" s="149">
        <v>44047</v>
      </c>
      <c r="G1670" s="149">
        <v>43384</v>
      </c>
      <c r="H1670" s="150">
        <v>64000</v>
      </c>
      <c r="I1670" s="148" t="str">
        <f t="shared" si="100"/>
        <v>2018Q4</v>
      </c>
      <c r="J1670" s="148">
        <f t="shared" si="101"/>
        <v>2</v>
      </c>
      <c r="K1670" s="148">
        <f t="shared" si="102"/>
        <v>7</v>
      </c>
      <c r="L1670" s="151">
        <f t="shared" si="103"/>
        <v>1</v>
      </c>
    </row>
    <row r="1671" spans="2:12" x14ac:dyDescent="0.25">
      <c r="B1671" s="147" t="s">
        <v>6</v>
      </c>
      <c r="C1671" s="148" t="s">
        <v>7</v>
      </c>
      <c r="D1671" s="148">
        <v>40</v>
      </c>
      <c r="E1671" s="148" t="s">
        <v>8</v>
      </c>
      <c r="F1671" s="149">
        <v>44047</v>
      </c>
      <c r="G1671" s="149">
        <v>43948</v>
      </c>
      <c r="H1671" s="150">
        <v>74000</v>
      </c>
      <c r="I1671" s="148" t="str">
        <f t="shared" si="100"/>
        <v>2020Q2</v>
      </c>
      <c r="J1671" s="148">
        <f t="shared" si="101"/>
        <v>0</v>
      </c>
      <c r="K1671" s="148">
        <f t="shared" si="102"/>
        <v>1</v>
      </c>
      <c r="L1671" s="151">
        <f t="shared" si="103"/>
        <v>1</v>
      </c>
    </row>
    <row r="1672" spans="2:12" x14ac:dyDescent="0.25">
      <c r="B1672" s="147" t="s">
        <v>6</v>
      </c>
      <c r="C1672" s="148" t="s">
        <v>7</v>
      </c>
      <c r="D1672" s="148">
        <v>34</v>
      </c>
      <c r="E1672" s="148" t="s">
        <v>8</v>
      </c>
      <c r="F1672" s="149">
        <v>44048</v>
      </c>
      <c r="G1672" s="149">
        <v>43864</v>
      </c>
      <c r="H1672" s="150">
        <v>91000</v>
      </c>
      <c r="I1672" s="148" t="str">
        <f t="shared" si="100"/>
        <v>2020Q1</v>
      </c>
      <c r="J1672" s="148">
        <f t="shared" si="101"/>
        <v>0</v>
      </c>
      <c r="K1672" s="148">
        <f t="shared" si="102"/>
        <v>2</v>
      </c>
      <c r="L1672" s="151">
        <f t="shared" si="103"/>
        <v>1</v>
      </c>
    </row>
    <row r="1673" spans="2:12" x14ac:dyDescent="0.25">
      <c r="B1673" s="147" t="s">
        <v>9</v>
      </c>
      <c r="C1673" s="148" t="s">
        <v>7</v>
      </c>
      <c r="D1673" s="148">
        <v>53</v>
      </c>
      <c r="E1673" s="148" t="s">
        <v>8</v>
      </c>
      <c r="F1673" s="149">
        <v>44049</v>
      </c>
      <c r="G1673" s="149">
        <v>43011</v>
      </c>
      <c r="H1673" s="150">
        <v>25000</v>
      </c>
      <c r="I1673" s="148" t="str">
        <f t="shared" si="100"/>
        <v>2017Q4</v>
      </c>
      <c r="J1673" s="148">
        <f t="shared" si="101"/>
        <v>3</v>
      </c>
      <c r="K1673" s="148">
        <f t="shared" si="102"/>
        <v>11</v>
      </c>
      <c r="L1673" s="151">
        <f t="shared" si="103"/>
        <v>1</v>
      </c>
    </row>
    <row r="1674" spans="2:12" x14ac:dyDescent="0.25">
      <c r="B1674" s="147" t="s">
        <v>6</v>
      </c>
      <c r="C1674" s="148" t="s">
        <v>7</v>
      </c>
      <c r="D1674" s="148">
        <v>23</v>
      </c>
      <c r="E1674" s="148" t="s">
        <v>8</v>
      </c>
      <c r="F1674" s="149">
        <v>44049</v>
      </c>
      <c r="G1674" s="149">
        <v>43853</v>
      </c>
      <c r="H1674" s="150">
        <v>100000</v>
      </c>
      <c r="I1674" s="148" t="str">
        <f t="shared" si="100"/>
        <v>2020Q1</v>
      </c>
      <c r="J1674" s="148">
        <f t="shared" si="101"/>
        <v>0</v>
      </c>
      <c r="K1674" s="148">
        <f t="shared" si="102"/>
        <v>2</v>
      </c>
      <c r="L1674" s="151">
        <f t="shared" si="103"/>
        <v>1</v>
      </c>
    </row>
    <row r="1675" spans="2:12" x14ac:dyDescent="0.25">
      <c r="B1675" s="147" t="s">
        <v>6</v>
      </c>
      <c r="C1675" s="148" t="s">
        <v>7</v>
      </c>
      <c r="D1675" s="148">
        <v>26</v>
      </c>
      <c r="E1675" s="148" t="s">
        <v>8</v>
      </c>
      <c r="F1675" s="149">
        <v>44053</v>
      </c>
      <c r="G1675" s="149">
        <v>43595</v>
      </c>
      <c r="H1675" s="150">
        <v>100000</v>
      </c>
      <c r="I1675" s="148" t="str">
        <f t="shared" ref="I1675:I1738" si="104">YEAR(G1675)&amp;"Q"&amp;ROUNDUP(MONTH(G1675)/3,0)</f>
        <v>2019Q2</v>
      </c>
      <c r="J1675" s="148">
        <f t="shared" ref="J1675:J1738" si="105">YEAR(F1675)-YEAR(G1675)</f>
        <v>1</v>
      </c>
      <c r="K1675" s="148">
        <f t="shared" ref="K1675:K1738" si="106">(YEAR(F1675)*4+ROUNDDOWN((MONTH(F1675)-1)/3,0))
-(YEAR(G1675)*4+ROUNDDOWN((MONTH(G1675)-1)/3,0))</f>
        <v>5</v>
      </c>
      <c r="L1675" s="151">
        <f t="shared" ref="L1675:L1738" si="107">IF(C1675="Declined",0,IF(C1675="Admitted",1,IF(B1675="TPD",0.8,1)))</f>
        <v>1</v>
      </c>
    </row>
    <row r="1676" spans="2:12" x14ac:dyDescent="0.25">
      <c r="B1676" s="147" t="s">
        <v>6</v>
      </c>
      <c r="C1676" s="148" t="s">
        <v>7</v>
      </c>
      <c r="D1676" s="148">
        <v>21</v>
      </c>
      <c r="E1676" s="148" t="s">
        <v>8</v>
      </c>
      <c r="F1676" s="149">
        <v>44053</v>
      </c>
      <c r="G1676" s="149">
        <v>43826</v>
      </c>
      <c r="H1676" s="150">
        <v>100000</v>
      </c>
      <c r="I1676" s="148" t="str">
        <f t="shared" si="104"/>
        <v>2019Q4</v>
      </c>
      <c r="J1676" s="148">
        <f t="shared" si="105"/>
        <v>1</v>
      </c>
      <c r="K1676" s="148">
        <f t="shared" si="106"/>
        <v>3</v>
      </c>
      <c r="L1676" s="151">
        <f t="shared" si="107"/>
        <v>1</v>
      </c>
    </row>
    <row r="1677" spans="2:12" x14ac:dyDescent="0.25">
      <c r="B1677" s="147" t="s">
        <v>6</v>
      </c>
      <c r="C1677" s="148" t="s">
        <v>7</v>
      </c>
      <c r="D1677" s="148">
        <v>59</v>
      </c>
      <c r="E1677" s="148" t="s">
        <v>8</v>
      </c>
      <c r="F1677" s="149">
        <v>44053</v>
      </c>
      <c r="G1677" s="149">
        <v>43847</v>
      </c>
      <c r="H1677" s="150">
        <v>10000</v>
      </c>
      <c r="I1677" s="148" t="str">
        <f t="shared" si="104"/>
        <v>2020Q1</v>
      </c>
      <c r="J1677" s="148">
        <f t="shared" si="105"/>
        <v>0</v>
      </c>
      <c r="K1677" s="148">
        <f t="shared" si="106"/>
        <v>2</v>
      </c>
      <c r="L1677" s="151">
        <f t="shared" si="107"/>
        <v>1</v>
      </c>
    </row>
    <row r="1678" spans="2:12" x14ac:dyDescent="0.25">
      <c r="B1678" s="147" t="s">
        <v>6</v>
      </c>
      <c r="C1678" s="148" t="s">
        <v>7</v>
      </c>
      <c r="D1678" s="148">
        <v>50</v>
      </c>
      <c r="E1678" s="148" t="s">
        <v>8</v>
      </c>
      <c r="F1678" s="149">
        <v>44053</v>
      </c>
      <c r="G1678" s="149">
        <v>43958</v>
      </c>
      <c r="H1678" s="150">
        <v>32000</v>
      </c>
      <c r="I1678" s="148" t="str">
        <f t="shared" si="104"/>
        <v>2020Q2</v>
      </c>
      <c r="J1678" s="148">
        <f t="shared" si="105"/>
        <v>0</v>
      </c>
      <c r="K1678" s="148">
        <f t="shared" si="106"/>
        <v>1</v>
      </c>
      <c r="L1678" s="151">
        <f t="shared" si="107"/>
        <v>1</v>
      </c>
    </row>
    <row r="1679" spans="2:12" x14ac:dyDescent="0.25">
      <c r="B1679" s="147" t="s">
        <v>6</v>
      </c>
      <c r="C1679" s="148" t="s">
        <v>7</v>
      </c>
      <c r="D1679" s="148">
        <v>43</v>
      </c>
      <c r="E1679" s="148" t="s">
        <v>8</v>
      </c>
      <c r="F1679" s="149">
        <v>44055</v>
      </c>
      <c r="G1679" s="149">
        <v>43422</v>
      </c>
      <c r="H1679" s="150">
        <v>59000</v>
      </c>
      <c r="I1679" s="148" t="str">
        <f t="shared" si="104"/>
        <v>2018Q4</v>
      </c>
      <c r="J1679" s="148">
        <f t="shared" si="105"/>
        <v>2</v>
      </c>
      <c r="K1679" s="148">
        <f t="shared" si="106"/>
        <v>7</v>
      </c>
      <c r="L1679" s="151">
        <f t="shared" si="107"/>
        <v>1</v>
      </c>
    </row>
    <row r="1680" spans="2:12" x14ac:dyDescent="0.25">
      <c r="B1680" s="147" t="s">
        <v>6</v>
      </c>
      <c r="C1680" s="148" t="s">
        <v>7</v>
      </c>
      <c r="D1680" s="148">
        <v>34</v>
      </c>
      <c r="E1680" s="148" t="s">
        <v>8</v>
      </c>
      <c r="F1680" s="149">
        <v>44055</v>
      </c>
      <c r="G1680" s="149">
        <v>43790</v>
      </c>
      <c r="H1680" s="150">
        <v>91000</v>
      </c>
      <c r="I1680" s="148" t="str">
        <f t="shared" si="104"/>
        <v>2019Q4</v>
      </c>
      <c r="J1680" s="148">
        <f t="shared" si="105"/>
        <v>1</v>
      </c>
      <c r="K1680" s="148">
        <f t="shared" si="106"/>
        <v>3</v>
      </c>
      <c r="L1680" s="151">
        <f t="shared" si="107"/>
        <v>1</v>
      </c>
    </row>
    <row r="1681" spans="2:12" x14ac:dyDescent="0.25">
      <c r="B1681" s="147" t="s">
        <v>9</v>
      </c>
      <c r="C1681" s="148" t="s">
        <v>7</v>
      </c>
      <c r="D1681" s="148">
        <v>58</v>
      </c>
      <c r="E1681" s="148" t="s">
        <v>8</v>
      </c>
      <c r="F1681" s="149">
        <v>44055</v>
      </c>
      <c r="G1681" s="149">
        <v>43931</v>
      </c>
      <c r="H1681" s="150">
        <v>12000</v>
      </c>
      <c r="I1681" s="148" t="str">
        <f t="shared" si="104"/>
        <v>2020Q2</v>
      </c>
      <c r="J1681" s="148">
        <f t="shared" si="105"/>
        <v>0</v>
      </c>
      <c r="K1681" s="148">
        <f t="shared" si="106"/>
        <v>1</v>
      </c>
      <c r="L1681" s="151">
        <f t="shared" si="107"/>
        <v>1</v>
      </c>
    </row>
    <row r="1682" spans="2:12" x14ac:dyDescent="0.25">
      <c r="B1682" s="147" t="s">
        <v>6</v>
      </c>
      <c r="C1682" s="148" t="s">
        <v>7</v>
      </c>
      <c r="D1682" s="148">
        <v>26</v>
      </c>
      <c r="E1682" s="148" t="s">
        <v>8</v>
      </c>
      <c r="F1682" s="149">
        <v>44055</v>
      </c>
      <c r="G1682" s="149">
        <v>43965</v>
      </c>
      <c r="H1682" s="150">
        <v>100000</v>
      </c>
      <c r="I1682" s="148" t="str">
        <f t="shared" si="104"/>
        <v>2020Q2</v>
      </c>
      <c r="J1682" s="148">
        <f t="shared" si="105"/>
        <v>0</v>
      </c>
      <c r="K1682" s="148">
        <f t="shared" si="106"/>
        <v>1</v>
      </c>
      <c r="L1682" s="151">
        <f t="shared" si="107"/>
        <v>1</v>
      </c>
    </row>
    <row r="1683" spans="2:12" x14ac:dyDescent="0.25">
      <c r="B1683" s="147" t="s">
        <v>6</v>
      </c>
      <c r="C1683" s="148" t="s">
        <v>7</v>
      </c>
      <c r="D1683" s="148">
        <v>36</v>
      </c>
      <c r="E1683" s="148" t="s">
        <v>8</v>
      </c>
      <c r="F1683" s="149">
        <v>44055</v>
      </c>
      <c r="G1683" s="149">
        <v>43993</v>
      </c>
      <c r="H1683" s="150">
        <v>87000</v>
      </c>
      <c r="I1683" s="148" t="str">
        <f t="shared" si="104"/>
        <v>2020Q2</v>
      </c>
      <c r="J1683" s="148">
        <f t="shared" si="105"/>
        <v>0</v>
      </c>
      <c r="K1683" s="148">
        <f t="shared" si="106"/>
        <v>1</v>
      </c>
      <c r="L1683" s="151">
        <f t="shared" si="107"/>
        <v>1</v>
      </c>
    </row>
    <row r="1684" spans="2:12" x14ac:dyDescent="0.25">
      <c r="B1684" s="147" t="s">
        <v>9</v>
      </c>
      <c r="C1684" s="148" t="s">
        <v>7</v>
      </c>
      <c r="D1684" s="148">
        <v>59</v>
      </c>
      <c r="E1684" s="148" t="s">
        <v>8</v>
      </c>
      <c r="F1684" s="149">
        <v>44055</v>
      </c>
      <c r="G1684" s="149">
        <v>44003</v>
      </c>
      <c r="H1684" s="150">
        <v>10000</v>
      </c>
      <c r="I1684" s="148" t="str">
        <f t="shared" si="104"/>
        <v>2020Q2</v>
      </c>
      <c r="J1684" s="148">
        <f t="shared" si="105"/>
        <v>0</v>
      </c>
      <c r="K1684" s="148">
        <f t="shared" si="106"/>
        <v>1</v>
      </c>
      <c r="L1684" s="151">
        <f t="shared" si="107"/>
        <v>1</v>
      </c>
    </row>
    <row r="1685" spans="2:12" x14ac:dyDescent="0.25">
      <c r="B1685" s="147" t="s">
        <v>6</v>
      </c>
      <c r="C1685" s="148" t="s">
        <v>7</v>
      </c>
      <c r="D1685" s="148">
        <v>46</v>
      </c>
      <c r="E1685" s="148" t="s">
        <v>8</v>
      </c>
      <c r="F1685" s="149">
        <v>44055</v>
      </c>
      <c r="G1685" s="149">
        <v>44020</v>
      </c>
      <c r="H1685" s="150">
        <v>43000</v>
      </c>
      <c r="I1685" s="148" t="str">
        <f t="shared" si="104"/>
        <v>2020Q3</v>
      </c>
      <c r="J1685" s="148">
        <f t="shared" si="105"/>
        <v>0</v>
      </c>
      <c r="K1685" s="148">
        <f t="shared" si="106"/>
        <v>0</v>
      </c>
      <c r="L1685" s="151">
        <f t="shared" si="107"/>
        <v>1</v>
      </c>
    </row>
    <row r="1686" spans="2:12" x14ac:dyDescent="0.25">
      <c r="B1686" s="147" t="s">
        <v>9</v>
      </c>
      <c r="C1686" s="148" t="s">
        <v>7</v>
      </c>
      <c r="D1686" s="148">
        <v>38</v>
      </c>
      <c r="E1686" s="148" t="s">
        <v>8</v>
      </c>
      <c r="F1686" s="149">
        <v>44059</v>
      </c>
      <c r="G1686" s="149">
        <v>43780</v>
      </c>
      <c r="H1686" s="150">
        <v>84000</v>
      </c>
      <c r="I1686" s="148" t="str">
        <f t="shared" si="104"/>
        <v>2019Q4</v>
      </c>
      <c r="J1686" s="148">
        <f t="shared" si="105"/>
        <v>1</v>
      </c>
      <c r="K1686" s="148">
        <f t="shared" si="106"/>
        <v>3</v>
      </c>
      <c r="L1686" s="151">
        <f t="shared" si="107"/>
        <v>1</v>
      </c>
    </row>
    <row r="1687" spans="2:12" x14ac:dyDescent="0.25">
      <c r="B1687" s="147" t="s">
        <v>6</v>
      </c>
      <c r="C1687" s="148" t="s">
        <v>7</v>
      </c>
      <c r="D1687" s="148">
        <v>23</v>
      </c>
      <c r="E1687" s="148" t="s">
        <v>8</v>
      </c>
      <c r="F1687" s="149">
        <v>44059</v>
      </c>
      <c r="G1687" s="149">
        <v>43965</v>
      </c>
      <c r="H1687" s="150">
        <v>100000</v>
      </c>
      <c r="I1687" s="148" t="str">
        <f t="shared" si="104"/>
        <v>2020Q2</v>
      </c>
      <c r="J1687" s="148">
        <f t="shared" si="105"/>
        <v>0</v>
      </c>
      <c r="K1687" s="148">
        <f t="shared" si="106"/>
        <v>1</v>
      </c>
      <c r="L1687" s="151">
        <f t="shared" si="107"/>
        <v>1</v>
      </c>
    </row>
    <row r="1688" spans="2:12" x14ac:dyDescent="0.25">
      <c r="B1688" s="147" t="s">
        <v>6</v>
      </c>
      <c r="C1688" s="148" t="s">
        <v>7</v>
      </c>
      <c r="D1688" s="148">
        <v>45</v>
      </c>
      <c r="E1688" s="148" t="s">
        <v>8</v>
      </c>
      <c r="F1688" s="149">
        <v>44059</v>
      </c>
      <c r="G1688" s="149">
        <v>44001</v>
      </c>
      <c r="H1688" s="150">
        <v>47000</v>
      </c>
      <c r="I1688" s="148" t="str">
        <f t="shared" si="104"/>
        <v>2020Q2</v>
      </c>
      <c r="J1688" s="148">
        <f t="shared" si="105"/>
        <v>0</v>
      </c>
      <c r="K1688" s="148">
        <f t="shared" si="106"/>
        <v>1</v>
      </c>
      <c r="L1688" s="151">
        <f t="shared" si="107"/>
        <v>1</v>
      </c>
    </row>
    <row r="1689" spans="2:12" x14ac:dyDescent="0.25">
      <c r="B1689" s="147" t="s">
        <v>6</v>
      </c>
      <c r="C1689" s="148" t="s">
        <v>7</v>
      </c>
      <c r="D1689" s="148">
        <v>47</v>
      </c>
      <c r="E1689" s="148" t="s">
        <v>8</v>
      </c>
      <c r="F1689" s="149">
        <v>44059</v>
      </c>
      <c r="G1689" s="149">
        <v>44001</v>
      </c>
      <c r="H1689" s="150">
        <v>40000</v>
      </c>
      <c r="I1689" s="148" t="str">
        <f t="shared" si="104"/>
        <v>2020Q2</v>
      </c>
      <c r="J1689" s="148">
        <f t="shared" si="105"/>
        <v>0</v>
      </c>
      <c r="K1689" s="148">
        <f t="shared" si="106"/>
        <v>1</v>
      </c>
      <c r="L1689" s="151">
        <f t="shared" si="107"/>
        <v>1</v>
      </c>
    </row>
    <row r="1690" spans="2:12" x14ac:dyDescent="0.25">
      <c r="B1690" s="147" t="s">
        <v>9</v>
      </c>
      <c r="C1690" s="148" t="s">
        <v>7</v>
      </c>
      <c r="D1690" s="148">
        <v>38</v>
      </c>
      <c r="E1690" s="148" t="s">
        <v>8</v>
      </c>
      <c r="F1690" s="149">
        <v>44060</v>
      </c>
      <c r="G1690" s="149">
        <v>43302</v>
      </c>
      <c r="H1690" s="150">
        <v>84000</v>
      </c>
      <c r="I1690" s="148" t="str">
        <f t="shared" si="104"/>
        <v>2018Q3</v>
      </c>
      <c r="J1690" s="148">
        <f t="shared" si="105"/>
        <v>2</v>
      </c>
      <c r="K1690" s="148">
        <f t="shared" si="106"/>
        <v>8</v>
      </c>
      <c r="L1690" s="151">
        <f t="shared" si="107"/>
        <v>1</v>
      </c>
    </row>
    <row r="1691" spans="2:12" x14ac:dyDescent="0.25">
      <c r="B1691" s="147" t="s">
        <v>9</v>
      </c>
      <c r="C1691" s="148" t="s">
        <v>7</v>
      </c>
      <c r="D1691" s="148">
        <v>49</v>
      </c>
      <c r="E1691" s="148" t="s">
        <v>8</v>
      </c>
      <c r="F1691" s="149">
        <v>44060</v>
      </c>
      <c r="G1691" s="149">
        <v>43409</v>
      </c>
      <c r="H1691" s="150">
        <v>35000</v>
      </c>
      <c r="I1691" s="148" t="str">
        <f t="shared" si="104"/>
        <v>2018Q4</v>
      </c>
      <c r="J1691" s="148">
        <f t="shared" si="105"/>
        <v>2</v>
      </c>
      <c r="K1691" s="148">
        <f t="shared" si="106"/>
        <v>7</v>
      </c>
      <c r="L1691" s="151">
        <f t="shared" si="107"/>
        <v>1</v>
      </c>
    </row>
    <row r="1692" spans="2:12" x14ac:dyDescent="0.25">
      <c r="B1692" s="147" t="s">
        <v>9</v>
      </c>
      <c r="C1692" s="148" t="s">
        <v>7</v>
      </c>
      <c r="D1692" s="148">
        <v>43</v>
      </c>
      <c r="E1692" s="148" t="s">
        <v>8</v>
      </c>
      <c r="F1692" s="149">
        <v>44062</v>
      </c>
      <c r="G1692" s="149">
        <v>43262</v>
      </c>
      <c r="H1692" s="150">
        <v>59000</v>
      </c>
      <c r="I1692" s="148" t="str">
        <f t="shared" si="104"/>
        <v>2018Q2</v>
      </c>
      <c r="J1692" s="148">
        <f t="shared" si="105"/>
        <v>2</v>
      </c>
      <c r="K1692" s="148">
        <f t="shared" si="106"/>
        <v>9</v>
      </c>
      <c r="L1692" s="151">
        <f t="shared" si="107"/>
        <v>1</v>
      </c>
    </row>
    <row r="1693" spans="2:12" x14ac:dyDescent="0.25">
      <c r="B1693" s="147" t="s">
        <v>6</v>
      </c>
      <c r="C1693" s="148" t="s">
        <v>7</v>
      </c>
      <c r="D1693" s="148">
        <v>25</v>
      </c>
      <c r="E1693" s="148" t="s">
        <v>8</v>
      </c>
      <c r="F1693" s="149">
        <v>44062</v>
      </c>
      <c r="G1693" s="149">
        <v>44020</v>
      </c>
      <c r="H1693" s="150">
        <v>100000</v>
      </c>
      <c r="I1693" s="148" t="str">
        <f t="shared" si="104"/>
        <v>2020Q3</v>
      </c>
      <c r="J1693" s="148">
        <f t="shared" si="105"/>
        <v>0</v>
      </c>
      <c r="K1693" s="148">
        <f t="shared" si="106"/>
        <v>0</v>
      </c>
      <c r="L1693" s="151">
        <f t="shared" si="107"/>
        <v>1</v>
      </c>
    </row>
    <row r="1694" spans="2:12" x14ac:dyDescent="0.25">
      <c r="B1694" s="147" t="s">
        <v>6</v>
      </c>
      <c r="C1694" s="148" t="s">
        <v>7</v>
      </c>
      <c r="D1694" s="148">
        <v>19</v>
      </c>
      <c r="E1694" s="148" t="s">
        <v>8</v>
      </c>
      <c r="F1694" s="149">
        <v>44063</v>
      </c>
      <c r="G1694" s="149">
        <v>43955</v>
      </c>
      <c r="H1694" s="150">
        <v>100000</v>
      </c>
      <c r="I1694" s="148" t="str">
        <f t="shared" si="104"/>
        <v>2020Q2</v>
      </c>
      <c r="J1694" s="148">
        <f t="shared" si="105"/>
        <v>0</v>
      </c>
      <c r="K1694" s="148">
        <f t="shared" si="106"/>
        <v>1</v>
      </c>
      <c r="L1694" s="151">
        <f t="shared" si="107"/>
        <v>1</v>
      </c>
    </row>
    <row r="1695" spans="2:12" x14ac:dyDescent="0.25">
      <c r="B1695" s="147" t="s">
        <v>6</v>
      </c>
      <c r="C1695" s="148" t="s">
        <v>7</v>
      </c>
      <c r="D1695" s="148">
        <v>30</v>
      </c>
      <c r="E1695" s="148" t="s">
        <v>8</v>
      </c>
      <c r="F1695" s="149">
        <v>44063</v>
      </c>
      <c r="G1695" s="149">
        <v>43963</v>
      </c>
      <c r="H1695" s="150">
        <v>100000</v>
      </c>
      <c r="I1695" s="148" t="str">
        <f t="shared" si="104"/>
        <v>2020Q2</v>
      </c>
      <c r="J1695" s="148">
        <f t="shared" si="105"/>
        <v>0</v>
      </c>
      <c r="K1695" s="148">
        <f t="shared" si="106"/>
        <v>1</v>
      </c>
      <c r="L1695" s="151">
        <f t="shared" si="107"/>
        <v>1</v>
      </c>
    </row>
    <row r="1696" spans="2:12" x14ac:dyDescent="0.25">
      <c r="B1696" s="147" t="s">
        <v>6</v>
      </c>
      <c r="C1696" s="148" t="s">
        <v>7</v>
      </c>
      <c r="D1696" s="148">
        <v>51</v>
      </c>
      <c r="E1696" s="148" t="s">
        <v>8</v>
      </c>
      <c r="F1696" s="149">
        <v>44063</v>
      </c>
      <c r="G1696" s="149">
        <v>44024</v>
      </c>
      <c r="H1696" s="150">
        <v>30000</v>
      </c>
      <c r="I1696" s="148" t="str">
        <f t="shared" si="104"/>
        <v>2020Q3</v>
      </c>
      <c r="J1696" s="148">
        <f t="shared" si="105"/>
        <v>0</v>
      </c>
      <c r="K1696" s="148">
        <f t="shared" si="106"/>
        <v>0</v>
      </c>
      <c r="L1696" s="151">
        <f t="shared" si="107"/>
        <v>1</v>
      </c>
    </row>
    <row r="1697" spans="2:12" x14ac:dyDescent="0.25">
      <c r="B1697" s="147" t="s">
        <v>9</v>
      </c>
      <c r="C1697" s="148" t="s">
        <v>7</v>
      </c>
      <c r="D1697" s="148">
        <v>18</v>
      </c>
      <c r="E1697" s="148" t="s">
        <v>8</v>
      </c>
      <c r="F1697" s="149">
        <v>44066</v>
      </c>
      <c r="G1697" s="149">
        <v>43354</v>
      </c>
      <c r="H1697" s="150">
        <v>100000</v>
      </c>
      <c r="I1697" s="148" t="str">
        <f t="shared" si="104"/>
        <v>2018Q3</v>
      </c>
      <c r="J1697" s="148">
        <f t="shared" si="105"/>
        <v>2</v>
      </c>
      <c r="K1697" s="148">
        <f t="shared" si="106"/>
        <v>8</v>
      </c>
      <c r="L1697" s="151">
        <f t="shared" si="107"/>
        <v>1</v>
      </c>
    </row>
    <row r="1698" spans="2:12" x14ac:dyDescent="0.25">
      <c r="B1698" s="147" t="s">
        <v>6</v>
      </c>
      <c r="C1698" s="148" t="s">
        <v>7</v>
      </c>
      <c r="D1698" s="148">
        <v>28</v>
      </c>
      <c r="E1698" s="148" t="s">
        <v>8</v>
      </c>
      <c r="F1698" s="149">
        <v>44066</v>
      </c>
      <c r="G1698" s="149">
        <v>43568</v>
      </c>
      <c r="H1698" s="150">
        <v>100000</v>
      </c>
      <c r="I1698" s="148" t="str">
        <f t="shared" si="104"/>
        <v>2019Q2</v>
      </c>
      <c r="J1698" s="148">
        <f t="shared" si="105"/>
        <v>1</v>
      </c>
      <c r="K1698" s="148">
        <f t="shared" si="106"/>
        <v>5</v>
      </c>
      <c r="L1698" s="151">
        <f t="shared" si="107"/>
        <v>1</v>
      </c>
    </row>
    <row r="1699" spans="2:12" x14ac:dyDescent="0.25">
      <c r="B1699" s="147" t="s">
        <v>9</v>
      </c>
      <c r="C1699" s="148" t="s">
        <v>7</v>
      </c>
      <c r="D1699" s="148">
        <v>58</v>
      </c>
      <c r="E1699" s="148" t="s">
        <v>8</v>
      </c>
      <c r="F1699" s="149">
        <v>44066</v>
      </c>
      <c r="G1699" s="149">
        <v>43762</v>
      </c>
      <c r="H1699" s="150">
        <v>12000</v>
      </c>
      <c r="I1699" s="148" t="str">
        <f t="shared" si="104"/>
        <v>2019Q4</v>
      </c>
      <c r="J1699" s="148">
        <f t="shared" si="105"/>
        <v>1</v>
      </c>
      <c r="K1699" s="148">
        <f t="shared" si="106"/>
        <v>3</v>
      </c>
      <c r="L1699" s="151">
        <f t="shared" si="107"/>
        <v>1</v>
      </c>
    </row>
    <row r="1700" spans="2:12" x14ac:dyDescent="0.25">
      <c r="B1700" s="147" t="s">
        <v>9</v>
      </c>
      <c r="C1700" s="148" t="s">
        <v>7</v>
      </c>
      <c r="D1700" s="148">
        <v>28</v>
      </c>
      <c r="E1700" s="148" t="s">
        <v>8</v>
      </c>
      <c r="F1700" s="149">
        <v>44066</v>
      </c>
      <c r="G1700" s="149">
        <v>43770</v>
      </c>
      <c r="H1700" s="150">
        <v>100000</v>
      </c>
      <c r="I1700" s="148" t="str">
        <f t="shared" si="104"/>
        <v>2019Q4</v>
      </c>
      <c r="J1700" s="148">
        <f t="shared" si="105"/>
        <v>1</v>
      </c>
      <c r="K1700" s="148">
        <f t="shared" si="106"/>
        <v>3</v>
      </c>
      <c r="L1700" s="151">
        <f t="shared" si="107"/>
        <v>1</v>
      </c>
    </row>
    <row r="1701" spans="2:12" x14ac:dyDescent="0.25">
      <c r="B1701" s="147" t="s">
        <v>9</v>
      </c>
      <c r="C1701" s="148" t="s">
        <v>7</v>
      </c>
      <c r="D1701" s="148">
        <v>61</v>
      </c>
      <c r="E1701" s="148" t="s">
        <v>8</v>
      </c>
      <c r="F1701" s="149">
        <v>44066</v>
      </c>
      <c r="G1701" s="149">
        <v>43782</v>
      </c>
      <c r="H1701" s="150">
        <v>10000</v>
      </c>
      <c r="I1701" s="148" t="str">
        <f t="shared" si="104"/>
        <v>2019Q4</v>
      </c>
      <c r="J1701" s="148">
        <f t="shared" si="105"/>
        <v>1</v>
      </c>
      <c r="K1701" s="148">
        <f t="shared" si="106"/>
        <v>3</v>
      </c>
      <c r="L1701" s="151">
        <f t="shared" si="107"/>
        <v>1</v>
      </c>
    </row>
    <row r="1702" spans="2:12" x14ac:dyDescent="0.25">
      <c r="B1702" s="147" t="s">
        <v>6</v>
      </c>
      <c r="C1702" s="148" t="s">
        <v>7</v>
      </c>
      <c r="D1702" s="148">
        <v>64</v>
      </c>
      <c r="E1702" s="148" t="s">
        <v>8</v>
      </c>
      <c r="F1702" s="149">
        <v>44066</v>
      </c>
      <c r="G1702" s="149">
        <v>44008</v>
      </c>
      <c r="H1702" s="150">
        <v>10000</v>
      </c>
      <c r="I1702" s="148" t="str">
        <f t="shared" si="104"/>
        <v>2020Q2</v>
      </c>
      <c r="J1702" s="148">
        <f t="shared" si="105"/>
        <v>0</v>
      </c>
      <c r="K1702" s="148">
        <f t="shared" si="106"/>
        <v>1</v>
      </c>
      <c r="L1702" s="151">
        <f t="shared" si="107"/>
        <v>1</v>
      </c>
    </row>
    <row r="1703" spans="2:12" x14ac:dyDescent="0.25">
      <c r="B1703" s="147" t="s">
        <v>9</v>
      </c>
      <c r="C1703" s="148" t="s">
        <v>7</v>
      </c>
      <c r="D1703" s="148">
        <v>39</v>
      </c>
      <c r="E1703" s="148" t="s">
        <v>8</v>
      </c>
      <c r="F1703" s="149">
        <v>44067</v>
      </c>
      <c r="G1703" s="149">
        <v>43119</v>
      </c>
      <c r="H1703" s="150">
        <v>81000</v>
      </c>
      <c r="I1703" s="148" t="str">
        <f t="shared" si="104"/>
        <v>2018Q1</v>
      </c>
      <c r="J1703" s="148">
        <f t="shared" si="105"/>
        <v>2</v>
      </c>
      <c r="K1703" s="148">
        <f t="shared" si="106"/>
        <v>10</v>
      </c>
      <c r="L1703" s="151">
        <f t="shared" si="107"/>
        <v>1</v>
      </c>
    </row>
    <row r="1704" spans="2:12" x14ac:dyDescent="0.25">
      <c r="B1704" s="147" t="s">
        <v>9</v>
      </c>
      <c r="C1704" s="148" t="s">
        <v>7</v>
      </c>
      <c r="D1704" s="148">
        <v>49</v>
      </c>
      <c r="E1704" s="148" t="s">
        <v>8</v>
      </c>
      <c r="F1704" s="149">
        <v>44067</v>
      </c>
      <c r="G1704" s="149">
        <v>43129</v>
      </c>
      <c r="H1704" s="150">
        <v>35000</v>
      </c>
      <c r="I1704" s="148" t="str">
        <f t="shared" si="104"/>
        <v>2018Q1</v>
      </c>
      <c r="J1704" s="148">
        <f t="shared" si="105"/>
        <v>2</v>
      </c>
      <c r="K1704" s="148">
        <f t="shared" si="106"/>
        <v>10</v>
      </c>
      <c r="L1704" s="151">
        <f t="shared" si="107"/>
        <v>1</v>
      </c>
    </row>
    <row r="1705" spans="2:12" x14ac:dyDescent="0.25">
      <c r="B1705" s="147" t="s">
        <v>9</v>
      </c>
      <c r="C1705" s="148" t="s">
        <v>7</v>
      </c>
      <c r="D1705" s="148">
        <v>47</v>
      </c>
      <c r="E1705" s="148" t="s">
        <v>8</v>
      </c>
      <c r="F1705" s="149">
        <v>44067</v>
      </c>
      <c r="G1705" s="149">
        <v>43328</v>
      </c>
      <c r="H1705" s="150">
        <v>40000</v>
      </c>
      <c r="I1705" s="148" t="str">
        <f t="shared" si="104"/>
        <v>2018Q3</v>
      </c>
      <c r="J1705" s="148">
        <f t="shared" si="105"/>
        <v>2</v>
      </c>
      <c r="K1705" s="148">
        <f t="shared" si="106"/>
        <v>8</v>
      </c>
      <c r="L1705" s="151">
        <f t="shared" si="107"/>
        <v>1</v>
      </c>
    </row>
    <row r="1706" spans="2:12" x14ac:dyDescent="0.25">
      <c r="B1706" s="147" t="s">
        <v>9</v>
      </c>
      <c r="C1706" s="148" t="s">
        <v>7</v>
      </c>
      <c r="D1706" s="148">
        <v>47</v>
      </c>
      <c r="E1706" s="148" t="s">
        <v>8</v>
      </c>
      <c r="F1706" s="149">
        <v>44067</v>
      </c>
      <c r="G1706" s="149">
        <v>43538</v>
      </c>
      <c r="H1706" s="150">
        <v>40000</v>
      </c>
      <c r="I1706" s="148" t="str">
        <f t="shared" si="104"/>
        <v>2019Q1</v>
      </c>
      <c r="J1706" s="148">
        <f t="shared" si="105"/>
        <v>1</v>
      </c>
      <c r="K1706" s="148">
        <f t="shared" si="106"/>
        <v>6</v>
      </c>
      <c r="L1706" s="151">
        <f t="shared" si="107"/>
        <v>1</v>
      </c>
    </row>
    <row r="1707" spans="2:12" x14ac:dyDescent="0.25">
      <c r="B1707" s="147" t="s">
        <v>9</v>
      </c>
      <c r="C1707" s="148" t="s">
        <v>7</v>
      </c>
      <c r="D1707" s="148">
        <v>45</v>
      </c>
      <c r="E1707" s="148" t="s">
        <v>8</v>
      </c>
      <c r="F1707" s="149">
        <v>44068</v>
      </c>
      <c r="G1707" s="149">
        <v>43369</v>
      </c>
      <c r="H1707" s="150">
        <v>47000</v>
      </c>
      <c r="I1707" s="148" t="str">
        <f t="shared" si="104"/>
        <v>2018Q3</v>
      </c>
      <c r="J1707" s="148">
        <f t="shared" si="105"/>
        <v>2</v>
      </c>
      <c r="K1707" s="148">
        <f t="shared" si="106"/>
        <v>8</v>
      </c>
      <c r="L1707" s="151">
        <f t="shared" si="107"/>
        <v>1</v>
      </c>
    </row>
    <row r="1708" spans="2:12" x14ac:dyDescent="0.25">
      <c r="B1708" s="147" t="s">
        <v>9</v>
      </c>
      <c r="C1708" s="148" t="s">
        <v>7</v>
      </c>
      <c r="D1708" s="148">
        <v>25</v>
      </c>
      <c r="E1708" s="148" t="s">
        <v>8</v>
      </c>
      <c r="F1708" s="149">
        <v>44068</v>
      </c>
      <c r="G1708" s="149">
        <v>43798</v>
      </c>
      <c r="H1708" s="150">
        <v>100000</v>
      </c>
      <c r="I1708" s="148" t="str">
        <f t="shared" si="104"/>
        <v>2019Q4</v>
      </c>
      <c r="J1708" s="148">
        <f t="shared" si="105"/>
        <v>1</v>
      </c>
      <c r="K1708" s="148">
        <f t="shared" si="106"/>
        <v>3</v>
      </c>
      <c r="L1708" s="151">
        <f t="shared" si="107"/>
        <v>1</v>
      </c>
    </row>
    <row r="1709" spans="2:12" x14ac:dyDescent="0.25">
      <c r="B1709" s="147" t="s">
        <v>6</v>
      </c>
      <c r="C1709" s="148" t="s">
        <v>7</v>
      </c>
      <c r="D1709" s="148">
        <v>32</v>
      </c>
      <c r="E1709" s="148" t="s">
        <v>8</v>
      </c>
      <c r="F1709" s="149">
        <v>44068</v>
      </c>
      <c r="G1709" s="149">
        <v>43917</v>
      </c>
      <c r="H1709" s="150">
        <v>96000</v>
      </c>
      <c r="I1709" s="148" t="str">
        <f t="shared" si="104"/>
        <v>2020Q1</v>
      </c>
      <c r="J1709" s="148">
        <f t="shared" si="105"/>
        <v>0</v>
      </c>
      <c r="K1709" s="148">
        <f t="shared" si="106"/>
        <v>2</v>
      </c>
      <c r="L1709" s="151">
        <f t="shared" si="107"/>
        <v>1</v>
      </c>
    </row>
    <row r="1710" spans="2:12" x14ac:dyDescent="0.25">
      <c r="B1710" s="147" t="s">
        <v>9</v>
      </c>
      <c r="C1710" s="148" t="s">
        <v>7</v>
      </c>
      <c r="D1710" s="148">
        <v>46</v>
      </c>
      <c r="E1710" s="148" t="s">
        <v>8</v>
      </c>
      <c r="F1710" s="149">
        <v>44069</v>
      </c>
      <c r="G1710" s="149">
        <v>43150</v>
      </c>
      <c r="H1710" s="150">
        <v>43000</v>
      </c>
      <c r="I1710" s="148" t="str">
        <f t="shared" si="104"/>
        <v>2018Q1</v>
      </c>
      <c r="J1710" s="148">
        <f t="shared" si="105"/>
        <v>2</v>
      </c>
      <c r="K1710" s="148">
        <f t="shared" si="106"/>
        <v>10</v>
      </c>
      <c r="L1710" s="151">
        <f t="shared" si="107"/>
        <v>1</v>
      </c>
    </row>
    <row r="1711" spans="2:12" x14ac:dyDescent="0.25">
      <c r="B1711" s="147" t="s">
        <v>9</v>
      </c>
      <c r="C1711" s="148" t="s">
        <v>7</v>
      </c>
      <c r="D1711" s="148">
        <v>42</v>
      </c>
      <c r="E1711" s="148" t="s">
        <v>8</v>
      </c>
      <c r="F1711" s="149">
        <v>44069</v>
      </c>
      <c r="G1711" s="149">
        <v>43380</v>
      </c>
      <c r="H1711" s="150">
        <v>64000</v>
      </c>
      <c r="I1711" s="148" t="str">
        <f t="shared" si="104"/>
        <v>2018Q4</v>
      </c>
      <c r="J1711" s="148">
        <f t="shared" si="105"/>
        <v>2</v>
      </c>
      <c r="K1711" s="148">
        <f t="shared" si="106"/>
        <v>7</v>
      </c>
      <c r="L1711" s="151">
        <f t="shared" si="107"/>
        <v>1</v>
      </c>
    </row>
    <row r="1712" spans="2:12" x14ac:dyDescent="0.25">
      <c r="B1712" s="147" t="s">
        <v>9</v>
      </c>
      <c r="C1712" s="148" t="s">
        <v>7</v>
      </c>
      <c r="D1712" s="148">
        <v>54</v>
      </c>
      <c r="E1712" s="148" t="s">
        <v>8</v>
      </c>
      <c r="F1712" s="149">
        <v>44069</v>
      </c>
      <c r="G1712" s="149">
        <v>43595</v>
      </c>
      <c r="H1712" s="150">
        <v>22000</v>
      </c>
      <c r="I1712" s="148" t="str">
        <f t="shared" si="104"/>
        <v>2019Q2</v>
      </c>
      <c r="J1712" s="148">
        <f t="shared" si="105"/>
        <v>1</v>
      </c>
      <c r="K1712" s="148">
        <f t="shared" si="106"/>
        <v>5</v>
      </c>
      <c r="L1712" s="151">
        <f t="shared" si="107"/>
        <v>1</v>
      </c>
    </row>
    <row r="1713" spans="2:12" x14ac:dyDescent="0.25">
      <c r="B1713" s="147" t="s">
        <v>9</v>
      </c>
      <c r="C1713" s="148" t="s">
        <v>7</v>
      </c>
      <c r="D1713" s="148">
        <v>53</v>
      </c>
      <c r="E1713" s="148" t="s">
        <v>8</v>
      </c>
      <c r="F1713" s="149">
        <v>44069</v>
      </c>
      <c r="G1713" s="149">
        <v>43683</v>
      </c>
      <c r="H1713" s="150">
        <v>25000</v>
      </c>
      <c r="I1713" s="148" t="str">
        <f t="shared" si="104"/>
        <v>2019Q3</v>
      </c>
      <c r="J1713" s="148">
        <f t="shared" si="105"/>
        <v>1</v>
      </c>
      <c r="K1713" s="148">
        <f t="shared" si="106"/>
        <v>4</v>
      </c>
      <c r="L1713" s="151">
        <f t="shared" si="107"/>
        <v>1</v>
      </c>
    </row>
    <row r="1714" spans="2:12" x14ac:dyDescent="0.25">
      <c r="B1714" s="147" t="s">
        <v>6</v>
      </c>
      <c r="C1714" s="148" t="s">
        <v>7</v>
      </c>
      <c r="D1714" s="148">
        <v>48</v>
      </c>
      <c r="E1714" s="148" t="s">
        <v>8</v>
      </c>
      <c r="F1714" s="149">
        <v>44069</v>
      </c>
      <c r="G1714" s="149">
        <v>43964</v>
      </c>
      <c r="H1714" s="150">
        <v>38000</v>
      </c>
      <c r="I1714" s="148" t="str">
        <f t="shared" si="104"/>
        <v>2020Q2</v>
      </c>
      <c r="J1714" s="148">
        <f t="shared" si="105"/>
        <v>0</v>
      </c>
      <c r="K1714" s="148">
        <f t="shared" si="106"/>
        <v>1</v>
      </c>
      <c r="L1714" s="151">
        <f t="shared" si="107"/>
        <v>1</v>
      </c>
    </row>
    <row r="1715" spans="2:12" x14ac:dyDescent="0.25">
      <c r="B1715" s="147" t="s">
        <v>6</v>
      </c>
      <c r="C1715" s="148" t="s">
        <v>7</v>
      </c>
      <c r="D1715" s="148">
        <v>22</v>
      </c>
      <c r="E1715" s="148" t="s">
        <v>8</v>
      </c>
      <c r="F1715" s="149">
        <v>44069</v>
      </c>
      <c r="G1715" s="149">
        <v>43972</v>
      </c>
      <c r="H1715" s="150">
        <v>100000</v>
      </c>
      <c r="I1715" s="148" t="str">
        <f t="shared" si="104"/>
        <v>2020Q2</v>
      </c>
      <c r="J1715" s="148">
        <f t="shared" si="105"/>
        <v>0</v>
      </c>
      <c r="K1715" s="148">
        <f t="shared" si="106"/>
        <v>1</v>
      </c>
      <c r="L1715" s="151">
        <f t="shared" si="107"/>
        <v>1</v>
      </c>
    </row>
    <row r="1716" spans="2:12" x14ac:dyDescent="0.25">
      <c r="B1716" s="147" t="s">
        <v>6</v>
      </c>
      <c r="C1716" s="148" t="s">
        <v>7</v>
      </c>
      <c r="D1716" s="148">
        <v>62</v>
      </c>
      <c r="E1716" s="148" t="s">
        <v>8</v>
      </c>
      <c r="F1716" s="149">
        <v>44069</v>
      </c>
      <c r="G1716" s="149">
        <v>43979</v>
      </c>
      <c r="H1716" s="150">
        <v>10000</v>
      </c>
      <c r="I1716" s="148" t="str">
        <f t="shared" si="104"/>
        <v>2020Q2</v>
      </c>
      <c r="J1716" s="148">
        <f t="shared" si="105"/>
        <v>0</v>
      </c>
      <c r="K1716" s="148">
        <f t="shared" si="106"/>
        <v>1</v>
      </c>
      <c r="L1716" s="151">
        <f t="shared" si="107"/>
        <v>1</v>
      </c>
    </row>
    <row r="1717" spans="2:12" x14ac:dyDescent="0.25">
      <c r="B1717" s="147" t="s">
        <v>6</v>
      </c>
      <c r="C1717" s="148" t="s">
        <v>7</v>
      </c>
      <c r="D1717" s="148">
        <v>39</v>
      </c>
      <c r="E1717" s="148" t="s">
        <v>8</v>
      </c>
      <c r="F1717" s="149">
        <v>44069</v>
      </c>
      <c r="G1717" s="149">
        <v>43996</v>
      </c>
      <c r="H1717" s="150">
        <v>81000</v>
      </c>
      <c r="I1717" s="148" t="str">
        <f t="shared" si="104"/>
        <v>2020Q2</v>
      </c>
      <c r="J1717" s="148">
        <f t="shared" si="105"/>
        <v>0</v>
      </c>
      <c r="K1717" s="148">
        <f t="shared" si="106"/>
        <v>1</v>
      </c>
      <c r="L1717" s="151">
        <f t="shared" si="107"/>
        <v>1</v>
      </c>
    </row>
    <row r="1718" spans="2:12" x14ac:dyDescent="0.25">
      <c r="B1718" s="147" t="s">
        <v>9</v>
      </c>
      <c r="C1718" s="148" t="s">
        <v>10</v>
      </c>
      <c r="D1718" s="148">
        <v>50</v>
      </c>
      <c r="E1718" s="148" t="s">
        <v>8</v>
      </c>
      <c r="F1718" s="149">
        <v>44069</v>
      </c>
      <c r="G1718" s="149">
        <v>44018</v>
      </c>
      <c r="H1718" s="150">
        <v>32000</v>
      </c>
      <c r="I1718" s="148" t="str">
        <f t="shared" si="104"/>
        <v>2020Q3</v>
      </c>
      <c r="J1718" s="148">
        <f t="shared" si="105"/>
        <v>0</v>
      </c>
      <c r="K1718" s="148">
        <f t="shared" si="106"/>
        <v>0</v>
      </c>
      <c r="L1718" s="151">
        <f t="shared" si="107"/>
        <v>0</v>
      </c>
    </row>
    <row r="1719" spans="2:12" x14ac:dyDescent="0.25">
      <c r="B1719" s="147" t="s">
        <v>6</v>
      </c>
      <c r="C1719" s="148" t="s">
        <v>7</v>
      </c>
      <c r="D1719" s="148">
        <v>34</v>
      </c>
      <c r="E1719" s="148" t="s">
        <v>8</v>
      </c>
      <c r="F1719" s="149">
        <v>44069</v>
      </c>
      <c r="G1719" s="149">
        <v>44026</v>
      </c>
      <c r="H1719" s="150">
        <v>91000</v>
      </c>
      <c r="I1719" s="148" t="str">
        <f t="shared" si="104"/>
        <v>2020Q3</v>
      </c>
      <c r="J1719" s="148">
        <f t="shared" si="105"/>
        <v>0</v>
      </c>
      <c r="K1719" s="148">
        <f t="shared" si="106"/>
        <v>0</v>
      </c>
      <c r="L1719" s="151">
        <f t="shared" si="107"/>
        <v>1</v>
      </c>
    </row>
    <row r="1720" spans="2:12" x14ac:dyDescent="0.25">
      <c r="B1720" s="147" t="s">
        <v>9</v>
      </c>
      <c r="C1720" s="148" t="s">
        <v>7</v>
      </c>
      <c r="D1720" s="148">
        <v>46</v>
      </c>
      <c r="E1720" s="148" t="s">
        <v>8</v>
      </c>
      <c r="F1720" s="149">
        <v>44070</v>
      </c>
      <c r="G1720" s="149">
        <v>43841</v>
      </c>
      <c r="H1720" s="150">
        <v>43000</v>
      </c>
      <c r="I1720" s="148" t="str">
        <f t="shared" si="104"/>
        <v>2020Q1</v>
      </c>
      <c r="J1720" s="148">
        <f t="shared" si="105"/>
        <v>0</v>
      </c>
      <c r="K1720" s="148">
        <f t="shared" si="106"/>
        <v>2</v>
      </c>
      <c r="L1720" s="151">
        <f t="shared" si="107"/>
        <v>1</v>
      </c>
    </row>
    <row r="1721" spans="2:12" x14ac:dyDescent="0.25">
      <c r="B1721" s="147" t="s">
        <v>9</v>
      </c>
      <c r="C1721" s="148" t="s">
        <v>7</v>
      </c>
      <c r="D1721" s="148">
        <v>48</v>
      </c>
      <c r="E1721" s="148" t="s">
        <v>8</v>
      </c>
      <c r="F1721" s="149">
        <v>44073</v>
      </c>
      <c r="G1721" s="149">
        <v>42659</v>
      </c>
      <c r="H1721" s="150">
        <v>38000</v>
      </c>
      <c r="I1721" s="148" t="str">
        <f t="shared" si="104"/>
        <v>2016Q4</v>
      </c>
      <c r="J1721" s="148">
        <f t="shared" si="105"/>
        <v>4</v>
      </c>
      <c r="K1721" s="148">
        <f t="shared" si="106"/>
        <v>15</v>
      </c>
      <c r="L1721" s="151">
        <f t="shared" si="107"/>
        <v>1</v>
      </c>
    </row>
    <row r="1722" spans="2:12" x14ac:dyDescent="0.25">
      <c r="B1722" s="147" t="s">
        <v>6</v>
      </c>
      <c r="C1722" s="148" t="s">
        <v>7</v>
      </c>
      <c r="D1722" s="148">
        <v>62</v>
      </c>
      <c r="E1722" s="148" t="s">
        <v>8</v>
      </c>
      <c r="F1722" s="149">
        <v>44073</v>
      </c>
      <c r="G1722" s="149">
        <v>43938</v>
      </c>
      <c r="H1722" s="150">
        <v>10000</v>
      </c>
      <c r="I1722" s="148" t="str">
        <f t="shared" si="104"/>
        <v>2020Q2</v>
      </c>
      <c r="J1722" s="148">
        <f t="shared" si="105"/>
        <v>0</v>
      </c>
      <c r="K1722" s="148">
        <f t="shared" si="106"/>
        <v>1</v>
      </c>
      <c r="L1722" s="151">
        <f t="shared" si="107"/>
        <v>1</v>
      </c>
    </row>
    <row r="1723" spans="2:12" x14ac:dyDescent="0.25">
      <c r="B1723" s="147" t="s">
        <v>9</v>
      </c>
      <c r="C1723" s="148" t="s">
        <v>7</v>
      </c>
      <c r="D1723" s="148">
        <v>62</v>
      </c>
      <c r="E1723" s="148" t="s">
        <v>8</v>
      </c>
      <c r="F1723" s="149">
        <v>44074</v>
      </c>
      <c r="G1723" s="149">
        <v>43831</v>
      </c>
      <c r="H1723" s="150">
        <v>10000</v>
      </c>
      <c r="I1723" s="148" t="str">
        <f t="shared" si="104"/>
        <v>2020Q1</v>
      </c>
      <c r="J1723" s="148">
        <f t="shared" si="105"/>
        <v>0</v>
      </c>
      <c r="K1723" s="148">
        <f t="shared" si="106"/>
        <v>2</v>
      </c>
      <c r="L1723" s="151">
        <f t="shared" si="107"/>
        <v>1</v>
      </c>
    </row>
    <row r="1724" spans="2:12" x14ac:dyDescent="0.25">
      <c r="B1724" s="147" t="s">
        <v>9</v>
      </c>
      <c r="C1724" s="148" t="s">
        <v>7</v>
      </c>
      <c r="D1724" s="148">
        <v>63</v>
      </c>
      <c r="E1724" s="148" t="s">
        <v>8</v>
      </c>
      <c r="F1724" s="149">
        <v>44074</v>
      </c>
      <c r="G1724" s="149">
        <v>44028</v>
      </c>
      <c r="H1724" s="150">
        <v>10000</v>
      </c>
      <c r="I1724" s="148" t="str">
        <f t="shared" si="104"/>
        <v>2020Q3</v>
      </c>
      <c r="J1724" s="148">
        <f t="shared" si="105"/>
        <v>0</v>
      </c>
      <c r="K1724" s="148">
        <f t="shared" si="106"/>
        <v>0</v>
      </c>
      <c r="L1724" s="151">
        <f t="shared" si="107"/>
        <v>1</v>
      </c>
    </row>
    <row r="1725" spans="2:12" x14ac:dyDescent="0.25">
      <c r="B1725" s="147" t="s">
        <v>9</v>
      </c>
      <c r="C1725" s="148" t="s">
        <v>7</v>
      </c>
      <c r="D1725" s="148">
        <v>53</v>
      </c>
      <c r="E1725" s="148" t="s">
        <v>8</v>
      </c>
      <c r="F1725" s="149">
        <v>44076</v>
      </c>
      <c r="G1725" s="149">
        <v>42857</v>
      </c>
      <c r="H1725" s="150">
        <v>25000</v>
      </c>
      <c r="I1725" s="148" t="str">
        <f t="shared" si="104"/>
        <v>2017Q2</v>
      </c>
      <c r="J1725" s="148">
        <f t="shared" si="105"/>
        <v>3</v>
      </c>
      <c r="K1725" s="148">
        <f t="shared" si="106"/>
        <v>13</v>
      </c>
      <c r="L1725" s="151">
        <f t="shared" si="107"/>
        <v>1</v>
      </c>
    </row>
    <row r="1726" spans="2:12" x14ac:dyDescent="0.25">
      <c r="B1726" s="147" t="s">
        <v>6</v>
      </c>
      <c r="C1726" s="148" t="s">
        <v>7</v>
      </c>
      <c r="D1726" s="148">
        <v>31</v>
      </c>
      <c r="E1726" s="148" t="s">
        <v>8</v>
      </c>
      <c r="F1726" s="149">
        <v>44076</v>
      </c>
      <c r="G1726" s="149">
        <v>43864</v>
      </c>
      <c r="H1726" s="150">
        <v>98000</v>
      </c>
      <c r="I1726" s="148" t="str">
        <f t="shared" si="104"/>
        <v>2020Q1</v>
      </c>
      <c r="J1726" s="148">
        <f t="shared" si="105"/>
        <v>0</v>
      </c>
      <c r="K1726" s="148">
        <f t="shared" si="106"/>
        <v>2</v>
      </c>
      <c r="L1726" s="151">
        <f t="shared" si="107"/>
        <v>1</v>
      </c>
    </row>
    <row r="1727" spans="2:12" x14ac:dyDescent="0.25">
      <c r="B1727" s="147" t="s">
        <v>6</v>
      </c>
      <c r="C1727" s="148" t="s">
        <v>7</v>
      </c>
      <c r="D1727" s="148">
        <v>17</v>
      </c>
      <c r="E1727" s="148" t="s">
        <v>8</v>
      </c>
      <c r="F1727" s="149">
        <v>44076</v>
      </c>
      <c r="G1727" s="149">
        <v>44030</v>
      </c>
      <c r="H1727" s="150">
        <v>100000</v>
      </c>
      <c r="I1727" s="148" t="str">
        <f t="shared" si="104"/>
        <v>2020Q3</v>
      </c>
      <c r="J1727" s="148">
        <f t="shared" si="105"/>
        <v>0</v>
      </c>
      <c r="K1727" s="148">
        <f t="shared" si="106"/>
        <v>0</v>
      </c>
      <c r="L1727" s="151">
        <f t="shared" si="107"/>
        <v>1</v>
      </c>
    </row>
    <row r="1728" spans="2:12" x14ac:dyDescent="0.25">
      <c r="B1728" s="147" t="s">
        <v>9</v>
      </c>
      <c r="C1728" s="148" t="s">
        <v>7</v>
      </c>
      <c r="D1728" s="148">
        <v>43</v>
      </c>
      <c r="E1728" s="148" t="s">
        <v>8</v>
      </c>
      <c r="F1728" s="149">
        <v>44077</v>
      </c>
      <c r="G1728" s="149">
        <v>43806</v>
      </c>
      <c r="H1728" s="150">
        <v>59000</v>
      </c>
      <c r="I1728" s="148" t="str">
        <f t="shared" si="104"/>
        <v>2019Q4</v>
      </c>
      <c r="J1728" s="148">
        <f t="shared" si="105"/>
        <v>1</v>
      </c>
      <c r="K1728" s="148">
        <f t="shared" si="106"/>
        <v>3</v>
      </c>
      <c r="L1728" s="151">
        <f t="shared" si="107"/>
        <v>1</v>
      </c>
    </row>
    <row r="1729" spans="2:12" x14ac:dyDescent="0.25">
      <c r="B1729" s="147" t="s">
        <v>9</v>
      </c>
      <c r="C1729" s="148" t="s">
        <v>7</v>
      </c>
      <c r="D1729" s="148">
        <v>49</v>
      </c>
      <c r="E1729" s="148" t="s">
        <v>8</v>
      </c>
      <c r="F1729" s="149">
        <v>44080</v>
      </c>
      <c r="G1729" s="149">
        <v>42957</v>
      </c>
      <c r="H1729" s="150">
        <v>35000</v>
      </c>
      <c r="I1729" s="148" t="str">
        <f t="shared" si="104"/>
        <v>2017Q3</v>
      </c>
      <c r="J1729" s="148">
        <f t="shared" si="105"/>
        <v>3</v>
      </c>
      <c r="K1729" s="148">
        <f t="shared" si="106"/>
        <v>12</v>
      </c>
      <c r="L1729" s="151">
        <f t="shared" si="107"/>
        <v>1</v>
      </c>
    </row>
    <row r="1730" spans="2:12" x14ac:dyDescent="0.25">
      <c r="B1730" s="147" t="s">
        <v>9</v>
      </c>
      <c r="C1730" s="148" t="s">
        <v>7</v>
      </c>
      <c r="D1730" s="148">
        <v>48</v>
      </c>
      <c r="E1730" s="148" t="s">
        <v>8</v>
      </c>
      <c r="F1730" s="149">
        <v>44080</v>
      </c>
      <c r="G1730" s="149">
        <v>43650</v>
      </c>
      <c r="H1730" s="150">
        <v>38000</v>
      </c>
      <c r="I1730" s="148" t="str">
        <f t="shared" si="104"/>
        <v>2019Q3</v>
      </c>
      <c r="J1730" s="148">
        <f t="shared" si="105"/>
        <v>1</v>
      </c>
      <c r="K1730" s="148">
        <f t="shared" si="106"/>
        <v>4</v>
      </c>
      <c r="L1730" s="151">
        <f t="shared" si="107"/>
        <v>1</v>
      </c>
    </row>
    <row r="1731" spans="2:12" x14ac:dyDescent="0.25">
      <c r="B1731" s="147" t="s">
        <v>9</v>
      </c>
      <c r="C1731" s="148" t="s">
        <v>7</v>
      </c>
      <c r="D1731" s="148">
        <v>31</v>
      </c>
      <c r="E1731" s="148" t="s">
        <v>8</v>
      </c>
      <c r="F1731" s="149">
        <v>44080</v>
      </c>
      <c r="G1731" s="149">
        <v>43840</v>
      </c>
      <c r="H1731" s="150">
        <v>98000</v>
      </c>
      <c r="I1731" s="148" t="str">
        <f t="shared" si="104"/>
        <v>2020Q1</v>
      </c>
      <c r="J1731" s="148">
        <f t="shared" si="105"/>
        <v>0</v>
      </c>
      <c r="K1731" s="148">
        <f t="shared" si="106"/>
        <v>2</v>
      </c>
      <c r="L1731" s="151">
        <f t="shared" si="107"/>
        <v>1</v>
      </c>
    </row>
    <row r="1732" spans="2:12" x14ac:dyDescent="0.25">
      <c r="B1732" s="147" t="s">
        <v>6</v>
      </c>
      <c r="C1732" s="148" t="s">
        <v>7</v>
      </c>
      <c r="D1732" s="148">
        <v>22</v>
      </c>
      <c r="E1732" s="148" t="s">
        <v>8</v>
      </c>
      <c r="F1732" s="149">
        <v>44080</v>
      </c>
      <c r="G1732" s="149">
        <v>44004</v>
      </c>
      <c r="H1732" s="150">
        <v>100000</v>
      </c>
      <c r="I1732" s="148" t="str">
        <f t="shared" si="104"/>
        <v>2020Q2</v>
      </c>
      <c r="J1732" s="148">
        <f t="shared" si="105"/>
        <v>0</v>
      </c>
      <c r="K1732" s="148">
        <f t="shared" si="106"/>
        <v>1</v>
      </c>
      <c r="L1732" s="151">
        <f t="shared" si="107"/>
        <v>1</v>
      </c>
    </row>
    <row r="1733" spans="2:12" x14ac:dyDescent="0.25">
      <c r="B1733" s="147" t="s">
        <v>9</v>
      </c>
      <c r="C1733" s="148" t="s">
        <v>10</v>
      </c>
      <c r="D1733" s="148">
        <v>41</v>
      </c>
      <c r="E1733" s="148" t="s">
        <v>8</v>
      </c>
      <c r="F1733" s="149">
        <v>44082</v>
      </c>
      <c r="G1733" s="149">
        <v>43802</v>
      </c>
      <c r="H1733" s="150">
        <v>68000</v>
      </c>
      <c r="I1733" s="148" t="str">
        <f t="shared" si="104"/>
        <v>2019Q4</v>
      </c>
      <c r="J1733" s="148">
        <f t="shared" si="105"/>
        <v>1</v>
      </c>
      <c r="K1733" s="148">
        <f t="shared" si="106"/>
        <v>3</v>
      </c>
      <c r="L1733" s="151">
        <f t="shared" si="107"/>
        <v>0</v>
      </c>
    </row>
    <row r="1734" spans="2:12" x14ac:dyDescent="0.25">
      <c r="B1734" s="147" t="s">
        <v>9</v>
      </c>
      <c r="C1734" s="148" t="s">
        <v>7</v>
      </c>
      <c r="D1734" s="148">
        <v>54</v>
      </c>
      <c r="E1734" s="148" t="s">
        <v>8</v>
      </c>
      <c r="F1734" s="149">
        <v>44083</v>
      </c>
      <c r="G1734" s="149">
        <v>43834</v>
      </c>
      <c r="H1734" s="150">
        <v>22000</v>
      </c>
      <c r="I1734" s="148" t="str">
        <f t="shared" si="104"/>
        <v>2020Q1</v>
      </c>
      <c r="J1734" s="148">
        <f t="shared" si="105"/>
        <v>0</v>
      </c>
      <c r="K1734" s="148">
        <f t="shared" si="106"/>
        <v>2</v>
      </c>
      <c r="L1734" s="151">
        <f t="shared" si="107"/>
        <v>1</v>
      </c>
    </row>
    <row r="1735" spans="2:12" x14ac:dyDescent="0.25">
      <c r="B1735" s="147" t="s">
        <v>6</v>
      </c>
      <c r="C1735" s="148" t="s">
        <v>7</v>
      </c>
      <c r="D1735" s="148">
        <v>26</v>
      </c>
      <c r="E1735" s="148" t="s">
        <v>8</v>
      </c>
      <c r="F1735" s="149">
        <v>44083</v>
      </c>
      <c r="G1735" s="149">
        <v>43937</v>
      </c>
      <c r="H1735" s="150">
        <v>100000</v>
      </c>
      <c r="I1735" s="148" t="str">
        <f t="shared" si="104"/>
        <v>2020Q2</v>
      </c>
      <c r="J1735" s="148">
        <f t="shared" si="105"/>
        <v>0</v>
      </c>
      <c r="K1735" s="148">
        <f t="shared" si="106"/>
        <v>1</v>
      </c>
      <c r="L1735" s="151">
        <f t="shared" si="107"/>
        <v>1</v>
      </c>
    </row>
    <row r="1736" spans="2:12" x14ac:dyDescent="0.25">
      <c r="B1736" s="147" t="s">
        <v>9</v>
      </c>
      <c r="C1736" s="148" t="s">
        <v>7</v>
      </c>
      <c r="D1736" s="148">
        <v>41</v>
      </c>
      <c r="E1736" s="148" t="s">
        <v>8</v>
      </c>
      <c r="F1736" s="149">
        <v>44083</v>
      </c>
      <c r="G1736" s="149">
        <v>44021</v>
      </c>
      <c r="H1736" s="150">
        <v>68000</v>
      </c>
      <c r="I1736" s="148" t="str">
        <f t="shared" si="104"/>
        <v>2020Q3</v>
      </c>
      <c r="J1736" s="148">
        <f t="shared" si="105"/>
        <v>0</v>
      </c>
      <c r="K1736" s="148">
        <f t="shared" si="106"/>
        <v>0</v>
      </c>
      <c r="L1736" s="151">
        <f t="shared" si="107"/>
        <v>1</v>
      </c>
    </row>
    <row r="1737" spans="2:12" x14ac:dyDescent="0.25">
      <c r="B1737" s="147" t="s">
        <v>6</v>
      </c>
      <c r="C1737" s="148" t="s">
        <v>7</v>
      </c>
      <c r="D1737" s="148">
        <v>59</v>
      </c>
      <c r="E1737" s="148" t="s">
        <v>8</v>
      </c>
      <c r="F1737" s="149">
        <v>44088</v>
      </c>
      <c r="G1737" s="149">
        <v>43955</v>
      </c>
      <c r="H1737" s="150">
        <v>10000</v>
      </c>
      <c r="I1737" s="148" t="str">
        <f t="shared" si="104"/>
        <v>2020Q2</v>
      </c>
      <c r="J1737" s="148">
        <f t="shared" si="105"/>
        <v>0</v>
      </c>
      <c r="K1737" s="148">
        <f t="shared" si="106"/>
        <v>1</v>
      </c>
      <c r="L1737" s="151">
        <f t="shared" si="107"/>
        <v>1</v>
      </c>
    </row>
    <row r="1738" spans="2:12" x14ac:dyDescent="0.25">
      <c r="B1738" s="147" t="s">
        <v>11</v>
      </c>
      <c r="C1738" s="148" t="s">
        <v>7</v>
      </c>
      <c r="D1738" s="148">
        <v>49</v>
      </c>
      <c r="E1738" s="148" t="s">
        <v>8</v>
      </c>
      <c r="F1738" s="149">
        <v>44088</v>
      </c>
      <c r="G1738" s="149">
        <v>44081</v>
      </c>
      <c r="H1738" s="150">
        <v>35000</v>
      </c>
      <c r="I1738" s="148" t="str">
        <f t="shared" si="104"/>
        <v>2020Q3</v>
      </c>
      <c r="J1738" s="148">
        <f t="shared" si="105"/>
        <v>0</v>
      </c>
      <c r="K1738" s="148">
        <f t="shared" si="106"/>
        <v>0</v>
      </c>
      <c r="L1738" s="151">
        <f t="shared" si="107"/>
        <v>1</v>
      </c>
    </row>
    <row r="1739" spans="2:12" x14ac:dyDescent="0.25">
      <c r="B1739" s="147" t="s">
        <v>6</v>
      </c>
      <c r="C1739" s="148" t="s">
        <v>7</v>
      </c>
      <c r="D1739" s="148">
        <v>59</v>
      </c>
      <c r="E1739" s="148" t="s">
        <v>8</v>
      </c>
      <c r="F1739" s="149">
        <v>44089</v>
      </c>
      <c r="G1739" s="149">
        <v>43961</v>
      </c>
      <c r="H1739" s="150">
        <v>10000</v>
      </c>
      <c r="I1739" s="148" t="str">
        <f t="shared" ref="I1739:I1802" si="108">YEAR(G1739)&amp;"Q"&amp;ROUNDUP(MONTH(G1739)/3,0)</f>
        <v>2020Q2</v>
      </c>
      <c r="J1739" s="148">
        <f t="shared" ref="J1739:J1802" si="109">YEAR(F1739)-YEAR(G1739)</f>
        <v>0</v>
      </c>
      <c r="K1739" s="148">
        <f t="shared" ref="K1739:K1802" si="110">(YEAR(F1739)*4+ROUNDDOWN((MONTH(F1739)-1)/3,0))
-(YEAR(G1739)*4+ROUNDDOWN((MONTH(G1739)-1)/3,0))</f>
        <v>1</v>
      </c>
      <c r="L1739" s="151">
        <f t="shared" ref="L1739:L1802" si="111">IF(C1739="Declined",0,IF(C1739="Admitted",1,IF(B1739="TPD",0.8,1)))</f>
        <v>1</v>
      </c>
    </row>
    <row r="1740" spans="2:12" x14ac:dyDescent="0.25">
      <c r="B1740" s="147" t="s">
        <v>6</v>
      </c>
      <c r="C1740" s="148" t="s">
        <v>7</v>
      </c>
      <c r="D1740" s="148">
        <v>54</v>
      </c>
      <c r="E1740" s="148" t="s">
        <v>8</v>
      </c>
      <c r="F1740" s="149">
        <v>44089</v>
      </c>
      <c r="G1740" s="149">
        <v>43974</v>
      </c>
      <c r="H1740" s="150">
        <v>22000</v>
      </c>
      <c r="I1740" s="148" t="str">
        <f t="shared" si="108"/>
        <v>2020Q2</v>
      </c>
      <c r="J1740" s="148">
        <f t="shared" si="109"/>
        <v>0</v>
      </c>
      <c r="K1740" s="148">
        <f t="shared" si="110"/>
        <v>1</v>
      </c>
      <c r="L1740" s="151">
        <f t="shared" si="111"/>
        <v>1</v>
      </c>
    </row>
    <row r="1741" spans="2:12" x14ac:dyDescent="0.25">
      <c r="B1741" s="147" t="s">
        <v>6</v>
      </c>
      <c r="C1741" s="148" t="s">
        <v>7</v>
      </c>
      <c r="D1741" s="148">
        <v>42</v>
      </c>
      <c r="E1741" s="148" t="s">
        <v>8</v>
      </c>
      <c r="F1741" s="149">
        <v>44090</v>
      </c>
      <c r="G1741" s="149">
        <v>43891</v>
      </c>
      <c r="H1741" s="150">
        <v>64000</v>
      </c>
      <c r="I1741" s="148" t="str">
        <f t="shared" si="108"/>
        <v>2020Q1</v>
      </c>
      <c r="J1741" s="148">
        <f t="shared" si="109"/>
        <v>0</v>
      </c>
      <c r="K1741" s="148">
        <f t="shared" si="110"/>
        <v>2</v>
      </c>
      <c r="L1741" s="151">
        <f t="shared" si="111"/>
        <v>1</v>
      </c>
    </row>
    <row r="1742" spans="2:12" x14ac:dyDescent="0.25">
      <c r="B1742" s="147" t="s">
        <v>9</v>
      </c>
      <c r="C1742" s="148" t="s">
        <v>10</v>
      </c>
      <c r="D1742" s="148">
        <v>32</v>
      </c>
      <c r="E1742" s="148" t="s">
        <v>8</v>
      </c>
      <c r="F1742" s="149">
        <v>44094</v>
      </c>
      <c r="G1742" s="149">
        <v>42916</v>
      </c>
      <c r="H1742" s="150">
        <v>96000</v>
      </c>
      <c r="I1742" s="148" t="str">
        <f t="shared" si="108"/>
        <v>2017Q2</v>
      </c>
      <c r="J1742" s="148">
        <f t="shared" si="109"/>
        <v>3</v>
      </c>
      <c r="K1742" s="148">
        <f t="shared" si="110"/>
        <v>13</v>
      </c>
      <c r="L1742" s="151">
        <f t="shared" si="111"/>
        <v>0</v>
      </c>
    </row>
    <row r="1743" spans="2:12" x14ac:dyDescent="0.25">
      <c r="B1743" s="147" t="s">
        <v>9</v>
      </c>
      <c r="C1743" s="148" t="s">
        <v>7</v>
      </c>
      <c r="D1743" s="148">
        <v>62</v>
      </c>
      <c r="E1743" s="148" t="s">
        <v>8</v>
      </c>
      <c r="F1743" s="149">
        <v>44094</v>
      </c>
      <c r="G1743" s="149">
        <v>43927</v>
      </c>
      <c r="H1743" s="150">
        <v>10000</v>
      </c>
      <c r="I1743" s="148" t="str">
        <f t="shared" si="108"/>
        <v>2020Q2</v>
      </c>
      <c r="J1743" s="148">
        <f t="shared" si="109"/>
        <v>0</v>
      </c>
      <c r="K1743" s="148">
        <f t="shared" si="110"/>
        <v>1</v>
      </c>
      <c r="L1743" s="151">
        <f t="shared" si="111"/>
        <v>1</v>
      </c>
    </row>
    <row r="1744" spans="2:12" x14ac:dyDescent="0.25">
      <c r="B1744" s="147" t="s">
        <v>9</v>
      </c>
      <c r="C1744" s="148" t="s">
        <v>7</v>
      </c>
      <c r="D1744" s="148">
        <v>52</v>
      </c>
      <c r="E1744" s="148" t="s">
        <v>8</v>
      </c>
      <c r="F1744" s="149">
        <v>44095</v>
      </c>
      <c r="G1744" s="149">
        <v>44039</v>
      </c>
      <c r="H1744" s="150">
        <v>27000</v>
      </c>
      <c r="I1744" s="148" t="str">
        <f t="shared" si="108"/>
        <v>2020Q3</v>
      </c>
      <c r="J1744" s="148">
        <f t="shared" si="109"/>
        <v>0</v>
      </c>
      <c r="K1744" s="148">
        <f t="shared" si="110"/>
        <v>0</v>
      </c>
      <c r="L1744" s="151">
        <f t="shared" si="111"/>
        <v>1</v>
      </c>
    </row>
    <row r="1745" spans="2:12" x14ac:dyDescent="0.25">
      <c r="B1745" s="147" t="s">
        <v>9</v>
      </c>
      <c r="C1745" s="148" t="s">
        <v>7</v>
      </c>
      <c r="D1745" s="148">
        <v>61</v>
      </c>
      <c r="E1745" s="148" t="s">
        <v>8</v>
      </c>
      <c r="F1745" s="149">
        <v>44095</v>
      </c>
      <c r="G1745" s="149">
        <v>44055</v>
      </c>
      <c r="H1745" s="150">
        <v>10000</v>
      </c>
      <c r="I1745" s="148" t="str">
        <f t="shared" si="108"/>
        <v>2020Q3</v>
      </c>
      <c r="J1745" s="148">
        <f t="shared" si="109"/>
        <v>0</v>
      </c>
      <c r="K1745" s="148">
        <f t="shared" si="110"/>
        <v>0</v>
      </c>
      <c r="L1745" s="151">
        <f t="shared" si="111"/>
        <v>1</v>
      </c>
    </row>
    <row r="1746" spans="2:12" x14ac:dyDescent="0.25">
      <c r="B1746" s="147" t="s">
        <v>9</v>
      </c>
      <c r="C1746" s="148" t="s">
        <v>7</v>
      </c>
      <c r="D1746" s="148">
        <v>49</v>
      </c>
      <c r="E1746" s="148" t="s">
        <v>8</v>
      </c>
      <c r="F1746" s="149">
        <v>44096</v>
      </c>
      <c r="G1746" s="149">
        <v>43015</v>
      </c>
      <c r="H1746" s="150">
        <v>35000</v>
      </c>
      <c r="I1746" s="148" t="str">
        <f t="shared" si="108"/>
        <v>2017Q4</v>
      </c>
      <c r="J1746" s="148">
        <f t="shared" si="109"/>
        <v>3</v>
      </c>
      <c r="K1746" s="148">
        <f t="shared" si="110"/>
        <v>11</v>
      </c>
      <c r="L1746" s="151">
        <f t="shared" si="111"/>
        <v>1</v>
      </c>
    </row>
    <row r="1747" spans="2:12" x14ac:dyDescent="0.25">
      <c r="B1747" s="147" t="s">
        <v>9</v>
      </c>
      <c r="C1747" s="148" t="s">
        <v>7</v>
      </c>
      <c r="D1747" s="148">
        <v>42</v>
      </c>
      <c r="E1747" s="148" t="s">
        <v>8</v>
      </c>
      <c r="F1747" s="149">
        <v>44096</v>
      </c>
      <c r="G1747" s="149">
        <v>43213</v>
      </c>
      <c r="H1747" s="150">
        <v>64000</v>
      </c>
      <c r="I1747" s="148" t="str">
        <f t="shared" si="108"/>
        <v>2018Q2</v>
      </c>
      <c r="J1747" s="148">
        <f t="shared" si="109"/>
        <v>2</v>
      </c>
      <c r="K1747" s="148">
        <f t="shared" si="110"/>
        <v>9</v>
      </c>
      <c r="L1747" s="151">
        <f t="shared" si="111"/>
        <v>1</v>
      </c>
    </row>
    <row r="1748" spans="2:12" x14ac:dyDescent="0.25">
      <c r="B1748" s="147" t="s">
        <v>9</v>
      </c>
      <c r="C1748" s="148" t="s">
        <v>10</v>
      </c>
      <c r="D1748" s="148">
        <v>24</v>
      </c>
      <c r="E1748" s="148" t="s">
        <v>8</v>
      </c>
      <c r="F1748" s="149">
        <v>44096</v>
      </c>
      <c r="G1748" s="149">
        <v>43431</v>
      </c>
      <c r="H1748" s="150">
        <v>100000</v>
      </c>
      <c r="I1748" s="148" t="str">
        <f t="shared" si="108"/>
        <v>2018Q4</v>
      </c>
      <c r="J1748" s="148">
        <f t="shared" si="109"/>
        <v>2</v>
      </c>
      <c r="K1748" s="148">
        <f t="shared" si="110"/>
        <v>7</v>
      </c>
      <c r="L1748" s="151">
        <f t="shared" si="111"/>
        <v>0</v>
      </c>
    </row>
    <row r="1749" spans="2:12" x14ac:dyDescent="0.25">
      <c r="B1749" s="147" t="s">
        <v>9</v>
      </c>
      <c r="C1749" s="148" t="s">
        <v>7</v>
      </c>
      <c r="D1749" s="148">
        <v>51</v>
      </c>
      <c r="E1749" s="148" t="s">
        <v>8</v>
      </c>
      <c r="F1749" s="149">
        <v>44096</v>
      </c>
      <c r="G1749" s="149">
        <v>43603</v>
      </c>
      <c r="H1749" s="150">
        <v>30000</v>
      </c>
      <c r="I1749" s="148" t="str">
        <f t="shared" si="108"/>
        <v>2019Q2</v>
      </c>
      <c r="J1749" s="148">
        <f t="shared" si="109"/>
        <v>1</v>
      </c>
      <c r="K1749" s="148">
        <f t="shared" si="110"/>
        <v>5</v>
      </c>
      <c r="L1749" s="151">
        <f t="shared" si="111"/>
        <v>1</v>
      </c>
    </row>
    <row r="1750" spans="2:12" x14ac:dyDescent="0.25">
      <c r="B1750" s="147" t="s">
        <v>9</v>
      </c>
      <c r="C1750" s="148" t="s">
        <v>10</v>
      </c>
      <c r="D1750" s="148">
        <v>50</v>
      </c>
      <c r="E1750" s="148" t="s">
        <v>8</v>
      </c>
      <c r="F1750" s="149">
        <v>44096</v>
      </c>
      <c r="G1750" s="149">
        <v>43834</v>
      </c>
      <c r="H1750" s="150">
        <v>32000</v>
      </c>
      <c r="I1750" s="148" t="str">
        <f t="shared" si="108"/>
        <v>2020Q1</v>
      </c>
      <c r="J1750" s="148">
        <f t="shared" si="109"/>
        <v>0</v>
      </c>
      <c r="K1750" s="148">
        <f t="shared" si="110"/>
        <v>2</v>
      </c>
      <c r="L1750" s="151">
        <f t="shared" si="111"/>
        <v>0</v>
      </c>
    </row>
    <row r="1751" spans="2:12" x14ac:dyDescent="0.25">
      <c r="B1751" s="147" t="s">
        <v>6</v>
      </c>
      <c r="C1751" s="148" t="s">
        <v>7</v>
      </c>
      <c r="D1751" s="148">
        <v>23</v>
      </c>
      <c r="E1751" s="148" t="s">
        <v>8</v>
      </c>
      <c r="F1751" s="149">
        <v>44096</v>
      </c>
      <c r="G1751" s="149">
        <v>43861</v>
      </c>
      <c r="H1751" s="150">
        <v>100000</v>
      </c>
      <c r="I1751" s="148" t="str">
        <f t="shared" si="108"/>
        <v>2020Q1</v>
      </c>
      <c r="J1751" s="148">
        <f t="shared" si="109"/>
        <v>0</v>
      </c>
      <c r="K1751" s="148">
        <f t="shared" si="110"/>
        <v>2</v>
      </c>
      <c r="L1751" s="151">
        <f t="shared" si="111"/>
        <v>1</v>
      </c>
    </row>
    <row r="1752" spans="2:12" x14ac:dyDescent="0.25">
      <c r="B1752" s="147" t="s">
        <v>6</v>
      </c>
      <c r="C1752" s="148" t="s">
        <v>7</v>
      </c>
      <c r="D1752" s="148">
        <v>28</v>
      </c>
      <c r="E1752" s="148" t="s">
        <v>8</v>
      </c>
      <c r="F1752" s="149">
        <v>44096</v>
      </c>
      <c r="G1752" s="149">
        <v>43889</v>
      </c>
      <c r="H1752" s="150">
        <v>100000</v>
      </c>
      <c r="I1752" s="148" t="str">
        <f t="shared" si="108"/>
        <v>2020Q1</v>
      </c>
      <c r="J1752" s="148">
        <f t="shared" si="109"/>
        <v>0</v>
      </c>
      <c r="K1752" s="148">
        <f t="shared" si="110"/>
        <v>2</v>
      </c>
      <c r="L1752" s="151">
        <f t="shared" si="111"/>
        <v>1</v>
      </c>
    </row>
    <row r="1753" spans="2:12" x14ac:dyDescent="0.25">
      <c r="B1753" s="147" t="s">
        <v>6</v>
      </c>
      <c r="C1753" s="148" t="s">
        <v>7</v>
      </c>
      <c r="D1753" s="148">
        <v>27</v>
      </c>
      <c r="E1753" s="148" t="s">
        <v>8</v>
      </c>
      <c r="F1753" s="149">
        <v>44096</v>
      </c>
      <c r="G1753" s="149">
        <v>43943</v>
      </c>
      <c r="H1753" s="150">
        <v>100000</v>
      </c>
      <c r="I1753" s="148" t="str">
        <f t="shared" si="108"/>
        <v>2020Q2</v>
      </c>
      <c r="J1753" s="148">
        <f t="shared" si="109"/>
        <v>0</v>
      </c>
      <c r="K1753" s="148">
        <f t="shared" si="110"/>
        <v>1</v>
      </c>
      <c r="L1753" s="151">
        <f t="shared" si="111"/>
        <v>1</v>
      </c>
    </row>
    <row r="1754" spans="2:12" x14ac:dyDescent="0.25">
      <c r="B1754" s="147" t="s">
        <v>6</v>
      </c>
      <c r="C1754" s="148" t="s">
        <v>7</v>
      </c>
      <c r="D1754" s="148">
        <v>60</v>
      </c>
      <c r="E1754" s="148" t="s">
        <v>8</v>
      </c>
      <c r="F1754" s="149">
        <v>44096</v>
      </c>
      <c r="G1754" s="149">
        <v>43982</v>
      </c>
      <c r="H1754" s="150">
        <v>10000</v>
      </c>
      <c r="I1754" s="148" t="str">
        <f t="shared" si="108"/>
        <v>2020Q2</v>
      </c>
      <c r="J1754" s="148">
        <f t="shared" si="109"/>
        <v>0</v>
      </c>
      <c r="K1754" s="148">
        <f t="shared" si="110"/>
        <v>1</v>
      </c>
      <c r="L1754" s="151">
        <f t="shared" si="111"/>
        <v>1</v>
      </c>
    </row>
    <row r="1755" spans="2:12" x14ac:dyDescent="0.25">
      <c r="B1755" s="147" t="s">
        <v>6</v>
      </c>
      <c r="C1755" s="148" t="s">
        <v>7</v>
      </c>
      <c r="D1755" s="148">
        <v>37</v>
      </c>
      <c r="E1755" s="148" t="s">
        <v>8</v>
      </c>
      <c r="F1755" s="149">
        <v>44097</v>
      </c>
      <c r="G1755" s="149">
        <v>43739</v>
      </c>
      <c r="H1755" s="150">
        <v>86000</v>
      </c>
      <c r="I1755" s="148" t="str">
        <f t="shared" si="108"/>
        <v>2019Q4</v>
      </c>
      <c r="J1755" s="148">
        <f t="shared" si="109"/>
        <v>1</v>
      </c>
      <c r="K1755" s="148">
        <f t="shared" si="110"/>
        <v>3</v>
      </c>
      <c r="L1755" s="151">
        <f t="shared" si="111"/>
        <v>1</v>
      </c>
    </row>
    <row r="1756" spans="2:12" x14ac:dyDescent="0.25">
      <c r="B1756" s="147" t="s">
        <v>9</v>
      </c>
      <c r="C1756" s="148" t="s">
        <v>7</v>
      </c>
      <c r="D1756" s="148">
        <v>55</v>
      </c>
      <c r="E1756" s="148" t="s">
        <v>8</v>
      </c>
      <c r="F1756" s="149">
        <v>44097</v>
      </c>
      <c r="G1756" s="149">
        <v>43862</v>
      </c>
      <c r="H1756" s="150">
        <v>20000</v>
      </c>
      <c r="I1756" s="148" t="str">
        <f t="shared" si="108"/>
        <v>2020Q1</v>
      </c>
      <c r="J1756" s="148">
        <f t="shared" si="109"/>
        <v>0</v>
      </c>
      <c r="K1756" s="148">
        <f t="shared" si="110"/>
        <v>2</v>
      </c>
      <c r="L1756" s="151">
        <f t="shared" si="111"/>
        <v>1</v>
      </c>
    </row>
    <row r="1757" spans="2:12" x14ac:dyDescent="0.25">
      <c r="B1757" s="147" t="s">
        <v>6</v>
      </c>
      <c r="C1757" s="148" t="s">
        <v>7</v>
      </c>
      <c r="D1757" s="148">
        <v>56</v>
      </c>
      <c r="E1757" s="148" t="s">
        <v>8</v>
      </c>
      <c r="F1757" s="149">
        <v>44097</v>
      </c>
      <c r="G1757" s="149">
        <v>43905</v>
      </c>
      <c r="H1757" s="150">
        <v>17000</v>
      </c>
      <c r="I1757" s="148" t="str">
        <f t="shared" si="108"/>
        <v>2020Q1</v>
      </c>
      <c r="J1757" s="148">
        <f t="shared" si="109"/>
        <v>0</v>
      </c>
      <c r="K1757" s="148">
        <f t="shared" si="110"/>
        <v>2</v>
      </c>
      <c r="L1757" s="151">
        <f t="shared" si="111"/>
        <v>1</v>
      </c>
    </row>
    <row r="1758" spans="2:12" x14ac:dyDescent="0.25">
      <c r="B1758" s="147" t="s">
        <v>6</v>
      </c>
      <c r="C1758" s="148" t="s">
        <v>7</v>
      </c>
      <c r="D1758" s="148">
        <v>64</v>
      </c>
      <c r="E1758" s="148" t="s">
        <v>8</v>
      </c>
      <c r="F1758" s="149">
        <v>44097</v>
      </c>
      <c r="G1758" s="149">
        <v>44023</v>
      </c>
      <c r="H1758" s="150">
        <v>10000</v>
      </c>
      <c r="I1758" s="148" t="str">
        <f t="shared" si="108"/>
        <v>2020Q3</v>
      </c>
      <c r="J1758" s="148">
        <f t="shared" si="109"/>
        <v>0</v>
      </c>
      <c r="K1758" s="148">
        <f t="shared" si="110"/>
        <v>0</v>
      </c>
      <c r="L1758" s="151">
        <f t="shared" si="111"/>
        <v>1</v>
      </c>
    </row>
    <row r="1759" spans="2:12" x14ac:dyDescent="0.25">
      <c r="B1759" s="147" t="s">
        <v>9</v>
      </c>
      <c r="C1759" s="148" t="s">
        <v>7</v>
      </c>
      <c r="D1759" s="148">
        <v>57</v>
      </c>
      <c r="E1759" s="148" t="s">
        <v>8</v>
      </c>
      <c r="F1759" s="149">
        <v>44097</v>
      </c>
      <c r="G1759" s="149">
        <v>44082</v>
      </c>
      <c r="H1759" s="150">
        <v>15000</v>
      </c>
      <c r="I1759" s="148" t="str">
        <f t="shared" si="108"/>
        <v>2020Q3</v>
      </c>
      <c r="J1759" s="148">
        <f t="shared" si="109"/>
        <v>0</v>
      </c>
      <c r="K1759" s="148">
        <f t="shared" si="110"/>
        <v>0</v>
      </c>
      <c r="L1759" s="151">
        <f t="shared" si="111"/>
        <v>1</v>
      </c>
    </row>
    <row r="1760" spans="2:12" x14ac:dyDescent="0.25">
      <c r="B1760" s="147" t="s">
        <v>9</v>
      </c>
      <c r="C1760" s="148" t="s">
        <v>7</v>
      </c>
      <c r="D1760" s="148">
        <v>31</v>
      </c>
      <c r="E1760" s="148" t="s">
        <v>8</v>
      </c>
      <c r="F1760" s="149">
        <v>44098</v>
      </c>
      <c r="G1760" s="149">
        <v>42614</v>
      </c>
      <c r="H1760" s="150">
        <v>98000</v>
      </c>
      <c r="I1760" s="148" t="str">
        <f t="shared" si="108"/>
        <v>2016Q3</v>
      </c>
      <c r="J1760" s="148">
        <f t="shared" si="109"/>
        <v>4</v>
      </c>
      <c r="K1760" s="148">
        <f t="shared" si="110"/>
        <v>16</v>
      </c>
      <c r="L1760" s="151">
        <f t="shared" si="111"/>
        <v>1</v>
      </c>
    </row>
    <row r="1761" spans="2:12" x14ac:dyDescent="0.25">
      <c r="B1761" s="147" t="s">
        <v>6</v>
      </c>
      <c r="C1761" s="148" t="s">
        <v>7</v>
      </c>
      <c r="D1761" s="148">
        <v>19</v>
      </c>
      <c r="E1761" s="148" t="s">
        <v>8</v>
      </c>
      <c r="F1761" s="149">
        <v>44098</v>
      </c>
      <c r="G1761" s="149">
        <v>43971</v>
      </c>
      <c r="H1761" s="150">
        <v>100000</v>
      </c>
      <c r="I1761" s="148" t="str">
        <f t="shared" si="108"/>
        <v>2020Q2</v>
      </c>
      <c r="J1761" s="148">
        <f t="shared" si="109"/>
        <v>0</v>
      </c>
      <c r="K1761" s="148">
        <f t="shared" si="110"/>
        <v>1</v>
      </c>
      <c r="L1761" s="151">
        <f t="shared" si="111"/>
        <v>1</v>
      </c>
    </row>
    <row r="1762" spans="2:12" x14ac:dyDescent="0.25">
      <c r="B1762" s="147" t="s">
        <v>9</v>
      </c>
      <c r="C1762" s="148" t="s">
        <v>7</v>
      </c>
      <c r="D1762" s="148">
        <v>45</v>
      </c>
      <c r="E1762" s="148" t="s">
        <v>8</v>
      </c>
      <c r="F1762" s="149">
        <v>44101</v>
      </c>
      <c r="G1762" s="149">
        <v>43149</v>
      </c>
      <c r="H1762" s="150">
        <v>47000</v>
      </c>
      <c r="I1762" s="148" t="str">
        <f t="shared" si="108"/>
        <v>2018Q1</v>
      </c>
      <c r="J1762" s="148">
        <f t="shared" si="109"/>
        <v>2</v>
      </c>
      <c r="K1762" s="148">
        <f t="shared" si="110"/>
        <v>10</v>
      </c>
      <c r="L1762" s="151">
        <f t="shared" si="111"/>
        <v>1</v>
      </c>
    </row>
    <row r="1763" spans="2:12" x14ac:dyDescent="0.25">
      <c r="B1763" s="147" t="s">
        <v>6</v>
      </c>
      <c r="C1763" s="148" t="s">
        <v>7</v>
      </c>
      <c r="D1763" s="148">
        <v>62</v>
      </c>
      <c r="E1763" s="148" t="s">
        <v>8</v>
      </c>
      <c r="F1763" s="149">
        <v>44101</v>
      </c>
      <c r="G1763" s="149">
        <v>44026</v>
      </c>
      <c r="H1763" s="150">
        <v>10000</v>
      </c>
      <c r="I1763" s="148" t="str">
        <f t="shared" si="108"/>
        <v>2020Q3</v>
      </c>
      <c r="J1763" s="148">
        <f t="shared" si="109"/>
        <v>0</v>
      </c>
      <c r="K1763" s="148">
        <f t="shared" si="110"/>
        <v>0</v>
      </c>
      <c r="L1763" s="151">
        <f t="shared" si="111"/>
        <v>1</v>
      </c>
    </row>
    <row r="1764" spans="2:12" x14ac:dyDescent="0.25">
      <c r="B1764" s="147" t="s">
        <v>11</v>
      </c>
      <c r="C1764" s="148" t="s">
        <v>7</v>
      </c>
      <c r="D1764" s="148">
        <v>42</v>
      </c>
      <c r="E1764" s="148" t="s">
        <v>8</v>
      </c>
      <c r="F1764" s="149">
        <v>44101</v>
      </c>
      <c r="G1764" s="149">
        <v>44088</v>
      </c>
      <c r="H1764" s="150">
        <v>64000</v>
      </c>
      <c r="I1764" s="148" t="str">
        <f t="shared" si="108"/>
        <v>2020Q3</v>
      </c>
      <c r="J1764" s="148">
        <f t="shared" si="109"/>
        <v>0</v>
      </c>
      <c r="K1764" s="148">
        <f t="shared" si="110"/>
        <v>0</v>
      </c>
      <c r="L1764" s="151">
        <f t="shared" si="111"/>
        <v>1</v>
      </c>
    </row>
    <row r="1765" spans="2:12" x14ac:dyDescent="0.25">
      <c r="B1765" s="147" t="s">
        <v>9</v>
      </c>
      <c r="C1765" s="148" t="s">
        <v>7</v>
      </c>
      <c r="D1765" s="148">
        <v>37</v>
      </c>
      <c r="E1765" s="148" t="s">
        <v>8</v>
      </c>
      <c r="F1765" s="149">
        <v>44103</v>
      </c>
      <c r="G1765" s="149">
        <v>42856</v>
      </c>
      <c r="H1765" s="150">
        <v>86000</v>
      </c>
      <c r="I1765" s="148" t="str">
        <f t="shared" si="108"/>
        <v>2017Q2</v>
      </c>
      <c r="J1765" s="148">
        <f t="shared" si="109"/>
        <v>3</v>
      </c>
      <c r="K1765" s="148">
        <f t="shared" si="110"/>
        <v>13</v>
      </c>
      <c r="L1765" s="151">
        <f t="shared" si="111"/>
        <v>1</v>
      </c>
    </row>
    <row r="1766" spans="2:12" x14ac:dyDescent="0.25">
      <c r="B1766" s="147" t="s">
        <v>9</v>
      </c>
      <c r="C1766" s="148" t="s">
        <v>7</v>
      </c>
      <c r="D1766" s="148">
        <v>26</v>
      </c>
      <c r="E1766" s="148" t="s">
        <v>8</v>
      </c>
      <c r="F1766" s="149">
        <v>44103</v>
      </c>
      <c r="G1766" s="149">
        <v>43009</v>
      </c>
      <c r="H1766" s="150">
        <v>100000</v>
      </c>
      <c r="I1766" s="148" t="str">
        <f t="shared" si="108"/>
        <v>2017Q4</v>
      </c>
      <c r="J1766" s="148">
        <f t="shared" si="109"/>
        <v>3</v>
      </c>
      <c r="K1766" s="148">
        <f t="shared" si="110"/>
        <v>11</v>
      </c>
      <c r="L1766" s="151">
        <f t="shared" si="111"/>
        <v>1</v>
      </c>
    </row>
    <row r="1767" spans="2:12" x14ac:dyDescent="0.25">
      <c r="B1767" s="147" t="s">
        <v>9</v>
      </c>
      <c r="C1767" s="148" t="s">
        <v>10</v>
      </c>
      <c r="D1767" s="148">
        <v>44</v>
      </c>
      <c r="E1767" s="148" t="s">
        <v>8</v>
      </c>
      <c r="F1767" s="149">
        <v>44103</v>
      </c>
      <c r="G1767" s="149">
        <v>43550</v>
      </c>
      <c r="H1767" s="150">
        <v>52000</v>
      </c>
      <c r="I1767" s="148" t="str">
        <f t="shared" si="108"/>
        <v>2019Q1</v>
      </c>
      <c r="J1767" s="148">
        <f t="shared" si="109"/>
        <v>1</v>
      </c>
      <c r="K1767" s="148">
        <f t="shared" si="110"/>
        <v>6</v>
      </c>
      <c r="L1767" s="151">
        <f t="shared" si="111"/>
        <v>0</v>
      </c>
    </row>
    <row r="1768" spans="2:12" x14ac:dyDescent="0.25">
      <c r="B1768" s="147" t="s">
        <v>9</v>
      </c>
      <c r="C1768" s="148" t="s">
        <v>7</v>
      </c>
      <c r="D1768" s="148">
        <v>24</v>
      </c>
      <c r="E1768" s="148" t="s">
        <v>8</v>
      </c>
      <c r="F1768" s="149">
        <v>44103</v>
      </c>
      <c r="G1768" s="149">
        <v>43632</v>
      </c>
      <c r="H1768" s="150">
        <v>100000</v>
      </c>
      <c r="I1768" s="148" t="str">
        <f t="shared" si="108"/>
        <v>2019Q2</v>
      </c>
      <c r="J1768" s="148">
        <f t="shared" si="109"/>
        <v>1</v>
      </c>
      <c r="K1768" s="148">
        <f t="shared" si="110"/>
        <v>5</v>
      </c>
      <c r="L1768" s="151">
        <f t="shared" si="111"/>
        <v>1</v>
      </c>
    </row>
    <row r="1769" spans="2:12" x14ac:dyDescent="0.25">
      <c r="B1769" s="147" t="s">
        <v>9</v>
      </c>
      <c r="C1769" s="148" t="s">
        <v>7</v>
      </c>
      <c r="D1769" s="148">
        <v>47</v>
      </c>
      <c r="E1769" s="148" t="s">
        <v>8</v>
      </c>
      <c r="F1769" s="149">
        <v>44103</v>
      </c>
      <c r="G1769" s="149">
        <v>43709</v>
      </c>
      <c r="H1769" s="150">
        <v>40000</v>
      </c>
      <c r="I1769" s="148" t="str">
        <f t="shared" si="108"/>
        <v>2019Q3</v>
      </c>
      <c r="J1769" s="148">
        <f t="shared" si="109"/>
        <v>1</v>
      </c>
      <c r="K1769" s="148">
        <f t="shared" si="110"/>
        <v>4</v>
      </c>
      <c r="L1769" s="151">
        <f t="shared" si="111"/>
        <v>1</v>
      </c>
    </row>
    <row r="1770" spans="2:12" x14ac:dyDescent="0.25">
      <c r="B1770" s="147" t="s">
        <v>9</v>
      </c>
      <c r="C1770" s="148" t="s">
        <v>7</v>
      </c>
      <c r="D1770" s="148">
        <v>31</v>
      </c>
      <c r="E1770" s="148" t="s">
        <v>8</v>
      </c>
      <c r="F1770" s="149">
        <v>44103</v>
      </c>
      <c r="G1770" s="149">
        <v>43735</v>
      </c>
      <c r="H1770" s="150">
        <v>98000</v>
      </c>
      <c r="I1770" s="148" t="str">
        <f t="shared" si="108"/>
        <v>2019Q3</v>
      </c>
      <c r="J1770" s="148">
        <f t="shared" si="109"/>
        <v>1</v>
      </c>
      <c r="K1770" s="148">
        <f t="shared" si="110"/>
        <v>4</v>
      </c>
      <c r="L1770" s="151">
        <f t="shared" si="111"/>
        <v>1</v>
      </c>
    </row>
    <row r="1771" spans="2:12" x14ac:dyDescent="0.25">
      <c r="B1771" s="147" t="s">
        <v>6</v>
      </c>
      <c r="C1771" s="148" t="s">
        <v>7</v>
      </c>
      <c r="D1771" s="148">
        <v>50</v>
      </c>
      <c r="E1771" s="148" t="s">
        <v>8</v>
      </c>
      <c r="F1771" s="149">
        <v>44103</v>
      </c>
      <c r="G1771" s="149">
        <v>43970</v>
      </c>
      <c r="H1771" s="150">
        <v>32000</v>
      </c>
      <c r="I1771" s="148" t="str">
        <f t="shared" si="108"/>
        <v>2020Q2</v>
      </c>
      <c r="J1771" s="148">
        <f t="shared" si="109"/>
        <v>0</v>
      </c>
      <c r="K1771" s="148">
        <f t="shared" si="110"/>
        <v>1</v>
      </c>
      <c r="L1771" s="151">
        <f t="shared" si="111"/>
        <v>1</v>
      </c>
    </row>
    <row r="1772" spans="2:12" x14ac:dyDescent="0.25">
      <c r="B1772" s="147" t="s">
        <v>6</v>
      </c>
      <c r="C1772" s="148" t="s">
        <v>7</v>
      </c>
      <c r="D1772" s="148">
        <v>53</v>
      </c>
      <c r="E1772" s="148" t="s">
        <v>8</v>
      </c>
      <c r="F1772" s="149">
        <v>44103</v>
      </c>
      <c r="G1772" s="149">
        <v>44031</v>
      </c>
      <c r="H1772" s="150">
        <v>25000</v>
      </c>
      <c r="I1772" s="148" t="str">
        <f t="shared" si="108"/>
        <v>2020Q3</v>
      </c>
      <c r="J1772" s="148">
        <f t="shared" si="109"/>
        <v>0</v>
      </c>
      <c r="K1772" s="148">
        <f t="shared" si="110"/>
        <v>0</v>
      </c>
      <c r="L1772" s="151">
        <f t="shared" si="111"/>
        <v>1</v>
      </c>
    </row>
    <row r="1773" spans="2:12" x14ac:dyDescent="0.25">
      <c r="B1773" s="147" t="s">
        <v>9</v>
      </c>
      <c r="C1773" s="148" t="s">
        <v>7</v>
      </c>
      <c r="D1773" s="148">
        <v>25</v>
      </c>
      <c r="E1773" s="148" t="s">
        <v>8</v>
      </c>
      <c r="F1773" s="149">
        <v>44103</v>
      </c>
      <c r="G1773" s="149">
        <v>44032</v>
      </c>
      <c r="H1773" s="150">
        <v>100000</v>
      </c>
      <c r="I1773" s="148" t="str">
        <f t="shared" si="108"/>
        <v>2020Q3</v>
      </c>
      <c r="J1773" s="148">
        <f t="shared" si="109"/>
        <v>0</v>
      </c>
      <c r="K1773" s="148">
        <f t="shared" si="110"/>
        <v>0</v>
      </c>
      <c r="L1773" s="151">
        <f t="shared" si="111"/>
        <v>1</v>
      </c>
    </row>
    <row r="1774" spans="2:12" x14ac:dyDescent="0.25">
      <c r="B1774" s="147" t="s">
        <v>6</v>
      </c>
      <c r="C1774" s="148" t="s">
        <v>7</v>
      </c>
      <c r="D1774" s="148">
        <v>52</v>
      </c>
      <c r="E1774" s="148" t="s">
        <v>8</v>
      </c>
      <c r="F1774" s="149">
        <v>44103</v>
      </c>
      <c r="G1774" s="149">
        <v>44057</v>
      </c>
      <c r="H1774" s="150">
        <v>27000</v>
      </c>
      <c r="I1774" s="148" t="str">
        <f t="shared" si="108"/>
        <v>2020Q3</v>
      </c>
      <c r="J1774" s="148">
        <f t="shared" si="109"/>
        <v>0</v>
      </c>
      <c r="K1774" s="148">
        <f t="shared" si="110"/>
        <v>0</v>
      </c>
      <c r="L1774" s="151">
        <f t="shared" si="111"/>
        <v>1</v>
      </c>
    </row>
    <row r="1775" spans="2:12" x14ac:dyDescent="0.25">
      <c r="B1775" s="147" t="s">
        <v>9</v>
      </c>
      <c r="C1775" s="148" t="s">
        <v>7</v>
      </c>
      <c r="D1775" s="148">
        <v>37</v>
      </c>
      <c r="E1775" s="148" t="s">
        <v>8</v>
      </c>
      <c r="F1775" s="149">
        <v>44104</v>
      </c>
      <c r="G1775" s="149">
        <v>42801</v>
      </c>
      <c r="H1775" s="150">
        <v>86000</v>
      </c>
      <c r="I1775" s="148" t="str">
        <f t="shared" si="108"/>
        <v>2017Q1</v>
      </c>
      <c r="J1775" s="148">
        <f t="shared" si="109"/>
        <v>3</v>
      </c>
      <c r="K1775" s="148">
        <f t="shared" si="110"/>
        <v>14</v>
      </c>
      <c r="L1775" s="151">
        <f t="shared" si="111"/>
        <v>1</v>
      </c>
    </row>
    <row r="1776" spans="2:12" x14ac:dyDescent="0.25">
      <c r="B1776" s="147" t="s">
        <v>9</v>
      </c>
      <c r="C1776" s="148" t="s">
        <v>7</v>
      </c>
      <c r="D1776" s="148">
        <v>44</v>
      </c>
      <c r="E1776" s="148" t="s">
        <v>8</v>
      </c>
      <c r="F1776" s="149">
        <v>44104</v>
      </c>
      <c r="G1776" s="149">
        <v>43797</v>
      </c>
      <c r="H1776" s="150">
        <v>52000</v>
      </c>
      <c r="I1776" s="148" t="str">
        <f t="shared" si="108"/>
        <v>2019Q4</v>
      </c>
      <c r="J1776" s="148">
        <f t="shared" si="109"/>
        <v>1</v>
      </c>
      <c r="K1776" s="148">
        <f t="shared" si="110"/>
        <v>3</v>
      </c>
      <c r="L1776" s="151">
        <f t="shared" si="111"/>
        <v>1</v>
      </c>
    </row>
    <row r="1777" spans="2:12" x14ac:dyDescent="0.25">
      <c r="B1777" s="147" t="s">
        <v>9</v>
      </c>
      <c r="C1777" s="148" t="s">
        <v>7</v>
      </c>
      <c r="D1777" s="148">
        <v>55</v>
      </c>
      <c r="E1777" s="148" t="s">
        <v>8</v>
      </c>
      <c r="F1777" s="149">
        <v>44105</v>
      </c>
      <c r="G1777" s="149">
        <v>43919</v>
      </c>
      <c r="H1777" s="150">
        <v>20000</v>
      </c>
      <c r="I1777" s="148" t="str">
        <f t="shared" si="108"/>
        <v>2020Q1</v>
      </c>
      <c r="J1777" s="148">
        <f t="shared" si="109"/>
        <v>0</v>
      </c>
      <c r="K1777" s="148">
        <f t="shared" si="110"/>
        <v>3</v>
      </c>
      <c r="L1777" s="151">
        <f t="shared" si="111"/>
        <v>1</v>
      </c>
    </row>
    <row r="1778" spans="2:12" x14ac:dyDescent="0.25">
      <c r="B1778" s="147" t="s">
        <v>6</v>
      </c>
      <c r="C1778" s="148" t="s">
        <v>7</v>
      </c>
      <c r="D1778" s="148">
        <v>20</v>
      </c>
      <c r="E1778" s="148" t="s">
        <v>8</v>
      </c>
      <c r="F1778" s="149">
        <v>44105</v>
      </c>
      <c r="G1778" s="149">
        <v>43969</v>
      </c>
      <c r="H1778" s="150">
        <v>100000</v>
      </c>
      <c r="I1778" s="148" t="str">
        <f t="shared" si="108"/>
        <v>2020Q2</v>
      </c>
      <c r="J1778" s="148">
        <f t="shared" si="109"/>
        <v>0</v>
      </c>
      <c r="K1778" s="148">
        <f t="shared" si="110"/>
        <v>2</v>
      </c>
      <c r="L1778" s="151">
        <f t="shared" si="111"/>
        <v>1</v>
      </c>
    </row>
    <row r="1779" spans="2:12" x14ac:dyDescent="0.25">
      <c r="B1779" s="147" t="s">
        <v>6</v>
      </c>
      <c r="C1779" s="148" t="s">
        <v>7</v>
      </c>
      <c r="D1779" s="148">
        <v>58</v>
      </c>
      <c r="E1779" s="148" t="s">
        <v>8</v>
      </c>
      <c r="F1779" s="149">
        <v>44105</v>
      </c>
      <c r="G1779" s="149">
        <v>44003</v>
      </c>
      <c r="H1779" s="150">
        <v>12000</v>
      </c>
      <c r="I1779" s="148" t="str">
        <f t="shared" si="108"/>
        <v>2020Q2</v>
      </c>
      <c r="J1779" s="148">
        <f t="shared" si="109"/>
        <v>0</v>
      </c>
      <c r="K1779" s="148">
        <f t="shared" si="110"/>
        <v>2</v>
      </c>
      <c r="L1779" s="151">
        <f t="shared" si="111"/>
        <v>1</v>
      </c>
    </row>
    <row r="1780" spans="2:12" x14ac:dyDescent="0.25">
      <c r="B1780" s="147" t="s">
        <v>9</v>
      </c>
      <c r="C1780" s="148" t="s">
        <v>10</v>
      </c>
      <c r="D1780" s="148">
        <v>39</v>
      </c>
      <c r="E1780" s="148" t="s">
        <v>8</v>
      </c>
      <c r="F1780" s="149">
        <v>44108</v>
      </c>
      <c r="G1780" s="149">
        <v>42948</v>
      </c>
      <c r="H1780" s="150">
        <v>81000</v>
      </c>
      <c r="I1780" s="148" t="str">
        <f t="shared" si="108"/>
        <v>2017Q3</v>
      </c>
      <c r="J1780" s="148">
        <f t="shared" si="109"/>
        <v>3</v>
      </c>
      <c r="K1780" s="148">
        <f t="shared" si="110"/>
        <v>13</v>
      </c>
      <c r="L1780" s="151">
        <f t="shared" si="111"/>
        <v>0</v>
      </c>
    </row>
    <row r="1781" spans="2:12" x14ac:dyDescent="0.25">
      <c r="B1781" s="147" t="s">
        <v>6</v>
      </c>
      <c r="C1781" s="148" t="s">
        <v>7</v>
      </c>
      <c r="D1781" s="148">
        <v>19</v>
      </c>
      <c r="E1781" s="148" t="s">
        <v>8</v>
      </c>
      <c r="F1781" s="149">
        <v>44108</v>
      </c>
      <c r="G1781" s="149">
        <v>44014</v>
      </c>
      <c r="H1781" s="150">
        <v>100000</v>
      </c>
      <c r="I1781" s="148" t="str">
        <f t="shared" si="108"/>
        <v>2020Q3</v>
      </c>
      <c r="J1781" s="148">
        <f t="shared" si="109"/>
        <v>0</v>
      </c>
      <c r="K1781" s="148">
        <f t="shared" si="110"/>
        <v>1</v>
      </c>
      <c r="L1781" s="151">
        <f t="shared" si="111"/>
        <v>1</v>
      </c>
    </row>
    <row r="1782" spans="2:12" x14ac:dyDescent="0.25">
      <c r="B1782" s="147" t="s">
        <v>11</v>
      </c>
      <c r="C1782" s="148" t="s">
        <v>7</v>
      </c>
      <c r="D1782" s="148">
        <v>39</v>
      </c>
      <c r="E1782" s="148" t="s">
        <v>8</v>
      </c>
      <c r="F1782" s="149">
        <v>44109</v>
      </c>
      <c r="G1782" s="149">
        <v>44075</v>
      </c>
      <c r="H1782" s="150">
        <v>81000</v>
      </c>
      <c r="I1782" s="148" t="str">
        <f t="shared" si="108"/>
        <v>2020Q3</v>
      </c>
      <c r="J1782" s="148">
        <f t="shared" si="109"/>
        <v>0</v>
      </c>
      <c r="K1782" s="148">
        <f t="shared" si="110"/>
        <v>1</v>
      </c>
      <c r="L1782" s="151">
        <f t="shared" si="111"/>
        <v>1</v>
      </c>
    </row>
    <row r="1783" spans="2:12" x14ac:dyDescent="0.25">
      <c r="B1783" s="147" t="s">
        <v>11</v>
      </c>
      <c r="C1783" s="148" t="s">
        <v>7</v>
      </c>
      <c r="D1783" s="148">
        <v>53</v>
      </c>
      <c r="E1783" s="148" t="s">
        <v>8</v>
      </c>
      <c r="F1783" s="149">
        <v>44111</v>
      </c>
      <c r="G1783" s="149">
        <v>44096</v>
      </c>
      <c r="H1783" s="150">
        <v>25000</v>
      </c>
      <c r="I1783" s="148" t="str">
        <f t="shared" si="108"/>
        <v>2020Q3</v>
      </c>
      <c r="J1783" s="148">
        <f t="shared" si="109"/>
        <v>0</v>
      </c>
      <c r="K1783" s="148">
        <f t="shared" si="110"/>
        <v>1</v>
      </c>
      <c r="L1783" s="151">
        <f t="shared" si="111"/>
        <v>1</v>
      </c>
    </row>
    <row r="1784" spans="2:12" x14ac:dyDescent="0.25">
      <c r="B1784" s="147" t="s">
        <v>9</v>
      </c>
      <c r="C1784" s="148" t="s">
        <v>7</v>
      </c>
      <c r="D1784" s="148">
        <v>59</v>
      </c>
      <c r="E1784" s="148" t="s">
        <v>8</v>
      </c>
      <c r="F1784" s="149">
        <v>44115</v>
      </c>
      <c r="G1784" s="149">
        <v>43217</v>
      </c>
      <c r="H1784" s="150">
        <v>10000</v>
      </c>
      <c r="I1784" s="148" t="str">
        <f t="shared" si="108"/>
        <v>2018Q2</v>
      </c>
      <c r="J1784" s="148">
        <f t="shared" si="109"/>
        <v>2</v>
      </c>
      <c r="K1784" s="148">
        <f t="shared" si="110"/>
        <v>10</v>
      </c>
      <c r="L1784" s="151">
        <f t="shared" si="111"/>
        <v>1</v>
      </c>
    </row>
    <row r="1785" spans="2:12" x14ac:dyDescent="0.25">
      <c r="B1785" s="147" t="s">
        <v>9</v>
      </c>
      <c r="C1785" s="148" t="s">
        <v>7</v>
      </c>
      <c r="D1785" s="148">
        <v>52</v>
      </c>
      <c r="E1785" s="148" t="s">
        <v>8</v>
      </c>
      <c r="F1785" s="149">
        <v>44115</v>
      </c>
      <c r="G1785" s="149">
        <v>43345</v>
      </c>
      <c r="H1785" s="150">
        <v>27000</v>
      </c>
      <c r="I1785" s="148" t="str">
        <f t="shared" si="108"/>
        <v>2018Q3</v>
      </c>
      <c r="J1785" s="148">
        <f t="shared" si="109"/>
        <v>2</v>
      </c>
      <c r="K1785" s="148">
        <f t="shared" si="110"/>
        <v>9</v>
      </c>
      <c r="L1785" s="151">
        <f t="shared" si="111"/>
        <v>1</v>
      </c>
    </row>
    <row r="1786" spans="2:12" x14ac:dyDescent="0.25">
      <c r="B1786" s="147" t="s">
        <v>9</v>
      </c>
      <c r="C1786" s="148" t="s">
        <v>7</v>
      </c>
      <c r="D1786" s="148">
        <v>53</v>
      </c>
      <c r="E1786" s="148" t="s">
        <v>8</v>
      </c>
      <c r="F1786" s="149">
        <v>44115</v>
      </c>
      <c r="G1786" s="149">
        <v>43502</v>
      </c>
      <c r="H1786" s="150">
        <v>25000</v>
      </c>
      <c r="I1786" s="148" t="str">
        <f t="shared" si="108"/>
        <v>2019Q1</v>
      </c>
      <c r="J1786" s="148">
        <f t="shared" si="109"/>
        <v>1</v>
      </c>
      <c r="K1786" s="148">
        <f t="shared" si="110"/>
        <v>7</v>
      </c>
      <c r="L1786" s="151">
        <f t="shared" si="111"/>
        <v>1</v>
      </c>
    </row>
    <row r="1787" spans="2:12" x14ac:dyDescent="0.25">
      <c r="B1787" s="147" t="s">
        <v>11</v>
      </c>
      <c r="C1787" s="148" t="s">
        <v>10</v>
      </c>
      <c r="D1787" s="148">
        <v>54</v>
      </c>
      <c r="E1787" s="148" t="s">
        <v>8</v>
      </c>
      <c r="F1787" s="149">
        <v>44117</v>
      </c>
      <c r="G1787" s="149">
        <v>44062</v>
      </c>
      <c r="H1787" s="150">
        <v>22000</v>
      </c>
      <c r="I1787" s="148" t="str">
        <f t="shared" si="108"/>
        <v>2020Q3</v>
      </c>
      <c r="J1787" s="148">
        <f t="shared" si="109"/>
        <v>0</v>
      </c>
      <c r="K1787" s="148">
        <f t="shared" si="110"/>
        <v>1</v>
      </c>
      <c r="L1787" s="151">
        <f t="shared" si="111"/>
        <v>0</v>
      </c>
    </row>
    <row r="1788" spans="2:12" x14ac:dyDescent="0.25">
      <c r="B1788" s="147" t="s">
        <v>11</v>
      </c>
      <c r="C1788" s="148" t="s">
        <v>7</v>
      </c>
      <c r="D1788" s="148">
        <v>53</v>
      </c>
      <c r="E1788" s="148" t="s">
        <v>8</v>
      </c>
      <c r="F1788" s="149">
        <v>44117</v>
      </c>
      <c r="G1788" s="149">
        <v>44097</v>
      </c>
      <c r="H1788" s="150">
        <v>25000</v>
      </c>
      <c r="I1788" s="148" t="str">
        <f t="shared" si="108"/>
        <v>2020Q3</v>
      </c>
      <c r="J1788" s="148">
        <f t="shared" si="109"/>
        <v>0</v>
      </c>
      <c r="K1788" s="148">
        <f t="shared" si="110"/>
        <v>1</v>
      </c>
      <c r="L1788" s="151">
        <f t="shared" si="111"/>
        <v>1</v>
      </c>
    </row>
    <row r="1789" spans="2:12" x14ac:dyDescent="0.25">
      <c r="B1789" s="147" t="s">
        <v>6</v>
      </c>
      <c r="C1789" s="148" t="s">
        <v>7</v>
      </c>
      <c r="D1789" s="148">
        <v>44</v>
      </c>
      <c r="E1789" s="148" t="s">
        <v>8</v>
      </c>
      <c r="F1789" s="149">
        <v>44118</v>
      </c>
      <c r="G1789" s="149">
        <v>42961</v>
      </c>
      <c r="H1789" s="150">
        <v>52000</v>
      </c>
      <c r="I1789" s="148" t="str">
        <f t="shared" si="108"/>
        <v>2017Q3</v>
      </c>
      <c r="J1789" s="148">
        <f t="shared" si="109"/>
        <v>3</v>
      </c>
      <c r="K1789" s="148">
        <f t="shared" si="110"/>
        <v>13</v>
      </c>
      <c r="L1789" s="151">
        <f t="shared" si="111"/>
        <v>1</v>
      </c>
    </row>
    <row r="1790" spans="2:12" x14ac:dyDescent="0.25">
      <c r="B1790" s="147" t="s">
        <v>9</v>
      </c>
      <c r="C1790" s="148" t="s">
        <v>7</v>
      </c>
      <c r="D1790" s="148">
        <v>41</v>
      </c>
      <c r="E1790" s="148" t="s">
        <v>8</v>
      </c>
      <c r="F1790" s="149">
        <v>44118</v>
      </c>
      <c r="G1790" s="149">
        <v>43413</v>
      </c>
      <c r="H1790" s="150">
        <v>68000</v>
      </c>
      <c r="I1790" s="148" t="str">
        <f t="shared" si="108"/>
        <v>2018Q4</v>
      </c>
      <c r="J1790" s="148">
        <f t="shared" si="109"/>
        <v>2</v>
      </c>
      <c r="K1790" s="148">
        <f t="shared" si="110"/>
        <v>8</v>
      </c>
      <c r="L1790" s="151">
        <f t="shared" si="111"/>
        <v>1</v>
      </c>
    </row>
    <row r="1791" spans="2:12" x14ac:dyDescent="0.25">
      <c r="B1791" s="147" t="s">
        <v>9</v>
      </c>
      <c r="C1791" s="148" t="s">
        <v>7</v>
      </c>
      <c r="D1791" s="148">
        <v>58</v>
      </c>
      <c r="E1791" s="148" t="s">
        <v>8</v>
      </c>
      <c r="F1791" s="149">
        <v>44118</v>
      </c>
      <c r="G1791" s="149">
        <v>43587</v>
      </c>
      <c r="H1791" s="150">
        <v>12000</v>
      </c>
      <c r="I1791" s="148" t="str">
        <f t="shared" si="108"/>
        <v>2019Q2</v>
      </c>
      <c r="J1791" s="148">
        <f t="shared" si="109"/>
        <v>1</v>
      </c>
      <c r="K1791" s="148">
        <f t="shared" si="110"/>
        <v>6</v>
      </c>
      <c r="L1791" s="151">
        <f t="shared" si="111"/>
        <v>1</v>
      </c>
    </row>
    <row r="1792" spans="2:12" x14ac:dyDescent="0.25">
      <c r="B1792" s="147" t="s">
        <v>9</v>
      </c>
      <c r="C1792" s="148" t="s">
        <v>7</v>
      </c>
      <c r="D1792" s="148">
        <v>55</v>
      </c>
      <c r="E1792" s="148" t="s">
        <v>8</v>
      </c>
      <c r="F1792" s="149">
        <v>44118</v>
      </c>
      <c r="G1792" s="149">
        <v>43839</v>
      </c>
      <c r="H1792" s="150">
        <v>20000</v>
      </c>
      <c r="I1792" s="148" t="str">
        <f t="shared" si="108"/>
        <v>2020Q1</v>
      </c>
      <c r="J1792" s="148">
        <f t="shared" si="109"/>
        <v>0</v>
      </c>
      <c r="K1792" s="148">
        <f t="shared" si="110"/>
        <v>3</v>
      </c>
      <c r="L1792" s="151">
        <f t="shared" si="111"/>
        <v>1</v>
      </c>
    </row>
    <row r="1793" spans="2:12" x14ac:dyDescent="0.25">
      <c r="B1793" s="147" t="s">
        <v>6</v>
      </c>
      <c r="C1793" s="148" t="s">
        <v>7</v>
      </c>
      <c r="D1793" s="148">
        <v>30</v>
      </c>
      <c r="E1793" s="148" t="s">
        <v>8</v>
      </c>
      <c r="F1793" s="149">
        <v>44118</v>
      </c>
      <c r="G1793" s="149">
        <v>43969</v>
      </c>
      <c r="H1793" s="150">
        <v>100000</v>
      </c>
      <c r="I1793" s="148" t="str">
        <f t="shared" si="108"/>
        <v>2020Q2</v>
      </c>
      <c r="J1793" s="148">
        <f t="shared" si="109"/>
        <v>0</v>
      </c>
      <c r="K1793" s="148">
        <f t="shared" si="110"/>
        <v>2</v>
      </c>
      <c r="L1793" s="151">
        <f t="shared" si="111"/>
        <v>1</v>
      </c>
    </row>
    <row r="1794" spans="2:12" x14ac:dyDescent="0.25">
      <c r="B1794" s="147" t="s">
        <v>6</v>
      </c>
      <c r="C1794" s="148" t="s">
        <v>7</v>
      </c>
      <c r="D1794" s="148">
        <v>38</v>
      </c>
      <c r="E1794" s="148" t="s">
        <v>8</v>
      </c>
      <c r="F1794" s="149">
        <v>44118</v>
      </c>
      <c r="G1794" s="149">
        <v>44019</v>
      </c>
      <c r="H1794" s="150">
        <v>84000</v>
      </c>
      <c r="I1794" s="148" t="str">
        <f t="shared" si="108"/>
        <v>2020Q3</v>
      </c>
      <c r="J1794" s="148">
        <f t="shared" si="109"/>
        <v>0</v>
      </c>
      <c r="K1794" s="148">
        <f t="shared" si="110"/>
        <v>1</v>
      </c>
      <c r="L1794" s="151">
        <f t="shared" si="111"/>
        <v>1</v>
      </c>
    </row>
    <row r="1795" spans="2:12" x14ac:dyDescent="0.25">
      <c r="B1795" s="147" t="s">
        <v>9</v>
      </c>
      <c r="C1795" s="148" t="s">
        <v>7</v>
      </c>
      <c r="D1795" s="148">
        <v>50</v>
      </c>
      <c r="E1795" s="148" t="s">
        <v>8</v>
      </c>
      <c r="F1795" s="149">
        <v>44118</v>
      </c>
      <c r="G1795" s="149">
        <v>44028</v>
      </c>
      <c r="H1795" s="150">
        <v>32000</v>
      </c>
      <c r="I1795" s="148" t="str">
        <f t="shared" si="108"/>
        <v>2020Q3</v>
      </c>
      <c r="J1795" s="148">
        <f t="shared" si="109"/>
        <v>0</v>
      </c>
      <c r="K1795" s="148">
        <f t="shared" si="110"/>
        <v>1</v>
      </c>
      <c r="L1795" s="151">
        <f t="shared" si="111"/>
        <v>1</v>
      </c>
    </row>
    <row r="1796" spans="2:12" x14ac:dyDescent="0.25">
      <c r="B1796" s="147" t="s">
        <v>9</v>
      </c>
      <c r="C1796" s="148" t="s">
        <v>7</v>
      </c>
      <c r="D1796" s="148">
        <v>35</v>
      </c>
      <c r="E1796" s="148" t="s">
        <v>8</v>
      </c>
      <c r="F1796" s="149">
        <v>44119</v>
      </c>
      <c r="G1796" s="149">
        <v>43033</v>
      </c>
      <c r="H1796" s="150">
        <v>88000</v>
      </c>
      <c r="I1796" s="148" t="str">
        <f t="shared" si="108"/>
        <v>2017Q4</v>
      </c>
      <c r="J1796" s="148">
        <f t="shared" si="109"/>
        <v>3</v>
      </c>
      <c r="K1796" s="148">
        <f t="shared" si="110"/>
        <v>12</v>
      </c>
      <c r="L1796" s="151">
        <f t="shared" si="111"/>
        <v>1</v>
      </c>
    </row>
    <row r="1797" spans="2:12" x14ac:dyDescent="0.25">
      <c r="B1797" s="147" t="s">
        <v>9</v>
      </c>
      <c r="C1797" s="148" t="s">
        <v>7</v>
      </c>
      <c r="D1797" s="148">
        <v>31</v>
      </c>
      <c r="E1797" s="148" t="s">
        <v>8</v>
      </c>
      <c r="F1797" s="149">
        <v>44119</v>
      </c>
      <c r="G1797" s="149">
        <v>43349</v>
      </c>
      <c r="H1797" s="150">
        <v>98000</v>
      </c>
      <c r="I1797" s="148" t="str">
        <f t="shared" si="108"/>
        <v>2018Q3</v>
      </c>
      <c r="J1797" s="148">
        <f t="shared" si="109"/>
        <v>2</v>
      </c>
      <c r="K1797" s="148">
        <f t="shared" si="110"/>
        <v>9</v>
      </c>
      <c r="L1797" s="151">
        <f t="shared" si="111"/>
        <v>1</v>
      </c>
    </row>
    <row r="1798" spans="2:12" x14ac:dyDescent="0.25">
      <c r="B1798" s="147" t="s">
        <v>6</v>
      </c>
      <c r="C1798" s="148" t="s">
        <v>7</v>
      </c>
      <c r="D1798" s="148">
        <v>34</v>
      </c>
      <c r="E1798" s="148" t="s">
        <v>8</v>
      </c>
      <c r="F1798" s="149">
        <v>44119</v>
      </c>
      <c r="G1798" s="149">
        <v>43465</v>
      </c>
      <c r="H1798" s="150">
        <v>91000</v>
      </c>
      <c r="I1798" s="148" t="str">
        <f t="shared" si="108"/>
        <v>2018Q4</v>
      </c>
      <c r="J1798" s="148">
        <f t="shared" si="109"/>
        <v>2</v>
      </c>
      <c r="K1798" s="148">
        <f t="shared" si="110"/>
        <v>8</v>
      </c>
      <c r="L1798" s="151">
        <f t="shared" si="111"/>
        <v>1</v>
      </c>
    </row>
    <row r="1799" spans="2:12" x14ac:dyDescent="0.25">
      <c r="B1799" s="147" t="s">
        <v>9</v>
      </c>
      <c r="C1799" s="148" t="s">
        <v>7</v>
      </c>
      <c r="D1799" s="148">
        <v>56</v>
      </c>
      <c r="E1799" s="148" t="s">
        <v>8</v>
      </c>
      <c r="F1799" s="149">
        <v>44119</v>
      </c>
      <c r="G1799" s="149">
        <v>43851</v>
      </c>
      <c r="H1799" s="150">
        <v>17000</v>
      </c>
      <c r="I1799" s="148" t="str">
        <f t="shared" si="108"/>
        <v>2020Q1</v>
      </c>
      <c r="J1799" s="148">
        <f t="shared" si="109"/>
        <v>0</v>
      </c>
      <c r="K1799" s="148">
        <f t="shared" si="110"/>
        <v>3</v>
      </c>
      <c r="L1799" s="151">
        <f t="shared" si="111"/>
        <v>1</v>
      </c>
    </row>
    <row r="1800" spans="2:12" x14ac:dyDescent="0.25">
      <c r="B1800" s="147" t="s">
        <v>6</v>
      </c>
      <c r="C1800" s="148" t="s">
        <v>7</v>
      </c>
      <c r="D1800" s="148">
        <v>32</v>
      </c>
      <c r="E1800" s="148" t="s">
        <v>8</v>
      </c>
      <c r="F1800" s="149">
        <v>44119</v>
      </c>
      <c r="G1800" s="149">
        <v>43967</v>
      </c>
      <c r="H1800" s="150">
        <v>96000</v>
      </c>
      <c r="I1800" s="148" t="str">
        <f t="shared" si="108"/>
        <v>2020Q2</v>
      </c>
      <c r="J1800" s="148">
        <f t="shared" si="109"/>
        <v>0</v>
      </c>
      <c r="K1800" s="148">
        <f t="shared" si="110"/>
        <v>2</v>
      </c>
      <c r="L1800" s="151">
        <f t="shared" si="111"/>
        <v>1</v>
      </c>
    </row>
    <row r="1801" spans="2:12" x14ac:dyDescent="0.25">
      <c r="B1801" s="147" t="s">
        <v>9</v>
      </c>
      <c r="C1801" s="148" t="s">
        <v>7</v>
      </c>
      <c r="D1801" s="148">
        <v>35</v>
      </c>
      <c r="E1801" s="148" t="s">
        <v>8</v>
      </c>
      <c r="F1801" s="149">
        <v>44122</v>
      </c>
      <c r="G1801" s="149">
        <v>42848</v>
      </c>
      <c r="H1801" s="150">
        <v>88000</v>
      </c>
      <c r="I1801" s="148" t="str">
        <f t="shared" si="108"/>
        <v>2017Q2</v>
      </c>
      <c r="J1801" s="148">
        <f t="shared" si="109"/>
        <v>3</v>
      </c>
      <c r="K1801" s="148">
        <f t="shared" si="110"/>
        <v>14</v>
      </c>
      <c r="L1801" s="151">
        <f t="shared" si="111"/>
        <v>1</v>
      </c>
    </row>
    <row r="1802" spans="2:12" x14ac:dyDescent="0.25">
      <c r="B1802" s="147" t="s">
        <v>9</v>
      </c>
      <c r="C1802" s="148" t="s">
        <v>7</v>
      </c>
      <c r="D1802" s="148">
        <v>52</v>
      </c>
      <c r="E1802" s="148" t="s">
        <v>8</v>
      </c>
      <c r="F1802" s="149">
        <v>44122</v>
      </c>
      <c r="G1802" s="149">
        <v>42984</v>
      </c>
      <c r="H1802" s="150">
        <v>27000</v>
      </c>
      <c r="I1802" s="148" t="str">
        <f t="shared" si="108"/>
        <v>2017Q3</v>
      </c>
      <c r="J1802" s="148">
        <f t="shared" si="109"/>
        <v>3</v>
      </c>
      <c r="K1802" s="148">
        <f t="shared" si="110"/>
        <v>13</v>
      </c>
      <c r="L1802" s="151">
        <f t="shared" si="111"/>
        <v>1</v>
      </c>
    </row>
    <row r="1803" spans="2:12" x14ac:dyDescent="0.25">
      <c r="B1803" s="147" t="s">
        <v>9</v>
      </c>
      <c r="C1803" s="148" t="s">
        <v>7</v>
      </c>
      <c r="D1803" s="148">
        <v>61</v>
      </c>
      <c r="E1803" s="148" t="s">
        <v>8</v>
      </c>
      <c r="F1803" s="149">
        <v>44122</v>
      </c>
      <c r="G1803" s="149">
        <v>43824</v>
      </c>
      <c r="H1803" s="150">
        <v>10000</v>
      </c>
      <c r="I1803" s="148" t="str">
        <f t="shared" ref="I1803:I1866" si="112">YEAR(G1803)&amp;"Q"&amp;ROUNDUP(MONTH(G1803)/3,0)</f>
        <v>2019Q4</v>
      </c>
      <c r="J1803" s="148">
        <f t="shared" ref="J1803:J1866" si="113">YEAR(F1803)-YEAR(G1803)</f>
        <v>1</v>
      </c>
      <c r="K1803" s="148">
        <f t="shared" ref="K1803:K1866" si="114">(YEAR(F1803)*4+ROUNDDOWN((MONTH(F1803)-1)/3,0))
-(YEAR(G1803)*4+ROUNDDOWN((MONTH(G1803)-1)/3,0))</f>
        <v>4</v>
      </c>
      <c r="L1803" s="151">
        <f t="shared" ref="L1803:L1866" si="115">IF(C1803="Declined",0,IF(C1803="Admitted",1,IF(B1803="TPD",0.8,1)))</f>
        <v>1</v>
      </c>
    </row>
    <row r="1804" spans="2:12" x14ac:dyDescent="0.25">
      <c r="B1804" s="147" t="s">
        <v>9</v>
      </c>
      <c r="C1804" s="148" t="s">
        <v>7</v>
      </c>
      <c r="D1804" s="148">
        <v>45</v>
      </c>
      <c r="E1804" s="148" t="s">
        <v>8</v>
      </c>
      <c r="F1804" s="149">
        <v>44122</v>
      </c>
      <c r="G1804" s="149">
        <v>43897</v>
      </c>
      <c r="H1804" s="150">
        <v>47000</v>
      </c>
      <c r="I1804" s="148" t="str">
        <f t="shared" si="112"/>
        <v>2020Q1</v>
      </c>
      <c r="J1804" s="148">
        <f t="shared" si="113"/>
        <v>0</v>
      </c>
      <c r="K1804" s="148">
        <f t="shared" si="114"/>
        <v>3</v>
      </c>
      <c r="L1804" s="151">
        <f t="shared" si="115"/>
        <v>1</v>
      </c>
    </row>
    <row r="1805" spans="2:12" x14ac:dyDescent="0.25">
      <c r="B1805" s="147" t="s">
        <v>6</v>
      </c>
      <c r="C1805" s="148" t="s">
        <v>7</v>
      </c>
      <c r="D1805" s="148">
        <v>46</v>
      </c>
      <c r="E1805" s="148" t="s">
        <v>8</v>
      </c>
      <c r="F1805" s="149">
        <v>44122</v>
      </c>
      <c r="G1805" s="149">
        <v>43936</v>
      </c>
      <c r="H1805" s="150">
        <v>43000</v>
      </c>
      <c r="I1805" s="148" t="str">
        <f t="shared" si="112"/>
        <v>2020Q2</v>
      </c>
      <c r="J1805" s="148">
        <f t="shared" si="113"/>
        <v>0</v>
      </c>
      <c r="K1805" s="148">
        <f t="shared" si="114"/>
        <v>2</v>
      </c>
      <c r="L1805" s="151">
        <f t="shared" si="115"/>
        <v>1</v>
      </c>
    </row>
    <row r="1806" spans="2:12" x14ac:dyDescent="0.25">
      <c r="B1806" s="147" t="s">
        <v>6</v>
      </c>
      <c r="C1806" s="148" t="s">
        <v>7</v>
      </c>
      <c r="D1806" s="148">
        <v>40</v>
      </c>
      <c r="E1806" s="148" t="s">
        <v>8</v>
      </c>
      <c r="F1806" s="149">
        <v>44122</v>
      </c>
      <c r="G1806" s="149">
        <v>43972</v>
      </c>
      <c r="H1806" s="150">
        <v>74000</v>
      </c>
      <c r="I1806" s="148" t="str">
        <f t="shared" si="112"/>
        <v>2020Q2</v>
      </c>
      <c r="J1806" s="148">
        <f t="shared" si="113"/>
        <v>0</v>
      </c>
      <c r="K1806" s="148">
        <f t="shared" si="114"/>
        <v>2</v>
      </c>
      <c r="L1806" s="151">
        <f t="shared" si="115"/>
        <v>1</v>
      </c>
    </row>
    <row r="1807" spans="2:12" x14ac:dyDescent="0.25">
      <c r="B1807" s="147" t="s">
        <v>6</v>
      </c>
      <c r="C1807" s="148" t="s">
        <v>7</v>
      </c>
      <c r="D1807" s="148">
        <v>35</v>
      </c>
      <c r="E1807" s="148" t="s">
        <v>8</v>
      </c>
      <c r="F1807" s="149">
        <v>44122</v>
      </c>
      <c r="G1807" s="149">
        <v>44039</v>
      </c>
      <c r="H1807" s="150">
        <v>88000</v>
      </c>
      <c r="I1807" s="148" t="str">
        <f t="shared" si="112"/>
        <v>2020Q3</v>
      </c>
      <c r="J1807" s="148">
        <f t="shared" si="113"/>
        <v>0</v>
      </c>
      <c r="K1807" s="148">
        <f t="shared" si="114"/>
        <v>1</v>
      </c>
      <c r="L1807" s="151">
        <f t="shared" si="115"/>
        <v>1</v>
      </c>
    </row>
    <row r="1808" spans="2:12" x14ac:dyDescent="0.25">
      <c r="B1808" s="147" t="s">
        <v>6</v>
      </c>
      <c r="C1808" s="148" t="s">
        <v>7</v>
      </c>
      <c r="D1808" s="148">
        <v>41</v>
      </c>
      <c r="E1808" s="148" t="s">
        <v>8</v>
      </c>
      <c r="F1808" s="149">
        <v>44122</v>
      </c>
      <c r="G1808" s="149">
        <v>44044</v>
      </c>
      <c r="H1808" s="150">
        <v>68000</v>
      </c>
      <c r="I1808" s="148" t="str">
        <f t="shared" si="112"/>
        <v>2020Q3</v>
      </c>
      <c r="J1808" s="148">
        <f t="shared" si="113"/>
        <v>0</v>
      </c>
      <c r="K1808" s="148">
        <f t="shared" si="114"/>
        <v>1</v>
      </c>
      <c r="L1808" s="151">
        <f t="shared" si="115"/>
        <v>1</v>
      </c>
    </row>
    <row r="1809" spans="2:12" x14ac:dyDescent="0.25">
      <c r="B1809" s="147" t="s">
        <v>6</v>
      </c>
      <c r="C1809" s="148" t="s">
        <v>7</v>
      </c>
      <c r="D1809" s="148">
        <v>17</v>
      </c>
      <c r="E1809" s="148" t="s">
        <v>8</v>
      </c>
      <c r="F1809" s="149">
        <v>44122</v>
      </c>
      <c r="G1809" s="149">
        <v>44072</v>
      </c>
      <c r="H1809" s="150">
        <v>100000</v>
      </c>
      <c r="I1809" s="148" t="str">
        <f t="shared" si="112"/>
        <v>2020Q3</v>
      </c>
      <c r="J1809" s="148">
        <f t="shared" si="113"/>
        <v>0</v>
      </c>
      <c r="K1809" s="148">
        <f t="shared" si="114"/>
        <v>1</v>
      </c>
      <c r="L1809" s="151">
        <f t="shared" si="115"/>
        <v>1</v>
      </c>
    </row>
    <row r="1810" spans="2:12" x14ac:dyDescent="0.25">
      <c r="B1810" s="147" t="s">
        <v>9</v>
      </c>
      <c r="C1810" s="148" t="s">
        <v>7</v>
      </c>
      <c r="D1810" s="148">
        <v>41</v>
      </c>
      <c r="E1810" s="148" t="s">
        <v>8</v>
      </c>
      <c r="F1810" s="149">
        <v>44123</v>
      </c>
      <c r="G1810" s="149">
        <v>43231</v>
      </c>
      <c r="H1810" s="150">
        <v>68000</v>
      </c>
      <c r="I1810" s="148" t="str">
        <f t="shared" si="112"/>
        <v>2018Q2</v>
      </c>
      <c r="J1810" s="148">
        <f t="shared" si="113"/>
        <v>2</v>
      </c>
      <c r="K1810" s="148">
        <f t="shared" si="114"/>
        <v>10</v>
      </c>
      <c r="L1810" s="151">
        <f t="shared" si="115"/>
        <v>1</v>
      </c>
    </row>
    <row r="1811" spans="2:12" x14ac:dyDescent="0.25">
      <c r="B1811" s="147" t="s">
        <v>6</v>
      </c>
      <c r="C1811" s="148" t="s">
        <v>7</v>
      </c>
      <c r="D1811" s="148">
        <v>22</v>
      </c>
      <c r="E1811" s="148" t="s">
        <v>8</v>
      </c>
      <c r="F1811" s="149">
        <v>44123</v>
      </c>
      <c r="G1811" s="149">
        <v>44026</v>
      </c>
      <c r="H1811" s="150">
        <v>100000</v>
      </c>
      <c r="I1811" s="148" t="str">
        <f t="shared" si="112"/>
        <v>2020Q3</v>
      </c>
      <c r="J1811" s="148">
        <f t="shared" si="113"/>
        <v>0</v>
      </c>
      <c r="K1811" s="148">
        <f t="shared" si="114"/>
        <v>1</v>
      </c>
      <c r="L1811" s="151">
        <f t="shared" si="115"/>
        <v>1</v>
      </c>
    </row>
    <row r="1812" spans="2:12" x14ac:dyDescent="0.25">
      <c r="B1812" s="147" t="s">
        <v>9</v>
      </c>
      <c r="C1812" s="148" t="s">
        <v>7</v>
      </c>
      <c r="D1812" s="148">
        <v>46</v>
      </c>
      <c r="E1812" s="148" t="s">
        <v>8</v>
      </c>
      <c r="F1812" s="149">
        <v>44125</v>
      </c>
      <c r="G1812" s="149">
        <v>43813</v>
      </c>
      <c r="H1812" s="150">
        <v>43000</v>
      </c>
      <c r="I1812" s="148" t="str">
        <f t="shared" si="112"/>
        <v>2019Q4</v>
      </c>
      <c r="J1812" s="148">
        <f t="shared" si="113"/>
        <v>1</v>
      </c>
      <c r="K1812" s="148">
        <f t="shared" si="114"/>
        <v>4</v>
      </c>
      <c r="L1812" s="151">
        <f t="shared" si="115"/>
        <v>1</v>
      </c>
    </row>
    <row r="1813" spans="2:12" x14ac:dyDescent="0.25">
      <c r="B1813" s="147" t="s">
        <v>6</v>
      </c>
      <c r="C1813" s="148" t="s">
        <v>7</v>
      </c>
      <c r="D1813" s="148">
        <v>23</v>
      </c>
      <c r="E1813" s="148" t="s">
        <v>8</v>
      </c>
      <c r="F1813" s="149">
        <v>44129</v>
      </c>
      <c r="G1813" s="149">
        <v>43654</v>
      </c>
      <c r="H1813" s="150">
        <v>100000</v>
      </c>
      <c r="I1813" s="148" t="str">
        <f t="shared" si="112"/>
        <v>2019Q3</v>
      </c>
      <c r="J1813" s="148">
        <f t="shared" si="113"/>
        <v>1</v>
      </c>
      <c r="K1813" s="148">
        <f t="shared" si="114"/>
        <v>5</v>
      </c>
      <c r="L1813" s="151">
        <f t="shared" si="115"/>
        <v>1</v>
      </c>
    </row>
    <row r="1814" spans="2:12" x14ac:dyDescent="0.25">
      <c r="B1814" s="147" t="s">
        <v>9</v>
      </c>
      <c r="C1814" s="148" t="s">
        <v>10</v>
      </c>
      <c r="D1814" s="148">
        <v>40</v>
      </c>
      <c r="E1814" s="148" t="s">
        <v>8</v>
      </c>
      <c r="F1814" s="149">
        <v>44129</v>
      </c>
      <c r="G1814" s="149">
        <v>43738</v>
      </c>
      <c r="H1814" s="150">
        <v>74000</v>
      </c>
      <c r="I1814" s="148" t="str">
        <f t="shared" si="112"/>
        <v>2019Q3</v>
      </c>
      <c r="J1814" s="148">
        <f t="shared" si="113"/>
        <v>1</v>
      </c>
      <c r="K1814" s="148">
        <f t="shared" si="114"/>
        <v>5</v>
      </c>
      <c r="L1814" s="151">
        <f t="shared" si="115"/>
        <v>0</v>
      </c>
    </row>
    <row r="1815" spans="2:12" x14ac:dyDescent="0.25">
      <c r="B1815" s="147" t="s">
        <v>9</v>
      </c>
      <c r="C1815" s="148" t="s">
        <v>7</v>
      </c>
      <c r="D1815" s="148">
        <v>52</v>
      </c>
      <c r="E1815" s="148" t="s">
        <v>8</v>
      </c>
      <c r="F1815" s="149">
        <v>44129</v>
      </c>
      <c r="G1815" s="149">
        <v>43745</v>
      </c>
      <c r="H1815" s="150">
        <v>27000</v>
      </c>
      <c r="I1815" s="148" t="str">
        <f t="shared" si="112"/>
        <v>2019Q4</v>
      </c>
      <c r="J1815" s="148">
        <f t="shared" si="113"/>
        <v>1</v>
      </c>
      <c r="K1815" s="148">
        <f t="shared" si="114"/>
        <v>4</v>
      </c>
      <c r="L1815" s="151">
        <f t="shared" si="115"/>
        <v>1</v>
      </c>
    </row>
    <row r="1816" spans="2:12" x14ac:dyDescent="0.25">
      <c r="B1816" s="147" t="s">
        <v>6</v>
      </c>
      <c r="C1816" s="148" t="s">
        <v>7</v>
      </c>
      <c r="D1816" s="148">
        <v>39</v>
      </c>
      <c r="E1816" s="148" t="s">
        <v>8</v>
      </c>
      <c r="F1816" s="149">
        <v>44129</v>
      </c>
      <c r="G1816" s="149">
        <v>43968</v>
      </c>
      <c r="H1816" s="150">
        <v>81000</v>
      </c>
      <c r="I1816" s="148" t="str">
        <f t="shared" si="112"/>
        <v>2020Q2</v>
      </c>
      <c r="J1816" s="148">
        <f t="shared" si="113"/>
        <v>0</v>
      </c>
      <c r="K1816" s="148">
        <f t="shared" si="114"/>
        <v>2</v>
      </c>
      <c r="L1816" s="151">
        <f t="shared" si="115"/>
        <v>1</v>
      </c>
    </row>
    <row r="1817" spans="2:12" x14ac:dyDescent="0.25">
      <c r="B1817" s="147" t="s">
        <v>6</v>
      </c>
      <c r="C1817" s="148" t="s">
        <v>7</v>
      </c>
      <c r="D1817" s="148">
        <v>44</v>
      </c>
      <c r="E1817" s="148" t="s">
        <v>8</v>
      </c>
      <c r="F1817" s="149">
        <v>44129</v>
      </c>
      <c r="G1817" s="149">
        <v>43987</v>
      </c>
      <c r="H1817" s="150">
        <v>52000</v>
      </c>
      <c r="I1817" s="148" t="str">
        <f t="shared" si="112"/>
        <v>2020Q2</v>
      </c>
      <c r="J1817" s="148">
        <f t="shared" si="113"/>
        <v>0</v>
      </c>
      <c r="K1817" s="148">
        <f t="shared" si="114"/>
        <v>2</v>
      </c>
      <c r="L1817" s="151">
        <f t="shared" si="115"/>
        <v>1</v>
      </c>
    </row>
    <row r="1818" spans="2:12" x14ac:dyDescent="0.25">
      <c r="B1818" s="147" t="s">
        <v>6</v>
      </c>
      <c r="C1818" s="148" t="s">
        <v>7</v>
      </c>
      <c r="D1818" s="148">
        <v>56</v>
      </c>
      <c r="E1818" s="148" t="s">
        <v>8</v>
      </c>
      <c r="F1818" s="149">
        <v>44129</v>
      </c>
      <c r="G1818" s="149">
        <v>44024</v>
      </c>
      <c r="H1818" s="150">
        <v>17000</v>
      </c>
      <c r="I1818" s="148" t="str">
        <f t="shared" si="112"/>
        <v>2020Q3</v>
      </c>
      <c r="J1818" s="148">
        <f t="shared" si="113"/>
        <v>0</v>
      </c>
      <c r="K1818" s="148">
        <f t="shared" si="114"/>
        <v>1</v>
      </c>
      <c r="L1818" s="151">
        <f t="shared" si="115"/>
        <v>1</v>
      </c>
    </row>
    <row r="1819" spans="2:12" x14ac:dyDescent="0.25">
      <c r="B1819" s="147" t="s">
        <v>9</v>
      </c>
      <c r="C1819" s="148" t="s">
        <v>7</v>
      </c>
      <c r="D1819" s="148">
        <v>60</v>
      </c>
      <c r="E1819" s="148" t="s">
        <v>8</v>
      </c>
      <c r="F1819" s="149">
        <v>44130</v>
      </c>
      <c r="G1819" s="149">
        <v>43782</v>
      </c>
      <c r="H1819" s="150">
        <v>10000</v>
      </c>
      <c r="I1819" s="148" t="str">
        <f t="shared" si="112"/>
        <v>2019Q4</v>
      </c>
      <c r="J1819" s="148">
        <f t="shared" si="113"/>
        <v>1</v>
      </c>
      <c r="K1819" s="148">
        <f t="shared" si="114"/>
        <v>4</v>
      </c>
      <c r="L1819" s="151">
        <f t="shared" si="115"/>
        <v>1</v>
      </c>
    </row>
    <row r="1820" spans="2:12" x14ac:dyDescent="0.25">
      <c r="B1820" s="147" t="s">
        <v>9</v>
      </c>
      <c r="C1820" s="148" t="s">
        <v>7</v>
      </c>
      <c r="D1820" s="148">
        <v>61</v>
      </c>
      <c r="E1820" s="148" t="s">
        <v>8</v>
      </c>
      <c r="F1820" s="149">
        <v>44130</v>
      </c>
      <c r="G1820" s="149">
        <v>43826</v>
      </c>
      <c r="H1820" s="150">
        <v>10000</v>
      </c>
      <c r="I1820" s="148" t="str">
        <f t="shared" si="112"/>
        <v>2019Q4</v>
      </c>
      <c r="J1820" s="148">
        <f t="shared" si="113"/>
        <v>1</v>
      </c>
      <c r="K1820" s="148">
        <f t="shared" si="114"/>
        <v>4</v>
      </c>
      <c r="L1820" s="151">
        <f t="shared" si="115"/>
        <v>1</v>
      </c>
    </row>
    <row r="1821" spans="2:12" x14ac:dyDescent="0.25">
      <c r="B1821" s="147" t="s">
        <v>9</v>
      </c>
      <c r="C1821" s="148" t="s">
        <v>7</v>
      </c>
      <c r="D1821" s="148">
        <v>54</v>
      </c>
      <c r="E1821" s="148" t="s">
        <v>8</v>
      </c>
      <c r="F1821" s="149">
        <v>44130</v>
      </c>
      <c r="G1821" s="149">
        <v>43862</v>
      </c>
      <c r="H1821" s="150">
        <v>22000</v>
      </c>
      <c r="I1821" s="148" t="str">
        <f t="shared" si="112"/>
        <v>2020Q1</v>
      </c>
      <c r="J1821" s="148">
        <f t="shared" si="113"/>
        <v>0</v>
      </c>
      <c r="K1821" s="148">
        <f t="shared" si="114"/>
        <v>3</v>
      </c>
      <c r="L1821" s="151">
        <f t="shared" si="115"/>
        <v>1</v>
      </c>
    </row>
    <row r="1822" spans="2:12" x14ac:dyDescent="0.25">
      <c r="B1822" s="147" t="s">
        <v>6</v>
      </c>
      <c r="C1822" s="148" t="s">
        <v>7</v>
      </c>
      <c r="D1822" s="148">
        <v>55</v>
      </c>
      <c r="E1822" s="148" t="s">
        <v>8</v>
      </c>
      <c r="F1822" s="149">
        <v>44130</v>
      </c>
      <c r="G1822" s="149">
        <v>44015</v>
      </c>
      <c r="H1822" s="150">
        <v>20000</v>
      </c>
      <c r="I1822" s="148" t="str">
        <f t="shared" si="112"/>
        <v>2020Q3</v>
      </c>
      <c r="J1822" s="148">
        <f t="shared" si="113"/>
        <v>0</v>
      </c>
      <c r="K1822" s="148">
        <f t="shared" si="114"/>
        <v>1</v>
      </c>
      <c r="L1822" s="151">
        <f t="shared" si="115"/>
        <v>1</v>
      </c>
    </row>
    <row r="1823" spans="2:12" x14ac:dyDescent="0.25">
      <c r="B1823" s="147" t="s">
        <v>6</v>
      </c>
      <c r="C1823" s="148" t="s">
        <v>7</v>
      </c>
      <c r="D1823" s="148">
        <v>21</v>
      </c>
      <c r="E1823" s="148" t="s">
        <v>8</v>
      </c>
      <c r="F1823" s="149">
        <v>44130</v>
      </c>
      <c r="G1823" s="149">
        <v>44084</v>
      </c>
      <c r="H1823" s="150">
        <v>100000</v>
      </c>
      <c r="I1823" s="148" t="str">
        <f t="shared" si="112"/>
        <v>2020Q3</v>
      </c>
      <c r="J1823" s="148">
        <f t="shared" si="113"/>
        <v>0</v>
      </c>
      <c r="K1823" s="148">
        <f t="shared" si="114"/>
        <v>1</v>
      </c>
      <c r="L1823" s="151">
        <f t="shared" si="115"/>
        <v>1</v>
      </c>
    </row>
    <row r="1824" spans="2:12" x14ac:dyDescent="0.25">
      <c r="B1824" s="147" t="s">
        <v>9</v>
      </c>
      <c r="C1824" s="148" t="s">
        <v>7</v>
      </c>
      <c r="D1824" s="148">
        <v>47</v>
      </c>
      <c r="E1824" s="148" t="s">
        <v>8</v>
      </c>
      <c r="F1824" s="149">
        <v>44133</v>
      </c>
      <c r="G1824" s="149">
        <v>42527</v>
      </c>
      <c r="H1824" s="150">
        <v>40000</v>
      </c>
      <c r="I1824" s="148" t="str">
        <f t="shared" si="112"/>
        <v>2016Q2</v>
      </c>
      <c r="J1824" s="148">
        <f t="shared" si="113"/>
        <v>4</v>
      </c>
      <c r="K1824" s="148">
        <f t="shared" si="114"/>
        <v>18</v>
      </c>
      <c r="L1824" s="151">
        <f t="shared" si="115"/>
        <v>1</v>
      </c>
    </row>
    <row r="1825" spans="2:12" x14ac:dyDescent="0.25">
      <c r="B1825" s="147" t="s">
        <v>9</v>
      </c>
      <c r="C1825" s="148" t="s">
        <v>7</v>
      </c>
      <c r="D1825" s="148">
        <v>46</v>
      </c>
      <c r="E1825" s="148" t="s">
        <v>8</v>
      </c>
      <c r="F1825" s="149">
        <v>44133</v>
      </c>
      <c r="G1825" s="149">
        <v>43466</v>
      </c>
      <c r="H1825" s="150">
        <v>43000</v>
      </c>
      <c r="I1825" s="148" t="str">
        <f t="shared" si="112"/>
        <v>2019Q1</v>
      </c>
      <c r="J1825" s="148">
        <f t="shared" si="113"/>
        <v>1</v>
      </c>
      <c r="K1825" s="148">
        <f t="shared" si="114"/>
        <v>7</v>
      </c>
      <c r="L1825" s="151">
        <f t="shared" si="115"/>
        <v>1</v>
      </c>
    </row>
    <row r="1826" spans="2:12" x14ac:dyDescent="0.25">
      <c r="B1826" s="147" t="s">
        <v>9</v>
      </c>
      <c r="C1826" s="148" t="s">
        <v>7</v>
      </c>
      <c r="D1826" s="148">
        <v>34</v>
      </c>
      <c r="E1826" s="148" t="s">
        <v>8</v>
      </c>
      <c r="F1826" s="149">
        <v>44133</v>
      </c>
      <c r="G1826" s="149">
        <v>43617</v>
      </c>
      <c r="H1826" s="150">
        <v>91000</v>
      </c>
      <c r="I1826" s="148" t="str">
        <f t="shared" si="112"/>
        <v>2019Q2</v>
      </c>
      <c r="J1826" s="148">
        <f t="shared" si="113"/>
        <v>1</v>
      </c>
      <c r="K1826" s="148">
        <f t="shared" si="114"/>
        <v>6</v>
      </c>
      <c r="L1826" s="151">
        <f t="shared" si="115"/>
        <v>1</v>
      </c>
    </row>
    <row r="1827" spans="2:12" x14ac:dyDescent="0.25">
      <c r="B1827" s="147" t="s">
        <v>9</v>
      </c>
      <c r="C1827" s="148" t="s">
        <v>7</v>
      </c>
      <c r="D1827" s="148">
        <v>29</v>
      </c>
      <c r="E1827" s="148" t="s">
        <v>8</v>
      </c>
      <c r="F1827" s="149">
        <v>44133</v>
      </c>
      <c r="G1827" s="149">
        <v>43933</v>
      </c>
      <c r="H1827" s="150">
        <v>100000</v>
      </c>
      <c r="I1827" s="148" t="str">
        <f t="shared" si="112"/>
        <v>2020Q2</v>
      </c>
      <c r="J1827" s="148">
        <f t="shared" si="113"/>
        <v>0</v>
      </c>
      <c r="K1827" s="148">
        <f t="shared" si="114"/>
        <v>2</v>
      </c>
      <c r="L1827" s="151">
        <f t="shared" si="115"/>
        <v>1</v>
      </c>
    </row>
    <row r="1828" spans="2:12" x14ac:dyDescent="0.25">
      <c r="B1828" s="147" t="s">
        <v>6</v>
      </c>
      <c r="C1828" s="148" t="s">
        <v>7</v>
      </c>
      <c r="D1828" s="148">
        <v>36</v>
      </c>
      <c r="E1828" s="148" t="s">
        <v>8</v>
      </c>
      <c r="F1828" s="149">
        <v>44133</v>
      </c>
      <c r="G1828" s="149">
        <v>43992</v>
      </c>
      <c r="H1828" s="150">
        <v>87000</v>
      </c>
      <c r="I1828" s="148" t="str">
        <f t="shared" si="112"/>
        <v>2020Q2</v>
      </c>
      <c r="J1828" s="148">
        <f t="shared" si="113"/>
        <v>0</v>
      </c>
      <c r="K1828" s="148">
        <f t="shared" si="114"/>
        <v>2</v>
      </c>
      <c r="L1828" s="151">
        <f t="shared" si="115"/>
        <v>1</v>
      </c>
    </row>
    <row r="1829" spans="2:12" x14ac:dyDescent="0.25">
      <c r="B1829" s="147" t="s">
        <v>6</v>
      </c>
      <c r="C1829" s="148" t="s">
        <v>7</v>
      </c>
      <c r="D1829" s="148">
        <v>23</v>
      </c>
      <c r="E1829" s="148" t="s">
        <v>8</v>
      </c>
      <c r="F1829" s="149">
        <v>44133</v>
      </c>
      <c r="G1829" s="149">
        <v>44086</v>
      </c>
      <c r="H1829" s="150">
        <v>100000</v>
      </c>
      <c r="I1829" s="148" t="str">
        <f t="shared" si="112"/>
        <v>2020Q3</v>
      </c>
      <c r="J1829" s="148">
        <f t="shared" si="113"/>
        <v>0</v>
      </c>
      <c r="K1829" s="148">
        <f t="shared" si="114"/>
        <v>1</v>
      </c>
      <c r="L1829" s="151">
        <f t="shared" si="115"/>
        <v>1</v>
      </c>
    </row>
    <row r="1830" spans="2:12" x14ac:dyDescent="0.25">
      <c r="B1830" s="147" t="s">
        <v>9</v>
      </c>
      <c r="C1830" s="148" t="s">
        <v>7</v>
      </c>
      <c r="D1830" s="148">
        <v>48</v>
      </c>
      <c r="E1830" s="148" t="s">
        <v>8</v>
      </c>
      <c r="F1830" s="149">
        <v>44136</v>
      </c>
      <c r="G1830" s="149">
        <v>43355</v>
      </c>
      <c r="H1830" s="150">
        <v>38000</v>
      </c>
      <c r="I1830" s="148" t="str">
        <f t="shared" si="112"/>
        <v>2018Q3</v>
      </c>
      <c r="J1830" s="148">
        <f t="shared" si="113"/>
        <v>2</v>
      </c>
      <c r="K1830" s="148">
        <f t="shared" si="114"/>
        <v>9</v>
      </c>
      <c r="L1830" s="151">
        <f t="shared" si="115"/>
        <v>1</v>
      </c>
    </row>
    <row r="1831" spans="2:12" x14ac:dyDescent="0.25">
      <c r="B1831" s="147" t="s">
        <v>9</v>
      </c>
      <c r="C1831" s="148" t="s">
        <v>7</v>
      </c>
      <c r="D1831" s="148">
        <v>44</v>
      </c>
      <c r="E1831" s="148" t="s">
        <v>8</v>
      </c>
      <c r="F1831" s="149">
        <v>44136</v>
      </c>
      <c r="G1831" s="149">
        <v>43799</v>
      </c>
      <c r="H1831" s="150">
        <v>52000</v>
      </c>
      <c r="I1831" s="148" t="str">
        <f t="shared" si="112"/>
        <v>2019Q4</v>
      </c>
      <c r="J1831" s="148">
        <f t="shared" si="113"/>
        <v>1</v>
      </c>
      <c r="K1831" s="148">
        <f t="shared" si="114"/>
        <v>4</v>
      </c>
      <c r="L1831" s="151">
        <f t="shared" si="115"/>
        <v>1</v>
      </c>
    </row>
    <row r="1832" spans="2:12" x14ac:dyDescent="0.25">
      <c r="B1832" s="147" t="s">
        <v>9</v>
      </c>
      <c r="C1832" s="148" t="s">
        <v>7</v>
      </c>
      <c r="D1832" s="148">
        <v>59</v>
      </c>
      <c r="E1832" s="148" t="s">
        <v>8</v>
      </c>
      <c r="F1832" s="149">
        <v>44136</v>
      </c>
      <c r="G1832" s="149">
        <v>43801</v>
      </c>
      <c r="H1832" s="150">
        <v>10000</v>
      </c>
      <c r="I1832" s="148" t="str">
        <f t="shared" si="112"/>
        <v>2019Q4</v>
      </c>
      <c r="J1832" s="148">
        <f t="shared" si="113"/>
        <v>1</v>
      </c>
      <c r="K1832" s="148">
        <f t="shared" si="114"/>
        <v>4</v>
      </c>
      <c r="L1832" s="151">
        <f t="shared" si="115"/>
        <v>1</v>
      </c>
    </row>
    <row r="1833" spans="2:12" x14ac:dyDescent="0.25">
      <c r="B1833" s="147" t="s">
        <v>9</v>
      </c>
      <c r="C1833" s="148" t="s">
        <v>7</v>
      </c>
      <c r="D1833" s="148">
        <v>47</v>
      </c>
      <c r="E1833" s="148" t="s">
        <v>8</v>
      </c>
      <c r="F1833" s="149">
        <v>44136</v>
      </c>
      <c r="G1833" s="149">
        <v>43931</v>
      </c>
      <c r="H1833" s="150">
        <v>40000</v>
      </c>
      <c r="I1833" s="148" t="str">
        <f t="shared" si="112"/>
        <v>2020Q2</v>
      </c>
      <c r="J1833" s="148">
        <f t="shared" si="113"/>
        <v>0</v>
      </c>
      <c r="K1833" s="148">
        <f t="shared" si="114"/>
        <v>2</v>
      </c>
      <c r="L1833" s="151">
        <f t="shared" si="115"/>
        <v>1</v>
      </c>
    </row>
    <row r="1834" spans="2:12" x14ac:dyDescent="0.25">
      <c r="B1834" s="147" t="s">
        <v>11</v>
      </c>
      <c r="C1834" s="148" t="s">
        <v>7</v>
      </c>
      <c r="D1834" s="148">
        <v>51</v>
      </c>
      <c r="E1834" s="148" t="s">
        <v>8</v>
      </c>
      <c r="F1834" s="149">
        <v>44136</v>
      </c>
      <c r="G1834" s="149">
        <v>44069</v>
      </c>
      <c r="H1834" s="150">
        <v>30000</v>
      </c>
      <c r="I1834" s="148" t="str">
        <f t="shared" si="112"/>
        <v>2020Q3</v>
      </c>
      <c r="J1834" s="148">
        <f t="shared" si="113"/>
        <v>0</v>
      </c>
      <c r="K1834" s="148">
        <f t="shared" si="114"/>
        <v>1</v>
      </c>
      <c r="L1834" s="151">
        <f t="shared" si="115"/>
        <v>1</v>
      </c>
    </row>
    <row r="1835" spans="2:12" x14ac:dyDescent="0.25">
      <c r="B1835" s="147" t="s">
        <v>6</v>
      </c>
      <c r="C1835" s="148" t="s">
        <v>7</v>
      </c>
      <c r="D1835" s="148">
        <v>25</v>
      </c>
      <c r="E1835" s="148" t="s">
        <v>8</v>
      </c>
      <c r="F1835" s="149">
        <v>44138</v>
      </c>
      <c r="G1835" s="149">
        <v>44011</v>
      </c>
      <c r="H1835" s="150">
        <v>100000</v>
      </c>
      <c r="I1835" s="148" t="str">
        <f t="shared" si="112"/>
        <v>2020Q2</v>
      </c>
      <c r="J1835" s="148">
        <f t="shared" si="113"/>
        <v>0</v>
      </c>
      <c r="K1835" s="148">
        <f t="shared" si="114"/>
        <v>2</v>
      </c>
      <c r="L1835" s="151">
        <f t="shared" si="115"/>
        <v>1</v>
      </c>
    </row>
    <row r="1836" spans="2:12" x14ac:dyDescent="0.25">
      <c r="B1836" s="147" t="s">
        <v>9</v>
      </c>
      <c r="C1836" s="148" t="s">
        <v>7</v>
      </c>
      <c r="D1836" s="148">
        <v>24</v>
      </c>
      <c r="E1836" s="148" t="s">
        <v>8</v>
      </c>
      <c r="F1836" s="149">
        <v>44139</v>
      </c>
      <c r="G1836" s="149">
        <v>42838</v>
      </c>
      <c r="H1836" s="150">
        <v>100000</v>
      </c>
      <c r="I1836" s="148" t="str">
        <f t="shared" si="112"/>
        <v>2017Q2</v>
      </c>
      <c r="J1836" s="148">
        <f t="shared" si="113"/>
        <v>3</v>
      </c>
      <c r="K1836" s="148">
        <f t="shared" si="114"/>
        <v>14</v>
      </c>
      <c r="L1836" s="151">
        <f t="shared" si="115"/>
        <v>1</v>
      </c>
    </row>
    <row r="1837" spans="2:12" x14ac:dyDescent="0.25">
      <c r="B1837" s="147" t="s">
        <v>9</v>
      </c>
      <c r="C1837" s="148" t="s">
        <v>7</v>
      </c>
      <c r="D1837" s="148">
        <v>45</v>
      </c>
      <c r="E1837" s="148" t="s">
        <v>8</v>
      </c>
      <c r="F1837" s="149">
        <v>44139</v>
      </c>
      <c r="G1837" s="149">
        <v>43015</v>
      </c>
      <c r="H1837" s="150">
        <v>47000</v>
      </c>
      <c r="I1837" s="148" t="str">
        <f t="shared" si="112"/>
        <v>2017Q4</v>
      </c>
      <c r="J1837" s="148">
        <f t="shared" si="113"/>
        <v>3</v>
      </c>
      <c r="K1837" s="148">
        <f t="shared" si="114"/>
        <v>12</v>
      </c>
      <c r="L1837" s="151">
        <f t="shared" si="115"/>
        <v>1</v>
      </c>
    </row>
    <row r="1838" spans="2:12" x14ac:dyDescent="0.25">
      <c r="B1838" s="147" t="s">
        <v>9</v>
      </c>
      <c r="C1838" s="148" t="s">
        <v>7</v>
      </c>
      <c r="D1838" s="148">
        <v>37</v>
      </c>
      <c r="E1838" s="148" t="s">
        <v>8</v>
      </c>
      <c r="F1838" s="149">
        <v>44139</v>
      </c>
      <c r="G1838" s="149">
        <v>43727</v>
      </c>
      <c r="H1838" s="150">
        <v>86000</v>
      </c>
      <c r="I1838" s="148" t="str">
        <f t="shared" si="112"/>
        <v>2019Q3</v>
      </c>
      <c r="J1838" s="148">
        <f t="shared" si="113"/>
        <v>1</v>
      </c>
      <c r="K1838" s="148">
        <f t="shared" si="114"/>
        <v>5</v>
      </c>
      <c r="L1838" s="151">
        <f t="shared" si="115"/>
        <v>1</v>
      </c>
    </row>
    <row r="1839" spans="2:12" x14ac:dyDescent="0.25">
      <c r="B1839" s="147" t="s">
        <v>9</v>
      </c>
      <c r="C1839" s="148" t="s">
        <v>7</v>
      </c>
      <c r="D1839" s="148">
        <v>51</v>
      </c>
      <c r="E1839" s="148" t="s">
        <v>8</v>
      </c>
      <c r="F1839" s="149">
        <v>44139</v>
      </c>
      <c r="G1839" s="149">
        <v>43819</v>
      </c>
      <c r="H1839" s="150">
        <v>30000</v>
      </c>
      <c r="I1839" s="148" t="str">
        <f t="shared" si="112"/>
        <v>2019Q4</v>
      </c>
      <c r="J1839" s="148">
        <f t="shared" si="113"/>
        <v>1</v>
      </c>
      <c r="K1839" s="148">
        <f t="shared" si="114"/>
        <v>4</v>
      </c>
      <c r="L1839" s="151">
        <f t="shared" si="115"/>
        <v>1</v>
      </c>
    </row>
    <row r="1840" spans="2:12" x14ac:dyDescent="0.25">
      <c r="B1840" s="147" t="s">
        <v>6</v>
      </c>
      <c r="C1840" s="148" t="s">
        <v>7</v>
      </c>
      <c r="D1840" s="148">
        <v>22</v>
      </c>
      <c r="E1840" s="148" t="s">
        <v>8</v>
      </c>
      <c r="F1840" s="149">
        <v>44139</v>
      </c>
      <c r="G1840" s="149">
        <v>44034</v>
      </c>
      <c r="H1840" s="150">
        <v>100000</v>
      </c>
      <c r="I1840" s="148" t="str">
        <f t="shared" si="112"/>
        <v>2020Q3</v>
      </c>
      <c r="J1840" s="148">
        <f t="shared" si="113"/>
        <v>0</v>
      </c>
      <c r="K1840" s="148">
        <f t="shared" si="114"/>
        <v>1</v>
      </c>
      <c r="L1840" s="151">
        <f t="shared" si="115"/>
        <v>1</v>
      </c>
    </row>
    <row r="1841" spans="2:12" x14ac:dyDescent="0.25">
      <c r="B1841" s="147" t="s">
        <v>6</v>
      </c>
      <c r="C1841" s="148" t="s">
        <v>7</v>
      </c>
      <c r="D1841" s="148">
        <v>49</v>
      </c>
      <c r="E1841" s="148" t="s">
        <v>8</v>
      </c>
      <c r="F1841" s="149">
        <v>44140</v>
      </c>
      <c r="G1841" s="149">
        <v>44076</v>
      </c>
      <c r="H1841" s="150">
        <v>35000</v>
      </c>
      <c r="I1841" s="148" t="str">
        <f t="shared" si="112"/>
        <v>2020Q3</v>
      </c>
      <c r="J1841" s="148">
        <f t="shared" si="113"/>
        <v>0</v>
      </c>
      <c r="K1841" s="148">
        <f t="shared" si="114"/>
        <v>1</v>
      </c>
      <c r="L1841" s="151">
        <f t="shared" si="115"/>
        <v>1</v>
      </c>
    </row>
    <row r="1842" spans="2:12" x14ac:dyDescent="0.25">
      <c r="B1842" s="147" t="s">
        <v>6</v>
      </c>
      <c r="C1842" s="148" t="s">
        <v>7</v>
      </c>
      <c r="D1842" s="148">
        <v>47</v>
      </c>
      <c r="E1842" s="148" t="s">
        <v>8</v>
      </c>
      <c r="F1842" s="149">
        <v>44140</v>
      </c>
      <c r="G1842" s="149">
        <v>44098</v>
      </c>
      <c r="H1842" s="150">
        <v>40000</v>
      </c>
      <c r="I1842" s="148" t="str">
        <f t="shared" si="112"/>
        <v>2020Q3</v>
      </c>
      <c r="J1842" s="148">
        <f t="shared" si="113"/>
        <v>0</v>
      </c>
      <c r="K1842" s="148">
        <f t="shared" si="114"/>
        <v>1</v>
      </c>
      <c r="L1842" s="151">
        <f t="shared" si="115"/>
        <v>1</v>
      </c>
    </row>
    <row r="1843" spans="2:12" x14ac:dyDescent="0.25">
      <c r="B1843" s="147" t="s">
        <v>9</v>
      </c>
      <c r="C1843" s="148" t="s">
        <v>10</v>
      </c>
      <c r="D1843" s="148">
        <v>48</v>
      </c>
      <c r="E1843" s="148" t="s">
        <v>8</v>
      </c>
      <c r="F1843" s="149">
        <v>44144</v>
      </c>
      <c r="G1843" s="149">
        <v>43121</v>
      </c>
      <c r="H1843" s="150">
        <v>38000</v>
      </c>
      <c r="I1843" s="148" t="str">
        <f t="shared" si="112"/>
        <v>2018Q1</v>
      </c>
      <c r="J1843" s="148">
        <f t="shared" si="113"/>
        <v>2</v>
      </c>
      <c r="K1843" s="148">
        <f t="shared" si="114"/>
        <v>11</v>
      </c>
      <c r="L1843" s="151">
        <f t="shared" si="115"/>
        <v>0</v>
      </c>
    </row>
    <row r="1844" spans="2:12" x14ac:dyDescent="0.25">
      <c r="B1844" s="147" t="s">
        <v>9</v>
      </c>
      <c r="C1844" s="148" t="s">
        <v>7</v>
      </c>
      <c r="D1844" s="148">
        <v>53</v>
      </c>
      <c r="E1844" s="148" t="s">
        <v>8</v>
      </c>
      <c r="F1844" s="149">
        <v>44144</v>
      </c>
      <c r="G1844" s="149">
        <v>43623</v>
      </c>
      <c r="H1844" s="150">
        <v>25000</v>
      </c>
      <c r="I1844" s="148" t="str">
        <f t="shared" si="112"/>
        <v>2019Q2</v>
      </c>
      <c r="J1844" s="148">
        <f t="shared" si="113"/>
        <v>1</v>
      </c>
      <c r="K1844" s="148">
        <f t="shared" si="114"/>
        <v>6</v>
      </c>
      <c r="L1844" s="151">
        <f t="shared" si="115"/>
        <v>1</v>
      </c>
    </row>
    <row r="1845" spans="2:12" x14ac:dyDescent="0.25">
      <c r="B1845" s="147" t="s">
        <v>9</v>
      </c>
      <c r="C1845" s="148" t="s">
        <v>7</v>
      </c>
      <c r="D1845" s="148">
        <v>56</v>
      </c>
      <c r="E1845" s="148" t="s">
        <v>8</v>
      </c>
      <c r="F1845" s="149">
        <v>44144</v>
      </c>
      <c r="G1845" s="149">
        <v>43909</v>
      </c>
      <c r="H1845" s="150">
        <v>17000</v>
      </c>
      <c r="I1845" s="148" t="str">
        <f t="shared" si="112"/>
        <v>2020Q1</v>
      </c>
      <c r="J1845" s="148">
        <f t="shared" si="113"/>
        <v>0</v>
      </c>
      <c r="K1845" s="148">
        <f t="shared" si="114"/>
        <v>3</v>
      </c>
      <c r="L1845" s="151">
        <f t="shared" si="115"/>
        <v>1</v>
      </c>
    </row>
    <row r="1846" spans="2:12" x14ac:dyDescent="0.25">
      <c r="B1846" s="147" t="s">
        <v>9</v>
      </c>
      <c r="C1846" s="148" t="s">
        <v>7</v>
      </c>
      <c r="D1846" s="148">
        <v>61</v>
      </c>
      <c r="E1846" s="148" t="s">
        <v>8</v>
      </c>
      <c r="F1846" s="149">
        <v>44144</v>
      </c>
      <c r="G1846" s="149">
        <v>43910</v>
      </c>
      <c r="H1846" s="150">
        <v>10000</v>
      </c>
      <c r="I1846" s="148" t="str">
        <f t="shared" si="112"/>
        <v>2020Q1</v>
      </c>
      <c r="J1846" s="148">
        <f t="shared" si="113"/>
        <v>0</v>
      </c>
      <c r="K1846" s="148">
        <f t="shared" si="114"/>
        <v>3</v>
      </c>
      <c r="L1846" s="151">
        <f t="shared" si="115"/>
        <v>1</v>
      </c>
    </row>
    <row r="1847" spans="2:12" x14ac:dyDescent="0.25">
      <c r="B1847" s="147" t="s">
        <v>6</v>
      </c>
      <c r="C1847" s="148" t="s">
        <v>7</v>
      </c>
      <c r="D1847" s="148">
        <v>52</v>
      </c>
      <c r="E1847" s="148" t="s">
        <v>8</v>
      </c>
      <c r="F1847" s="149">
        <v>44144</v>
      </c>
      <c r="G1847" s="149">
        <v>43979</v>
      </c>
      <c r="H1847" s="150">
        <v>27000</v>
      </c>
      <c r="I1847" s="148" t="str">
        <f t="shared" si="112"/>
        <v>2020Q2</v>
      </c>
      <c r="J1847" s="148">
        <f t="shared" si="113"/>
        <v>0</v>
      </c>
      <c r="K1847" s="148">
        <f t="shared" si="114"/>
        <v>2</v>
      </c>
      <c r="L1847" s="151">
        <f t="shared" si="115"/>
        <v>1</v>
      </c>
    </row>
    <row r="1848" spans="2:12" x14ac:dyDescent="0.25">
      <c r="B1848" s="147" t="s">
        <v>6</v>
      </c>
      <c r="C1848" s="148" t="s">
        <v>7</v>
      </c>
      <c r="D1848" s="148">
        <v>40</v>
      </c>
      <c r="E1848" s="148" t="s">
        <v>8</v>
      </c>
      <c r="F1848" s="149">
        <v>44144</v>
      </c>
      <c r="G1848" s="149">
        <v>44001</v>
      </c>
      <c r="H1848" s="150">
        <v>74000</v>
      </c>
      <c r="I1848" s="148" t="str">
        <f t="shared" si="112"/>
        <v>2020Q2</v>
      </c>
      <c r="J1848" s="148">
        <f t="shared" si="113"/>
        <v>0</v>
      </c>
      <c r="K1848" s="148">
        <f t="shared" si="114"/>
        <v>2</v>
      </c>
      <c r="L1848" s="151">
        <f t="shared" si="115"/>
        <v>1</v>
      </c>
    </row>
    <row r="1849" spans="2:12" x14ac:dyDescent="0.25">
      <c r="B1849" s="147" t="s">
        <v>9</v>
      </c>
      <c r="C1849" s="148" t="s">
        <v>7</v>
      </c>
      <c r="D1849" s="148">
        <v>43</v>
      </c>
      <c r="E1849" s="148" t="s">
        <v>8</v>
      </c>
      <c r="F1849" s="149">
        <v>44146</v>
      </c>
      <c r="G1849" s="149">
        <v>43044</v>
      </c>
      <c r="H1849" s="150">
        <v>59000</v>
      </c>
      <c r="I1849" s="148" t="str">
        <f t="shared" si="112"/>
        <v>2017Q4</v>
      </c>
      <c r="J1849" s="148">
        <f t="shared" si="113"/>
        <v>3</v>
      </c>
      <c r="K1849" s="148">
        <f t="shared" si="114"/>
        <v>12</v>
      </c>
      <c r="L1849" s="151">
        <f t="shared" si="115"/>
        <v>1</v>
      </c>
    </row>
    <row r="1850" spans="2:12" x14ac:dyDescent="0.25">
      <c r="B1850" s="147" t="s">
        <v>9</v>
      </c>
      <c r="C1850" s="148" t="s">
        <v>7</v>
      </c>
      <c r="D1850" s="148">
        <v>38</v>
      </c>
      <c r="E1850" s="148" t="s">
        <v>8</v>
      </c>
      <c r="F1850" s="149">
        <v>44146</v>
      </c>
      <c r="G1850" s="149">
        <v>43216</v>
      </c>
      <c r="H1850" s="150">
        <v>84000</v>
      </c>
      <c r="I1850" s="148" t="str">
        <f t="shared" si="112"/>
        <v>2018Q2</v>
      </c>
      <c r="J1850" s="148">
        <f t="shared" si="113"/>
        <v>2</v>
      </c>
      <c r="K1850" s="148">
        <f t="shared" si="114"/>
        <v>10</v>
      </c>
      <c r="L1850" s="151">
        <f t="shared" si="115"/>
        <v>1</v>
      </c>
    </row>
    <row r="1851" spans="2:12" x14ac:dyDescent="0.25">
      <c r="B1851" s="147" t="s">
        <v>9</v>
      </c>
      <c r="C1851" s="148" t="s">
        <v>7</v>
      </c>
      <c r="D1851" s="148">
        <v>31</v>
      </c>
      <c r="E1851" s="148" t="s">
        <v>8</v>
      </c>
      <c r="F1851" s="149">
        <v>44146</v>
      </c>
      <c r="G1851" s="149">
        <v>43294</v>
      </c>
      <c r="H1851" s="150">
        <v>98000</v>
      </c>
      <c r="I1851" s="148" t="str">
        <f t="shared" si="112"/>
        <v>2018Q3</v>
      </c>
      <c r="J1851" s="148">
        <f t="shared" si="113"/>
        <v>2</v>
      </c>
      <c r="K1851" s="148">
        <f t="shared" si="114"/>
        <v>9</v>
      </c>
      <c r="L1851" s="151">
        <f t="shared" si="115"/>
        <v>1</v>
      </c>
    </row>
    <row r="1852" spans="2:12" x14ac:dyDescent="0.25">
      <c r="B1852" s="147" t="s">
        <v>6</v>
      </c>
      <c r="C1852" s="148" t="s">
        <v>7</v>
      </c>
      <c r="D1852" s="148">
        <v>34</v>
      </c>
      <c r="E1852" s="148" t="s">
        <v>8</v>
      </c>
      <c r="F1852" s="149">
        <v>44146</v>
      </c>
      <c r="G1852" s="149">
        <v>44003</v>
      </c>
      <c r="H1852" s="150">
        <v>91000</v>
      </c>
      <c r="I1852" s="148" t="str">
        <f t="shared" si="112"/>
        <v>2020Q2</v>
      </c>
      <c r="J1852" s="148">
        <f t="shared" si="113"/>
        <v>0</v>
      </c>
      <c r="K1852" s="148">
        <f t="shared" si="114"/>
        <v>2</v>
      </c>
      <c r="L1852" s="151">
        <f t="shared" si="115"/>
        <v>1</v>
      </c>
    </row>
    <row r="1853" spans="2:12" x14ac:dyDescent="0.25">
      <c r="B1853" s="147" t="s">
        <v>6</v>
      </c>
      <c r="C1853" s="148" t="s">
        <v>7</v>
      </c>
      <c r="D1853" s="148">
        <v>29</v>
      </c>
      <c r="E1853" s="148" t="s">
        <v>8</v>
      </c>
      <c r="F1853" s="149">
        <v>44146</v>
      </c>
      <c r="G1853" s="149">
        <v>44019</v>
      </c>
      <c r="H1853" s="150">
        <v>100000</v>
      </c>
      <c r="I1853" s="148" t="str">
        <f t="shared" si="112"/>
        <v>2020Q3</v>
      </c>
      <c r="J1853" s="148">
        <f t="shared" si="113"/>
        <v>0</v>
      </c>
      <c r="K1853" s="148">
        <f t="shared" si="114"/>
        <v>1</v>
      </c>
      <c r="L1853" s="151">
        <f t="shared" si="115"/>
        <v>1</v>
      </c>
    </row>
    <row r="1854" spans="2:12" x14ac:dyDescent="0.25">
      <c r="B1854" s="147" t="s">
        <v>6</v>
      </c>
      <c r="C1854" s="148" t="s">
        <v>7</v>
      </c>
      <c r="D1854" s="148">
        <v>36</v>
      </c>
      <c r="E1854" s="148" t="s">
        <v>8</v>
      </c>
      <c r="F1854" s="149">
        <v>44146</v>
      </c>
      <c r="G1854" s="149">
        <v>44019</v>
      </c>
      <c r="H1854" s="150">
        <v>87000</v>
      </c>
      <c r="I1854" s="148" t="str">
        <f t="shared" si="112"/>
        <v>2020Q3</v>
      </c>
      <c r="J1854" s="148">
        <f t="shared" si="113"/>
        <v>0</v>
      </c>
      <c r="K1854" s="148">
        <f t="shared" si="114"/>
        <v>1</v>
      </c>
      <c r="L1854" s="151">
        <f t="shared" si="115"/>
        <v>1</v>
      </c>
    </row>
    <row r="1855" spans="2:12" x14ac:dyDescent="0.25">
      <c r="B1855" s="147" t="s">
        <v>6</v>
      </c>
      <c r="C1855" s="148" t="s">
        <v>7</v>
      </c>
      <c r="D1855" s="148">
        <v>61</v>
      </c>
      <c r="E1855" s="148" t="s">
        <v>8</v>
      </c>
      <c r="F1855" s="149">
        <v>44146</v>
      </c>
      <c r="G1855" s="149">
        <v>44053</v>
      </c>
      <c r="H1855" s="150">
        <v>10000</v>
      </c>
      <c r="I1855" s="148" t="str">
        <f t="shared" si="112"/>
        <v>2020Q3</v>
      </c>
      <c r="J1855" s="148">
        <f t="shared" si="113"/>
        <v>0</v>
      </c>
      <c r="K1855" s="148">
        <f t="shared" si="114"/>
        <v>1</v>
      </c>
      <c r="L1855" s="151">
        <f t="shared" si="115"/>
        <v>1</v>
      </c>
    </row>
    <row r="1856" spans="2:12" x14ac:dyDescent="0.25">
      <c r="B1856" s="147" t="s">
        <v>9</v>
      </c>
      <c r="C1856" s="148" t="s">
        <v>7</v>
      </c>
      <c r="D1856" s="148">
        <v>52</v>
      </c>
      <c r="E1856" s="148" t="s">
        <v>8</v>
      </c>
      <c r="F1856" s="149">
        <v>44150</v>
      </c>
      <c r="G1856" s="149">
        <v>44046</v>
      </c>
      <c r="H1856" s="150">
        <v>27000</v>
      </c>
      <c r="I1856" s="148" t="str">
        <f t="shared" si="112"/>
        <v>2020Q3</v>
      </c>
      <c r="J1856" s="148">
        <f t="shared" si="113"/>
        <v>0</v>
      </c>
      <c r="K1856" s="148">
        <f t="shared" si="114"/>
        <v>1</v>
      </c>
      <c r="L1856" s="151">
        <f t="shared" si="115"/>
        <v>1</v>
      </c>
    </row>
    <row r="1857" spans="2:12" x14ac:dyDescent="0.25">
      <c r="B1857" s="147" t="s">
        <v>9</v>
      </c>
      <c r="C1857" s="148" t="s">
        <v>7</v>
      </c>
      <c r="D1857" s="148">
        <v>42</v>
      </c>
      <c r="E1857" s="148" t="s">
        <v>8</v>
      </c>
      <c r="F1857" s="149">
        <v>44152</v>
      </c>
      <c r="G1857" s="149">
        <v>43067</v>
      </c>
      <c r="H1857" s="150">
        <v>64000</v>
      </c>
      <c r="I1857" s="148" t="str">
        <f t="shared" si="112"/>
        <v>2017Q4</v>
      </c>
      <c r="J1857" s="148">
        <f t="shared" si="113"/>
        <v>3</v>
      </c>
      <c r="K1857" s="148">
        <f t="shared" si="114"/>
        <v>12</v>
      </c>
      <c r="L1857" s="151">
        <f t="shared" si="115"/>
        <v>1</v>
      </c>
    </row>
    <row r="1858" spans="2:12" x14ac:dyDescent="0.25">
      <c r="B1858" s="147" t="s">
        <v>6</v>
      </c>
      <c r="C1858" s="148" t="s">
        <v>7</v>
      </c>
      <c r="D1858" s="148">
        <v>60</v>
      </c>
      <c r="E1858" s="148" t="s">
        <v>8</v>
      </c>
      <c r="F1858" s="149">
        <v>44153</v>
      </c>
      <c r="G1858" s="149">
        <v>44053</v>
      </c>
      <c r="H1858" s="150">
        <v>10000</v>
      </c>
      <c r="I1858" s="148" t="str">
        <f t="shared" si="112"/>
        <v>2020Q3</v>
      </c>
      <c r="J1858" s="148">
        <f t="shared" si="113"/>
        <v>0</v>
      </c>
      <c r="K1858" s="148">
        <f t="shared" si="114"/>
        <v>1</v>
      </c>
      <c r="L1858" s="151">
        <f t="shared" si="115"/>
        <v>1</v>
      </c>
    </row>
    <row r="1859" spans="2:12" x14ac:dyDescent="0.25">
      <c r="B1859" s="147" t="s">
        <v>9</v>
      </c>
      <c r="C1859" s="148" t="s">
        <v>7</v>
      </c>
      <c r="D1859" s="148">
        <v>49</v>
      </c>
      <c r="E1859" s="148" t="s">
        <v>8</v>
      </c>
      <c r="F1859" s="149">
        <v>44160</v>
      </c>
      <c r="G1859" s="149">
        <v>42682</v>
      </c>
      <c r="H1859" s="150">
        <v>35000</v>
      </c>
      <c r="I1859" s="148" t="str">
        <f t="shared" si="112"/>
        <v>2016Q4</v>
      </c>
      <c r="J1859" s="148">
        <f t="shared" si="113"/>
        <v>4</v>
      </c>
      <c r="K1859" s="148">
        <f t="shared" si="114"/>
        <v>16</v>
      </c>
      <c r="L1859" s="151">
        <f t="shared" si="115"/>
        <v>1</v>
      </c>
    </row>
    <row r="1860" spans="2:12" x14ac:dyDescent="0.25">
      <c r="B1860" s="147" t="s">
        <v>9</v>
      </c>
      <c r="C1860" s="148" t="s">
        <v>7</v>
      </c>
      <c r="D1860" s="148">
        <v>42</v>
      </c>
      <c r="E1860" s="148" t="s">
        <v>8</v>
      </c>
      <c r="F1860" s="149">
        <v>44160</v>
      </c>
      <c r="G1860" s="149">
        <v>43210</v>
      </c>
      <c r="H1860" s="150">
        <v>64000</v>
      </c>
      <c r="I1860" s="148" t="str">
        <f t="shared" si="112"/>
        <v>2018Q2</v>
      </c>
      <c r="J1860" s="148">
        <f t="shared" si="113"/>
        <v>2</v>
      </c>
      <c r="K1860" s="148">
        <f t="shared" si="114"/>
        <v>10</v>
      </c>
      <c r="L1860" s="151">
        <f t="shared" si="115"/>
        <v>1</v>
      </c>
    </row>
    <row r="1861" spans="2:12" x14ac:dyDescent="0.25">
      <c r="B1861" s="147" t="s">
        <v>9</v>
      </c>
      <c r="C1861" s="148" t="s">
        <v>7</v>
      </c>
      <c r="D1861" s="148">
        <v>51</v>
      </c>
      <c r="E1861" s="148" t="s">
        <v>8</v>
      </c>
      <c r="F1861" s="149">
        <v>44160</v>
      </c>
      <c r="G1861" s="149">
        <v>43348</v>
      </c>
      <c r="H1861" s="150">
        <v>30000</v>
      </c>
      <c r="I1861" s="148" t="str">
        <f t="shared" si="112"/>
        <v>2018Q3</v>
      </c>
      <c r="J1861" s="148">
        <f t="shared" si="113"/>
        <v>2</v>
      </c>
      <c r="K1861" s="148">
        <f t="shared" si="114"/>
        <v>9</v>
      </c>
      <c r="L1861" s="151">
        <f t="shared" si="115"/>
        <v>1</v>
      </c>
    </row>
    <row r="1862" spans="2:12" x14ac:dyDescent="0.25">
      <c r="B1862" s="147" t="s">
        <v>9</v>
      </c>
      <c r="C1862" s="148" t="s">
        <v>7</v>
      </c>
      <c r="D1862" s="148">
        <v>49</v>
      </c>
      <c r="E1862" s="148" t="s">
        <v>8</v>
      </c>
      <c r="F1862" s="149">
        <v>44160</v>
      </c>
      <c r="G1862" s="149">
        <v>43412</v>
      </c>
      <c r="H1862" s="150">
        <v>35000</v>
      </c>
      <c r="I1862" s="148" t="str">
        <f t="shared" si="112"/>
        <v>2018Q4</v>
      </c>
      <c r="J1862" s="148">
        <f t="shared" si="113"/>
        <v>2</v>
      </c>
      <c r="K1862" s="148">
        <f t="shared" si="114"/>
        <v>8</v>
      </c>
      <c r="L1862" s="151">
        <f t="shared" si="115"/>
        <v>1</v>
      </c>
    </row>
    <row r="1863" spans="2:12" x14ac:dyDescent="0.25">
      <c r="B1863" s="147" t="s">
        <v>9</v>
      </c>
      <c r="C1863" s="148" t="s">
        <v>7</v>
      </c>
      <c r="D1863" s="148">
        <v>26</v>
      </c>
      <c r="E1863" s="148" t="s">
        <v>8</v>
      </c>
      <c r="F1863" s="149">
        <v>44160</v>
      </c>
      <c r="G1863" s="149">
        <v>43499</v>
      </c>
      <c r="H1863" s="150">
        <v>100000</v>
      </c>
      <c r="I1863" s="148" t="str">
        <f t="shared" si="112"/>
        <v>2019Q1</v>
      </c>
      <c r="J1863" s="148">
        <f t="shared" si="113"/>
        <v>1</v>
      </c>
      <c r="K1863" s="148">
        <f t="shared" si="114"/>
        <v>7</v>
      </c>
      <c r="L1863" s="151">
        <f t="shared" si="115"/>
        <v>1</v>
      </c>
    </row>
    <row r="1864" spans="2:12" x14ac:dyDescent="0.25">
      <c r="B1864" s="147" t="s">
        <v>9</v>
      </c>
      <c r="C1864" s="148" t="s">
        <v>7</v>
      </c>
      <c r="D1864" s="148">
        <v>36</v>
      </c>
      <c r="E1864" s="148" t="s">
        <v>8</v>
      </c>
      <c r="F1864" s="149">
        <v>44160</v>
      </c>
      <c r="G1864" s="149">
        <v>43631</v>
      </c>
      <c r="H1864" s="150">
        <v>87000</v>
      </c>
      <c r="I1864" s="148" t="str">
        <f t="shared" si="112"/>
        <v>2019Q2</v>
      </c>
      <c r="J1864" s="148">
        <f t="shared" si="113"/>
        <v>1</v>
      </c>
      <c r="K1864" s="148">
        <f t="shared" si="114"/>
        <v>6</v>
      </c>
      <c r="L1864" s="151">
        <f t="shared" si="115"/>
        <v>1</v>
      </c>
    </row>
    <row r="1865" spans="2:12" x14ac:dyDescent="0.25">
      <c r="B1865" s="147" t="s">
        <v>6</v>
      </c>
      <c r="C1865" s="148" t="s">
        <v>7</v>
      </c>
      <c r="D1865" s="148">
        <v>45</v>
      </c>
      <c r="E1865" s="148" t="s">
        <v>8</v>
      </c>
      <c r="F1865" s="149">
        <v>44160</v>
      </c>
      <c r="G1865" s="149">
        <v>43647</v>
      </c>
      <c r="H1865" s="150">
        <v>47000</v>
      </c>
      <c r="I1865" s="148" t="str">
        <f t="shared" si="112"/>
        <v>2019Q3</v>
      </c>
      <c r="J1865" s="148">
        <f t="shared" si="113"/>
        <v>1</v>
      </c>
      <c r="K1865" s="148">
        <f t="shared" si="114"/>
        <v>5</v>
      </c>
      <c r="L1865" s="151">
        <f t="shared" si="115"/>
        <v>1</v>
      </c>
    </row>
    <row r="1866" spans="2:12" x14ac:dyDescent="0.25">
      <c r="B1866" s="147" t="s">
        <v>9</v>
      </c>
      <c r="C1866" s="148" t="s">
        <v>7</v>
      </c>
      <c r="D1866" s="148">
        <v>48</v>
      </c>
      <c r="E1866" s="148" t="s">
        <v>8</v>
      </c>
      <c r="F1866" s="149">
        <v>44160</v>
      </c>
      <c r="G1866" s="149">
        <v>43700</v>
      </c>
      <c r="H1866" s="150">
        <v>38000</v>
      </c>
      <c r="I1866" s="148" t="str">
        <f t="shared" si="112"/>
        <v>2019Q3</v>
      </c>
      <c r="J1866" s="148">
        <f t="shared" si="113"/>
        <v>1</v>
      </c>
      <c r="K1866" s="148">
        <f t="shared" si="114"/>
        <v>5</v>
      </c>
      <c r="L1866" s="151">
        <f t="shared" si="115"/>
        <v>1</v>
      </c>
    </row>
    <row r="1867" spans="2:12" x14ac:dyDescent="0.25">
      <c r="B1867" s="147" t="s">
        <v>9</v>
      </c>
      <c r="C1867" s="148" t="s">
        <v>7</v>
      </c>
      <c r="D1867" s="148">
        <v>23</v>
      </c>
      <c r="E1867" s="148" t="s">
        <v>8</v>
      </c>
      <c r="F1867" s="149">
        <v>44160</v>
      </c>
      <c r="G1867" s="149">
        <v>43744</v>
      </c>
      <c r="H1867" s="150">
        <v>100000</v>
      </c>
      <c r="I1867" s="148" t="str">
        <f t="shared" ref="I1867:I1930" si="116">YEAR(G1867)&amp;"Q"&amp;ROUNDUP(MONTH(G1867)/3,0)</f>
        <v>2019Q4</v>
      </c>
      <c r="J1867" s="148">
        <f t="shared" ref="J1867:J1930" si="117">YEAR(F1867)-YEAR(G1867)</f>
        <v>1</v>
      </c>
      <c r="K1867" s="148">
        <f t="shared" ref="K1867:K1930" si="118">(YEAR(F1867)*4+ROUNDDOWN((MONTH(F1867)-1)/3,0))
-(YEAR(G1867)*4+ROUNDDOWN((MONTH(G1867)-1)/3,0))</f>
        <v>4</v>
      </c>
      <c r="L1867" s="151">
        <f t="shared" ref="L1867:L1930" si="119">IF(C1867="Declined",0,IF(C1867="Admitted",1,IF(B1867="TPD",0.8,1)))</f>
        <v>1</v>
      </c>
    </row>
    <row r="1868" spans="2:12" x14ac:dyDescent="0.25">
      <c r="B1868" s="147" t="s">
        <v>9</v>
      </c>
      <c r="C1868" s="148" t="s">
        <v>7</v>
      </c>
      <c r="D1868" s="148">
        <v>51</v>
      </c>
      <c r="E1868" s="148" t="s">
        <v>8</v>
      </c>
      <c r="F1868" s="149">
        <v>44160</v>
      </c>
      <c r="G1868" s="149">
        <v>43815</v>
      </c>
      <c r="H1868" s="150">
        <v>30000</v>
      </c>
      <c r="I1868" s="148" t="str">
        <f t="shared" si="116"/>
        <v>2019Q4</v>
      </c>
      <c r="J1868" s="148">
        <f t="shared" si="117"/>
        <v>1</v>
      </c>
      <c r="K1868" s="148">
        <f t="shared" si="118"/>
        <v>4</v>
      </c>
      <c r="L1868" s="151">
        <f t="shared" si="119"/>
        <v>1</v>
      </c>
    </row>
    <row r="1869" spans="2:12" x14ac:dyDescent="0.25">
      <c r="B1869" s="147" t="s">
        <v>6</v>
      </c>
      <c r="C1869" s="148" t="s">
        <v>7</v>
      </c>
      <c r="D1869" s="148">
        <v>40</v>
      </c>
      <c r="E1869" s="148" t="s">
        <v>8</v>
      </c>
      <c r="F1869" s="149">
        <v>44160</v>
      </c>
      <c r="G1869" s="149">
        <v>43862</v>
      </c>
      <c r="H1869" s="150">
        <v>74000</v>
      </c>
      <c r="I1869" s="148" t="str">
        <f t="shared" si="116"/>
        <v>2020Q1</v>
      </c>
      <c r="J1869" s="148">
        <f t="shared" si="117"/>
        <v>0</v>
      </c>
      <c r="K1869" s="148">
        <f t="shared" si="118"/>
        <v>3</v>
      </c>
      <c r="L1869" s="151">
        <f t="shared" si="119"/>
        <v>1</v>
      </c>
    </row>
    <row r="1870" spans="2:12" x14ac:dyDescent="0.25">
      <c r="B1870" s="147" t="s">
        <v>9</v>
      </c>
      <c r="C1870" s="148" t="s">
        <v>7</v>
      </c>
      <c r="D1870" s="148">
        <v>60</v>
      </c>
      <c r="E1870" s="148" t="s">
        <v>8</v>
      </c>
      <c r="F1870" s="149">
        <v>44160</v>
      </c>
      <c r="G1870" s="149">
        <v>43920</v>
      </c>
      <c r="H1870" s="150">
        <v>10000</v>
      </c>
      <c r="I1870" s="148" t="str">
        <f t="shared" si="116"/>
        <v>2020Q1</v>
      </c>
      <c r="J1870" s="148">
        <f t="shared" si="117"/>
        <v>0</v>
      </c>
      <c r="K1870" s="148">
        <f t="shared" si="118"/>
        <v>3</v>
      </c>
      <c r="L1870" s="151">
        <f t="shared" si="119"/>
        <v>1</v>
      </c>
    </row>
    <row r="1871" spans="2:12" x14ac:dyDescent="0.25">
      <c r="B1871" s="147" t="s">
        <v>9</v>
      </c>
      <c r="C1871" s="148" t="s">
        <v>7</v>
      </c>
      <c r="D1871" s="148">
        <v>25</v>
      </c>
      <c r="E1871" s="148" t="s">
        <v>8</v>
      </c>
      <c r="F1871" s="149">
        <v>44160</v>
      </c>
      <c r="G1871" s="149">
        <v>43934</v>
      </c>
      <c r="H1871" s="150">
        <v>100000</v>
      </c>
      <c r="I1871" s="148" t="str">
        <f t="shared" si="116"/>
        <v>2020Q2</v>
      </c>
      <c r="J1871" s="148">
        <f t="shared" si="117"/>
        <v>0</v>
      </c>
      <c r="K1871" s="148">
        <f t="shared" si="118"/>
        <v>2</v>
      </c>
      <c r="L1871" s="151">
        <f t="shared" si="119"/>
        <v>1</v>
      </c>
    </row>
    <row r="1872" spans="2:12" x14ac:dyDescent="0.25">
      <c r="B1872" s="147" t="s">
        <v>9</v>
      </c>
      <c r="C1872" s="148" t="s">
        <v>10</v>
      </c>
      <c r="D1872" s="148">
        <v>47</v>
      </c>
      <c r="E1872" s="148" t="s">
        <v>8</v>
      </c>
      <c r="F1872" s="149">
        <v>44160</v>
      </c>
      <c r="G1872" s="149">
        <v>43946</v>
      </c>
      <c r="H1872" s="150">
        <v>40000</v>
      </c>
      <c r="I1872" s="148" t="str">
        <f t="shared" si="116"/>
        <v>2020Q2</v>
      </c>
      <c r="J1872" s="148">
        <f t="shared" si="117"/>
        <v>0</v>
      </c>
      <c r="K1872" s="148">
        <f t="shared" si="118"/>
        <v>2</v>
      </c>
      <c r="L1872" s="151">
        <f t="shared" si="119"/>
        <v>0</v>
      </c>
    </row>
    <row r="1873" spans="2:12" x14ac:dyDescent="0.25">
      <c r="B1873" s="147" t="s">
        <v>6</v>
      </c>
      <c r="C1873" s="148" t="s">
        <v>7</v>
      </c>
      <c r="D1873" s="148">
        <v>47</v>
      </c>
      <c r="E1873" s="148" t="s">
        <v>8</v>
      </c>
      <c r="F1873" s="149">
        <v>44160</v>
      </c>
      <c r="G1873" s="149">
        <v>43978</v>
      </c>
      <c r="H1873" s="150">
        <v>40000</v>
      </c>
      <c r="I1873" s="148" t="str">
        <f t="shared" si="116"/>
        <v>2020Q2</v>
      </c>
      <c r="J1873" s="148">
        <f t="shared" si="117"/>
        <v>0</v>
      </c>
      <c r="K1873" s="148">
        <f t="shared" si="118"/>
        <v>2</v>
      </c>
      <c r="L1873" s="151">
        <f t="shared" si="119"/>
        <v>1</v>
      </c>
    </row>
    <row r="1874" spans="2:12" x14ac:dyDescent="0.25">
      <c r="B1874" s="147" t="s">
        <v>9</v>
      </c>
      <c r="C1874" s="148" t="s">
        <v>7</v>
      </c>
      <c r="D1874" s="148">
        <v>58</v>
      </c>
      <c r="E1874" s="148" t="s">
        <v>8</v>
      </c>
      <c r="F1874" s="149">
        <v>44160</v>
      </c>
      <c r="G1874" s="149">
        <v>43986</v>
      </c>
      <c r="H1874" s="150">
        <v>12000</v>
      </c>
      <c r="I1874" s="148" t="str">
        <f t="shared" si="116"/>
        <v>2020Q2</v>
      </c>
      <c r="J1874" s="148">
        <f t="shared" si="117"/>
        <v>0</v>
      </c>
      <c r="K1874" s="148">
        <f t="shared" si="118"/>
        <v>2</v>
      </c>
      <c r="L1874" s="151">
        <f t="shared" si="119"/>
        <v>1</v>
      </c>
    </row>
    <row r="1875" spans="2:12" x14ac:dyDescent="0.25">
      <c r="B1875" s="147" t="s">
        <v>6</v>
      </c>
      <c r="C1875" s="148" t="s">
        <v>7</v>
      </c>
      <c r="D1875" s="148">
        <v>53</v>
      </c>
      <c r="E1875" s="148" t="s">
        <v>8</v>
      </c>
      <c r="F1875" s="149">
        <v>44160</v>
      </c>
      <c r="G1875" s="149">
        <v>44000</v>
      </c>
      <c r="H1875" s="150">
        <v>25000</v>
      </c>
      <c r="I1875" s="148" t="str">
        <f t="shared" si="116"/>
        <v>2020Q2</v>
      </c>
      <c r="J1875" s="148">
        <f t="shared" si="117"/>
        <v>0</v>
      </c>
      <c r="K1875" s="148">
        <f t="shared" si="118"/>
        <v>2</v>
      </c>
      <c r="L1875" s="151">
        <f t="shared" si="119"/>
        <v>1</v>
      </c>
    </row>
    <row r="1876" spans="2:12" x14ac:dyDescent="0.25">
      <c r="B1876" s="147" t="s">
        <v>9</v>
      </c>
      <c r="C1876" s="148" t="s">
        <v>7</v>
      </c>
      <c r="D1876" s="148">
        <v>57</v>
      </c>
      <c r="E1876" s="148" t="s">
        <v>8</v>
      </c>
      <c r="F1876" s="149">
        <v>44160</v>
      </c>
      <c r="G1876" s="149">
        <v>44017</v>
      </c>
      <c r="H1876" s="150">
        <v>15000</v>
      </c>
      <c r="I1876" s="148" t="str">
        <f t="shared" si="116"/>
        <v>2020Q3</v>
      </c>
      <c r="J1876" s="148">
        <f t="shared" si="117"/>
        <v>0</v>
      </c>
      <c r="K1876" s="148">
        <f t="shared" si="118"/>
        <v>1</v>
      </c>
      <c r="L1876" s="151">
        <f t="shared" si="119"/>
        <v>1</v>
      </c>
    </row>
    <row r="1877" spans="2:12" x14ac:dyDescent="0.25">
      <c r="B1877" s="147" t="s">
        <v>6</v>
      </c>
      <c r="C1877" s="148" t="s">
        <v>7</v>
      </c>
      <c r="D1877" s="148">
        <v>23</v>
      </c>
      <c r="E1877" s="148" t="s">
        <v>8</v>
      </c>
      <c r="F1877" s="149">
        <v>44160</v>
      </c>
      <c r="G1877" s="149">
        <v>44019</v>
      </c>
      <c r="H1877" s="150">
        <v>100000</v>
      </c>
      <c r="I1877" s="148" t="str">
        <f t="shared" si="116"/>
        <v>2020Q3</v>
      </c>
      <c r="J1877" s="148">
        <f t="shared" si="117"/>
        <v>0</v>
      </c>
      <c r="K1877" s="148">
        <f t="shared" si="118"/>
        <v>1</v>
      </c>
      <c r="L1877" s="151">
        <f t="shared" si="119"/>
        <v>1</v>
      </c>
    </row>
    <row r="1878" spans="2:12" x14ac:dyDescent="0.25">
      <c r="B1878" s="147" t="s">
        <v>6</v>
      </c>
      <c r="C1878" s="148" t="s">
        <v>7</v>
      </c>
      <c r="D1878" s="148">
        <v>47</v>
      </c>
      <c r="E1878" s="148" t="s">
        <v>8</v>
      </c>
      <c r="F1878" s="149">
        <v>44160</v>
      </c>
      <c r="G1878" s="149">
        <v>44023</v>
      </c>
      <c r="H1878" s="150">
        <v>40000</v>
      </c>
      <c r="I1878" s="148" t="str">
        <f t="shared" si="116"/>
        <v>2020Q3</v>
      </c>
      <c r="J1878" s="148">
        <f t="shared" si="117"/>
        <v>0</v>
      </c>
      <c r="K1878" s="148">
        <f t="shared" si="118"/>
        <v>1</v>
      </c>
      <c r="L1878" s="151">
        <f t="shared" si="119"/>
        <v>1</v>
      </c>
    </row>
    <row r="1879" spans="2:12" x14ac:dyDescent="0.25">
      <c r="B1879" s="147" t="s">
        <v>6</v>
      </c>
      <c r="C1879" s="148" t="s">
        <v>7</v>
      </c>
      <c r="D1879" s="148">
        <v>64</v>
      </c>
      <c r="E1879" s="148" t="s">
        <v>8</v>
      </c>
      <c r="F1879" s="149">
        <v>44160</v>
      </c>
      <c r="G1879" s="149">
        <v>44097</v>
      </c>
      <c r="H1879" s="150">
        <v>10000</v>
      </c>
      <c r="I1879" s="148" t="str">
        <f t="shared" si="116"/>
        <v>2020Q3</v>
      </c>
      <c r="J1879" s="148">
        <f t="shared" si="117"/>
        <v>0</v>
      </c>
      <c r="K1879" s="148">
        <f t="shared" si="118"/>
        <v>1</v>
      </c>
      <c r="L1879" s="151">
        <f t="shared" si="119"/>
        <v>1</v>
      </c>
    </row>
    <row r="1880" spans="2:12" x14ac:dyDescent="0.25">
      <c r="B1880" s="147" t="s">
        <v>6</v>
      </c>
      <c r="C1880" s="148" t="s">
        <v>7</v>
      </c>
      <c r="D1880" s="148">
        <v>26</v>
      </c>
      <c r="E1880" s="148" t="s">
        <v>8</v>
      </c>
      <c r="F1880" s="149">
        <v>44160</v>
      </c>
      <c r="G1880" s="149">
        <v>44098</v>
      </c>
      <c r="H1880" s="150">
        <v>100000</v>
      </c>
      <c r="I1880" s="148" t="str">
        <f t="shared" si="116"/>
        <v>2020Q3</v>
      </c>
      <c r="J1880" s="148">
        <f t="shared" si="117"/>
        <v>0</v>
      </c>
      <c r="K1880" s="148">
        <f t="shared" si="118"/>
        <v>1</v>
      </c>
      <c r="L1880" s="151">
        <f t="shared" si="119"/>
        <v>1</v>
      </c>
    </row>
    <row r="1881" spans="2:12" x14ac:dyDescent="0.25">
      <c r="B1881" s="147" t="s">
        <v>6</v>
      </c>
      <c r="C1881" s="148" t="s">
        <v>7</v>
      </c>
      <c r="D1881" s="148">
        <v>39</v>
      </c>
      <c r="E1881" s="148" t="s">
        <v>8</v>
      </c>
      <c r="F1881" s="149">
        <v>44160</v>
      </c>
      <c r="G1881" s="149">
        <v>44122</v>
      </c>
      <c r="H1881" s="150">
        <v>81000</v>
      </c>
      <c r="I1881" s="148" t="str">
        <f t="shared" si="116"/>
        <v>2020Q4</v>
      </c>
      <c r="J1881" s="148">
        <f t="shared" si="117"/>
        <v>0</v>
      </c>
      <c r="K1881" s="148">
        <f t="shared" si="118"/>
        <v>0</v>
      </c>
      <c r="L1881" s="151">
        <f t="shared" si="119"/>
        <v>1</v>
      </c>
    </row>
    <row r="1882" spans="2:12" x14ac:dyDescent="0.25">
      <c r="B1882" s="147" t="s">
        <v>11</v>
      </c>
      <c r="C1882" s="148" t="s">
        <v>7</v>
      </c>
      <c r="D1882" s="148">
        <v>47</v>
      </c>
      <c r="E1882" s="148" t="s">
        <v>8</v>
      </c>
      <c r="F1882" s="149">
        <v>44160</v>
      </c>
      <c r="G1882" s="149">
        <v>44130</v>
      </c>
      <c r="H1882" s="150">
        <v>40000</v>
      </c>
      <c r="I1882" s="148" t="str">
        <f t="shared" si="116"/>
        <v>2020Q4</v>
      </c>
      <c r="J1882" s="148">
        <f t="shared" si="117"/>
        <v>0</v>
      </c>
      <c r="K1882" s="148">
        <f t="shared" si="118"/>
        <v>0</v>
      </c>
      <c r="L1882" s="151">
        <f t="shared" si="119"/>
        <v>1</v>
      </c>
    </row>
    <row r="1883" spans="2:12" x14ac:dyDescent="0.25">
      <c r="B1883" s="147" t="s">
        <v>6</v>
      </c>
      <c r="C1883" s="148" t="s">
        <v>7</v>
      </c>
      <c r="D1883" s="148">
        <v>64</v>
      </c>
      <c r="E1883" s="148" t="s">
        <v>8</v>
      </c>
      <c r="F1883" s="149">
        <v>44161</v>
      </c>
      <c r="G1883" s="149">
        <v>43751</v>
      </c>
      <c r="H1883" s="150">
        <v>10000</v>
      </c>
      <c r="I1883" s="148" t="str">
        <f t="shared" si="116"/>
        <v>2019Q4</v>
      </c>
      <c r="J1883" s="148">
        <f t="shared" si="117"/>
        <v>1</v>
      </c>
      <c r="K1883" s="148">
        <f t="shared" si="118"/>
        <v>4</v>
      </c>
      <c r="L1883" s="151">
        <f t="shared" si="119"/>
        <v>1</v>
      </c>
    </row>
    <row r="1884" spans="2:12" x14ac:dyDescent="0.25">
      <c r="B1884" s="147" t="s">
        <v>6</v>
      </c>
      <c r="C1884" s="148" t="s">
        <v>7</v>
      </c>
      <c r="D1884" s="148">
        <v>26</v>
      </c>
      <c r="E1884" s="148" t="s">
        <v>8</v>
      </c>
      <c r="F1884" s="149">
        <v>44164</v>
      </c>
      <c r="G1884" s="149">
        <v>44098</v>
      </c>
      <c r="H1884" s="150">
        <v>100000</v>
      </c>
      <c r="I1884" s="148" t="str">
        <f t="shared" si="116"/>
        <v>2020Q3</v>
      </c>
      <c r="J1884" s="148">
        <f t="shared" si="117"/>
        <v>0</v>
      </c>
      <c r="K1884" s="148">
        <f t="shared" si="118"/>
        <v>1</v>
      </c>
      <c r="L1884" s="151">
        <f t="shared" si="119"/>
        <v>1</v>
      </c>
    </row>
    <row r="1885" spans="2:12" x14ac:dyDescent="0.25">
      <c r="B1885" s="147" t="s">
        <v>9</v>
      </c>
      <c r="C1885" s="148" t="s">
        <v>7</v>
      </c>
      <c r="D1885" s="148">
        <v>54</v>
      </c>
      <c r="E1885" s="148" t="s">
        <v>8</v>
      </c>
      <c r="F1885" s="149">
        <v>44166</v>
      </c>
      <c r="G1885" s="149">
        <v>43139</v>
      </c>
      <c r="H1885" s="150">
        <v>22000</v>
      </c>
      <c r="I1885" s="148" t="str">
        <f t="shared" si="116"/>
        <v>2018Q1</v>
      </c>
      <c r="J1885" s="148">
        <f t="shared" si="117"/>
        <v>2</v>
      </c>
      <c r="K1885" s="148">
        <f t="shared" si="118"/>
        <v>11</v>
      </c>
      <c r="L1885" s="151">
        <f t="shared" si="119"/>
        <v>1</v>
      </c>
    </row>
    <row r="1886" spans="2:12" x14ac:dyDescent="0.25">
      <c r="B1886" s="147" t="s">
        <v>9</v>
      </c>
      <c r="C1886" s="148" t="s">
        <v>7</v>
      </c>
      <c r="D1886" s="148">
        <v>56</v>
      </c>
      <c r="E1886" s="148" t="s">
        <v>8</v>
      </c>
      <c r="F1886" s="149">
        <v>44166</v>
      </c>
      <c r="G1886" s="149">
        <v>43557</v>
      </c>
      <c r="H1886" s="150">
        <v>17000</v>
      </c>
      <c r="I1886" s="148" t="str">
        <f t="shared" si="116"/>
        <v>2019Q2</v>
      </c>
      <c r="J1886" s="148">
        <f t="shared" si="117"/>
        <v>1</v>
      </c>
      <c r="K1886" s="148">
        <f t="shared" si="118"/>
        <v>6</v>
      </c>
      <c r="L1886" s="151">
        <f t="shared" si="119"/>
        <v>1</v>
      </c>
    </row>
    <row r="1887" spans="2:12" x14ac:dyDescent="0.25">
      <c r="B1887" s="147" t="s">
        <v>9</v>
      </c>
      <c r="C1887" s="148" t="s">
        <v>7</v>
      </c>
      <c r="D1887" s="148">
        <v>48</v>
      </c>
      <c r="E1887" s="148" t="s">
        <v>8</v>
      </c>
      <c r="F1887" s="149">
        <v>44166</v>
      </c>
      <c r="G1887" s="149">
        <v>43606</v>
      </c>
      <c r="H1887" s="150">
        <v>38000</v>
      </c>
      <c r="I1887" s="148" t="str">
        <f t="shared" si="116"/>
        <v>2019Q2</v>
      </c>
      <c r="J1887" s="148">
        <f t="shared" si="117"/>
        <v>1</v>
      </c>
      <c r="K1887" s="148">
        <f t="shared" si="118"/>
        <v>6</v>
      </c>
      <c r="L1887" s="151">
        <f t="shared" si="119"/>
        <v>1</v>
      </c>
    </row>
    <row r="1888" spans="2:12" x14ac:dyDescent="0.25">
      <c r="B1888" s="147" t="s">
        <v>9</v>
      </c>
      <c r="C1888" s="148" t="s">
        <v>7</v>
      </c>
      <c r="D1888" s="148">
        <v>27</v>
      </c>
      <c r="E1888" s="148" t="s">
        <v>8</v>
      </c>
      <c r="F1888" s="149">
        <v>44166</v>
      </c>
      <c r="G1888" s="149">
        <v>43674</v>
      </c>
      <c r="H1888" s="150">
        <v>100000</v>
      </c>
      <c r="I1888" s="148" t="str">
        <f t="shared" si="116"/>
        <v>2019Q3</v>
      </c>
      <c r="J1888" s="148">
        <f t="shared" si="117"/>
        <v>1</v>
      </c>
      <c r="K1888" s="148">
        <f t="shared" si="118"/>
        <v>5</v>
      </c>
      <c r="L1888" s="151">
        <f t="shared" si="119"/>
        <v>1</v>
      </c>
    </row>
    <row r="1889" spans="2:12" x14ac:dyDescent="0.25">
      <c r="B1889" s="147" t="s">
        <v>6</v>
      </c>
      <c r="C1889" s="148" t="s">
        <v>7</v>
      </c>
      <c r="D1889" s="148">
        <v>48</v>
      </c>
      <c r="E1889" s="148" t="s">
        <v>8</v>
      </c>
      <c r="F1889" s="149">
        <v>44166</v>
      </c>
      <c r="G1889" s="149">
        <v>43768</v>
      </c>
      <c r="H1889" s="150">
        <v>38000</v>
      </c>
      <c r="I1889" s="148" t="str">
        <f t="shared" si="116"/>
        <v>2019Q4</v>
      </c>
      <c r="J1889" s="148">
        <f t="shared" si="117"/>
        <v>1</v>
      </c>
      <c r="K1889" s="148">
        <f t="shared" si="118"/>
        <v>4</v>
      </c>
      <c r="L1889" s="151">
        <f t="shared" si="119"/>
        <v>1</v>
      </c>
    </row>
    <row r="1890" spans="2:12" x14ac:dyDescent="0.25">
      <c r="B1890" s="147" t="s">
        <v>6</v>
      </c>
      <c r="C1890" s="148" t="s">
        <v>7</v>
      </c>
      <c r="D1890" s="148">
        <v>34</v>
      </c>
      <c r="E1890" s="148" t="s">
        <v>8</v>
      </c>
      <c r="F1890" s="149">
        <v>44166</v>
      </c>
      <c r="G1890" s="149">
        <v>43903</v>
      </c>
      <c r="H1890" s="150">
        <v>91000</v>
      </c>
      <c r="I1890" s="148" t="str">
        <f t="shared" si="116"/>
        <v>2020Q1</v>
      </c>
      <c r="J1890" s="148">
        <f t="shared" si="117"/>
        <v>0</v>
      </c>
      <c r="K1890" s="148">
        <f t="shared" si="118"/>
        <v>3</v>
      </c>
      <c r="L1890" s="151">
        <f t="shared" si="119"/>
        <v>1</v>
      </c>
    </row>
    <row r="1891" spans="2:12" x14ac:dyDescent="0.25">
      <c r="B1891" s="147" t="s">
        <v>9</v>
      </c>
      <c r="C1891" s="148" t="s">
        <v>7</v>
      </c>
      <c r="D1891" s="148">
        <v>50</v>
      </c>
      <c r="E1891" s="148" t="s">
        <v>8</v>
      </c>
      <c r="F1891" s="149">
        <v>44166</v>
      </c>
      <c r="G1891" s="149">
        <v>43922</v>
      </c>
      <c r="H1891" s="150">
        <v>32000</v>
      </c>
      <c r="I1891" s="148" t="str">
        <f t="shared" si="116"/>
        <v>2020Q2</v>
      </c>
      <c r="J1891" s="148">
        <f t="shared" si="117"/>
        <v>0</v>
      </c>
      <c r="K1891" s="148">
        <f t="shared" si="118"/>
        <v>2</v>
      </c>
      <c r="L1891" s="151">
        <f t="shared" si="119"/>
        <v>1</v>
      </c>
    </row>
    <row r="1892" spans="2:12" x14ac:dyDescent="0.25">
      <c r="B1892" s="147" t="s">
        <v>6</v>
      </c>
      <c r="C1892" s="148" t="s">
        <v>7</v>
      </c>
      <c r="D1892" s="148">
        <v>34</v>
      </c>
      <c r="E1892" s="148" t="s">
        <v>8</v>
      </c>
      <c r="F1892" s="149">
        <v>44166</v>
      </c>
      <c r="G1892" s="149">
        <v>44013</v>
      </c>
      <c r="H1892" s="150">
        <v>91000</v>
      </c>
      <c r="I1892" s="148" t="str">
        <f t="shared" si="116"/>
        <v>2020Q3</v>
      </c>
      <c r="J1892" s="148">
        <f t="shared" si="117"/>
        <v>0</v>
      </c>
      <c r="K1892" s="148">
        <f t="shared" si="118"/>
        <v>1</v>
      </c>
      <c r="L1892" s="151">
        <f t="shared" si="119"/>
        <v>1</v>
      </c>
    </row>
    <row r="1893" spans="2:12" x14ac:dyDescent="0.25">
      <c r="B1893" s="147" t="s">
        <v>6</v>
      </c>
      <c r="C1893" s="148" t="s">
        <v>7</v>
      </c>
      <c r="D1893" s="148">
        <v>23</v>
      </c>
      <c r="E1893" s="148" t="s">
        <v>8</v>
      </c>
      <c r="F1893" s="149">
        <v>44166</v>
      </c>
      <c r="G1893" s="149">
        <v>44057</v>
      </c>
      <c r="H1893" s="150">
        <v>100000</v>
      </c>
      <c r="I1893" s="148" t="str">
        <f t="shared" si="116"/>
        <v>2020Q3</v>
      </c>
      <c r="J1893" s="148">
        <f t="shared" si="117"/>
        <v>0</v>
      </c>
      <c r="K1893" s="148">
        <f t="shared" si="118"/>
        <v>1</v>
      </c>
      <c r="L1893" s="151">
        <f t="shared" si="119"/>
        <v>1</v>
      </c>
    </row>
    <row r="1894" spans="2:12" x14ac:dyDescent="0.25">
      <c r="B1894" s="147" t="s">
        <v>6</v>
      </c>
      <c r="C1894" s="148" t="s">
        <v>7</v>
      </c>
      <c r="D1894" s="148">
        <v>32</v>
      </c>
      <c r="E1894" s="148" t="s">
        <v>8</v>
      </c>
      <c r="F1894" s="149">
        <v>44166</v>
      </c>
      <c r="G1894" s="149">
        <v>44069</v>
      </c>
      <c r="H1894" s="150">
        <v>96000</v>
      </c>
      <c r="I1894" s="148" t="str">
        <f t="shared" si="116"/>
        <v>2020Q3</v>
      </c>
      <c r="J1894" s="148">
        <f t="shared" si="117"/>
        <v>0</v>
      </c>
      <c r="K1894" s="148">
        <f t="shared" si="118"/>
        <v>1</v>
      </c>
      <c r="L1894" s="151">
        <f t="shared" si="119"/>
        <v>1</v>
      </c>
    </row>
    <row r="1895" spans="2:12" x14ac:dyDescent="0.25">
      <c r="B1895" s="147" t="s">
        <v>6</v>
      </c>
      <c r="C1895" s="148" t="s">
        <v>7</v>
      </c>
      <c r="D1895" s="148">
        <v>61</v>
      </c>
      <c r="E1895" s="148" t="s">
        <v>8</v>
      </c>
      <c r="F1895" s="149">
        <v>44166</v>
      </c>
      <c r="G1895" s="149">
        <v>44082</v>
      </c>
      <c r="H1895" s="150">
        <v>10000</v>
      </c>
      <c r="I1895" s="148" t="str">
        <f t="shared" si="116"/>
        <v>2020Q3</v>
      </c>
      <c r="J1895" s="148">
        <f t="shared" si="117"/>
        <v>0</v>
      </c>
      <c r="K1895" s="148">
        <f t="shared" si="118"/>
        <v>1</v>
      </c>
      <c r="L1895" s="151">
        <f t="shared" si="119"/>
        <v>1</v>
      </c>
    </row>
    <row r="1896" spans="2:12" x14ac:dyDescent="0.25">
      <c r="B1896" s="147" t="s">
        <v>6</v>
      </c>
      <c r="C1896" s="148" t="s">
        <v>7</v>
      </c>
      <c r="D1896" s="148">
        <v>27</v>
      </c>
      <c r="E1896" s="148" t="s">
        <v>8</v>
      </c>
      <c r="F1896" s="149">
        <v>44166</v>
      </c>
      <c r="G1896" s="149">
        <v>44134</v>
      </c>
      <c r="H1896" s="150">
        <v>100000</v>
      </c>
      <c r="I1896" s="148" t="str">
        <f t="shared" si="116"/>
        <v>2020Q4</v>
      </c>
      <c r="J1896" s="148">
        <f t="shared" si="117"/>
        <v>0</v>
      </c>
      <c r="K1896" s="148">
        <f t="shared" si="118"/>
        <v>0</v>
      </c>
      <c r="L1896" s="151">
        <f t="shared" si="119"/>
        <v>1</v>
      </c>
    </row>
    <row r="1897" spans="2:12" x14ac:dyDescent="0.25">
      <c r="B1897" s="147" t="s">
        <v>11</v>
      </c>
      <c r="C1897" s="148" t="s">
        <v>7</v>
      </c>
      <c r="D1897" s="148">
        <v>35</v>
      </c>
      <c r="E1897" s="148" t="s">
        <v>8</v>
      </c>
      <c r="F1897" s="149">
        <v>44168</v>
      </c>
      <c r="G1897" s="149">
        <v>44138</v>
      </c>
      <c r="H1897" s="150">
        <v>88000</v>
      </c>
      <c r="I1897" s="148" t="str">
        <f t="shared" si="116"/>
        <v>2020Q4</v>
      </c>
      <c r="J1897" s="148">
        <f t="shared" si="117"/>
        <v>0</v>
      </c>
      <c r="K1897" s="148">
        <f t="shared" si="118"/>
        <v>0</v>
      </c>
      <c r="L1897" s="151">
        <f t="shared" si="119"/>
        <v>1</v>
      </c>
    </row>
    <row r="1898" spans="2:12" x14ac:dyDescent="0.25">
      <c r="B1898" s="147" t="s">
        <v>9</v>
      </c>
      <c r="C1898" s="148" t="s">
        <v>7</v>
      </c>
      <c r="D1898" s="148">
        <v>52</v>
      </c>
      <c r="E1898" s="148" t="s">
        <v>8</v>
      </c>
      <c r="F1898" s="149">
        <v>44171</v>
      </c>
      <c r="G1898" s="149">
        <v>43234</v>
      </c>
      <c r="H1898" s="150">
        <v>27000</v>
      </c>
      <c r="I1898" s="148" t="str">
        <f t="shared" si="116"/>
        <v>2018Q2</v>
      </c>
      <c r="J1898" s="148">
        <f t="shared" si="117"/>
        <v>2</v>
      </c>
      <c r="K1898" s="148">
        <f t="shared" si="118"/>
        <v>10</v>
      </c>
      <c r="L1898" s="151">
        <f t="shared" si="119"/>
        <v>1</v>
      </c>
    </row>
    <row r="1899" spans="2:12" x14ac:dyDescent="0.25">
      <c r="B1899" s="147" t="s">
        <v>6</v>
      </c>
      <c r="C1899" s="148" t="s">
        <v>7</v>
      </c>
      <c r="D1899" s="148">
        <v>24</v>
      </c>
      <c r="E1899" s="148" t="s">
        <v>8</v>
      </c>
      <c r="F1899" s="149">
        <v>44171</v>
      </c>
      <c r="G1899" s="149">
        <v>43297</v>
      </c>
      <c r="H1899" s="150">
        <v>100000</v>
      </c>
      <c r="I1899" s="148" t="str">
        <f t="shared" si="116"/>
        <v>2018Q3</v>
      </c>
      <c r="J1899" s="148">
        <f t="shared" si="117"/>
        <v>2</v>
      </c>
      <c r="K1899" s="148">
        <f t="shared" si="118"/>
        <v>9</v>
      </c>
      <c r="L1899" s="151">
        <f t="shared" si="119"/>
        <v>1</v>
      </c>
    </row>
    <row r="1900" spans="2:12" x14ac:dyDescent="0.25">
      <c r="B1900" s="147" t="s">
        <v>9</v>
      </c>
      <c r="C1900" s="148" t="s">
        <v>7</v>
      </c>
      <c r="D1900" s="148">
        <v>30</v>
      </c>
      <c r="E1900" s="148" t="s">
        <v>8</v>
      </c>
      <c r="F1900" s="149">
        <v>44171</v>
      </c>
      <c r="G1900" s="149">
        <v>43550</v>
      </c>
      <c r="H1900" s="150">
        <v>100000</v>
      </c>
      <c r="I1900" s="148" t="str">
        <f t="shared" si="116"/>
        <v>2019Q1</v>
      </c>
      <c r="J1900" s="148">
        <f t="shared" si="117"/>
        <v>1</v>
      </c>
      <c r="K1900" s="148">
        <f t="shared" si="118"/>
        <v>7</v>
      </c>
      <c r="L1900" s="151">
        <f t="shared" si="119"/>
        <v>1</v>
      </c>
    </row>
    <row r="1901" spans="2:12" x14ac:dyDescent="0.25">
      <c r="B1901" s="147" t="s">
        <v>9</v>
      </c>
      <c r="C1901" s="148" t="s">
        <v>7</v>
      </c>
      <c r="D1901" s="148">
        <v>63</v>
      </c>
      <c r="E1901" s="148" t="s">
        <v>8</v>
      </c>
      <c r="F1901" s="149">
        <v>44171</v>
      </c>
      <c r="G1901" s="149">
        <v>43929</v>
      </c>
      <c r="H1901" s="150">
        <v>10000</v>
      </c>
      <c r="I1901" s="148" t="str">
        <f t="shared" si="116"/>
        <v>2020Q2</v>
      </c>
      <c r="J1901" s="148">
        <f t="shared" si="117"/>
        <v>0</v>
      </c>
      <c r="K1901" s="148">
        <f t="shared" si="118"/>
        <v>2</v>
      </c>
      <c r="L1901" s="151">
        <f t="shared" si="119"/>
        <v>1</v>
      </c>
    </row>
    <row r="1902" spans="2:12" x14ac:dyDescent="0.25">
      <c r="B1902" s="147" t="s">
        <v>6</v>
      </c>
      <c r="C1902" s="148" t="s">
        <v>7</v>
      </c>
      <c r="D1902" s="148">
        <v>29</v>
      </c>
      <c r="E1902" s="148" t="s">
        <v>8</v>
      </c>
      <c r="F1902" s="149">
        <v>44171</v>
      </c>
      <c r="G1902" s="149">
        <v>44054</v>
      </c>
      <c r="H1902" s="150">
        <v>100000</v>
      </c>
      <c r="I1902" s="148" t="str">
        <f t="shared" si="116"/>
        <v>2020Q3</v>
      </c>
      <c r="J1902" s="148">
        <f t="shared" si="117"/>
        <v>0</v>
      </c>
      <c r="K1902" s="148">
        <f t="shared" si="118"/>
        <v>1</v>
      </c>
      <c r="L1902" s="151">
        <f t="shared" si="119"/>
        <v>1</v>
      </c>
    </row>
    <row r="1903" spans="2:12" x14ac:dyDescent="0.25">
      <c r="B1903" s="147" t="s">
        <v>6</v>
      </c>
      <c r="C1903" s="148" t="s">
        <v>7</v>
      </c>
      <c r="D1903" s="148">
        <v>60</v>
      </c>
      <c r="E1903" s="148" t="s">
        <v>8</v>
      </c>
      <c r="F1903" s="149">
        <v>44171</v>
      </c>
      <c r="G1903" s="149">
        <v>44113</v>
      </c>
      <c r="H1903" s="150">
        <v>10000</v>
      </c>
      <c r="I1903" s="148" t="str">
        <f t="shared" si="116"/>
        <v>2020Q4</v>
      </c>
      <c r="J1903" s="148">
        <f t="shared" si="117"/>
        <v>0</v>
      </c>
      <c r="K1903" s="148">
        <f t="shared" si="118"/>
        <v>0</v>
      </c>
      <c r="L1903" s="151">
        <f t="shared" si="119"/>
        <v>1</v>
      </c>
    </row>
    <row r="1904" spans="2:12" x14ac:dyDescent="0.25">
      <c r="B1904" s="147" t="s">
        <v>6</v>
      </c>
      <c r="C1904" s="148" t="s">
        <v>7</v>
      </c>
      <c r="D1904" s="148">
        <v>31</v>
      </c>
      <c r="E1904" s="148" t="s">
        <v>8</v>
      </c>
      <c r="F1904" s="149">
        <v>44171</v>
      </c>
      <c r="G1904" s="149">
        <v>44125</v>
      </c>
      <c r="H1904" s="150">
        <v>98000</v>
      </c>
      <c r="I1904" s="148" t="str">
        <f t="shared" si="116"/>
        <v>2020Q4</v>
      </c>
      <c r="J1904" s="148">
        <f t="shared" si="117"/>
        <v>0</v>
      </c>
      <c r="K1904" s="148">
        <f t="shared" si="118"/>
        <v>0</v>
      </c>
      <c r="L1904" s="151">
        <f t="shared" si="119"/>
        <v>1</v>
      </c>
    </row>
    <row r="1905" spans="2:12" x14ac:dyDescent="0.25">
      <c r="B1905" s="147" t="s">
        <v>6</v>
      </c>
      <c r="C1905" s="148" t="s">
        <v>7</v>
      </c>
      <c r="D1905" s="148">
        <v>55</v>
      </c>
      <c r="E1905" s="148" t="s">
        <v>8</v>
      </c>
      <c r="F1905" s="149">
        <v>44171</v>
      </c>
      <c r="G1905" s="149">
        <v>44136</v>
      </c>
      <c r="H1905" s="150">
        <v>20000</v>
      </c>
      <c r="I1905" s="148" t="str">
        <f t="shared" si="116"/>
        <v>2020Q4</v>
      </c>
      <c r="J1905" s="148">
        <f t="shared" si="117"/>
        <v>0</v>
      </c>
      <c r="K1905" s="148">
        <f t="shared" si="118"/>
        <v>0</v>
      </c>
      <c r="L1905" s="151">
        <f t="shared" si="119"/>
        <v>1</v>
      </c>
    </row>
    <row r="1906" spans="2:12" x14ac:dyDescent="0.25">
      <c r="B1906" s="147" t="s">
        <v>9</v>
      </c>
      <c r="C1906" s="148" t="s">
        <v>7</v>
      </c>
      <c r="D1906" s="148">
        <v>42</v>
      </c>
      <c r="E1906" s="148" t="s">
        <v>8</v>
      </c>
      <c r="F1906" s="149">
        <v>44172</v>
      </c>
      <c r="G1906" s="149">
        <v>43781</v>
      </c>
      <c r="H1906" s="150">
        <v>64000</v>
      </c>
      <c r="I1906" s="148" t="str">
        <f t="shared" si="116"/>
        <v>2019Q4</v>
      </c>
      <c r="J1906" s="148">
        <f t="shared" si="117"/>
        <v>1</v>
      </c>
      <c r="K1906" s="148">
        <f t="shared" si="118"/>
        <v>4</v>
      </c>
      <c r="L1906" s="151">
        <f t="shared" si="119"/>
        <v>1</v>
      </c>
    </row>
    <row r="1907" spans="2:12" x14ac:dyDescent="0.25">
      <c r="B1907" s="147" t="s">
        <v>6</v>
      </c>
      <c r="C1907" s="148" t="s">
        <v>7</v>
      </c>
      <c r="D1907" s="148">
        <v>48</v>
      </c>
      <c r="E1907" s="148" t="s">
        <v>8</v>
      </c>
      <c r="F1907" s="149">
        <v>44172</v>
      </c>
      <c r="G1907" s="149">
        <v>43872</v>
      </c>
      <c r="H1907" s="150">
        <v>38000</v>
      </c>
      <c r="I1907" s="148" t="str">
        <f t="shared" si="116"/>
        <v>2020Q1</v>
      </c>
      <c r="J1907" s="148">
        <f t="shared" si="117"/>
        <v>0</v>
      </c>
      <c r="K1907" s="148">
        <f t="shared" si="118"/>
        <v>3</v>
      </c>
      <c r="L1907" s="151">
        <f t="shared" si="119"/>
        <v>1</v>
      </c>
    </row>
    <row r="1908" spans="2:12" x14ac:dyDescent="0.25">
      <c r="B1908" s="147" t="s">
        <v>6</v>
      </c>
      <c r="C1908" s="148" t="s">
        <v>7</v>
      </c>
      <c r="D1908" s="148">
        <v>22</v>
      </c>
      <c r="E1908" s="148" t="s">
        <v>8</v>
      </c>
      <c r="F1908" s="149">
        <v>44172</v>
      </c>
      <c r="G1908" s="149">
        <v>44019</v>
      </c>
      <c r="H1908" s="150">
        <v>100000</v>
      </c>
      <c r="I1908" s="148" t="str">
        <f t="shared" si="116"/>
        <v>2020Q3</v>
      </c>
      <c r="J1908" s="148">
        <f t="shared" si="117"/>
        <v>0</v>
      </c>
      <c r="K1908" s="148">
        <f t="shared" si="118"/>
        <v>1</v>
      </c>
      <c r="L1908" s="151">
        <f t="shared" si="119"/>
        <v>1</v>
      </c>
    </row>
    <row r="1909" spans="2:12" x14ac:dyDescent="0.25">
      <c r="B1909" s="147" t="s">
        <v>11</v>
      </c>
      <c r="C1909" s="148" t="s">
        <v>7</v>
      </c>
      <c r="D1909" s="148">
        <v>48</v>
      </c>
      <c r="E1909" s="148" t="s">
        <v>8</v>
      </c>
      <c r="F1909" s="149">
        <v>44172</v>
      </c>
      <c r="G1909" s="149">
        <v>44146</v>
      </c>
      <c r="H1909" s="150">
        <v>38000</v>
      </c>
      <c r="I1909" s="148" t="str">
        <f t="shared" si="116"/>
        <v>2020Q4</v>
      </c>
      <c r="J1909" s="148">
        <f t="shared" si="117"/>
        <v>0</v>
      </c>
      <c r="K1909" s="148">
        <f t="shared" si="118"/>
        <v>0</v>
      </c>
      <c r="L1909" s="151">
        <f t="shared" si="119"/>
        <v>1</v>
      </c>
    </row>
    <row r="1910" spans="2:12" x14ac:dyDescent="0.25">
      <c r="B1910" s="147" t="s">
        <v>9</v>
      </c>
      <c r="C1910" s="148" t="s">
        <v>7</v>
      </c>
      <c r="D1910" s="148">
        <v>47</v>
      </c>
      <c r="E1910" s="148" t="s">
        <v>8</v>
      </c>
      <c r="F1910" s="149">
        <v>44173</v>
      </c>
      <c r="G1910" s="149">
        <v>43373</v>
      </c>
      <c r="H1910" s="150">
        <v>40000</v>
      </c>
      <c r="I1910" s="148" t="str">
        <f t="shared" si="116"/>
        <v>2018Q3</v>
      </c>
      <c r="J1910" s="148">
        <f t="shared" si="117"/>
        <v>2</v>
      </c>
      <c r="K1910" s="148">
        <f t="shared" si="118"/>
        <v>9</v>
      </c>
      <c r="L1910" s="151">
        <f t="shared" si="119"/>
        <v>1</v>
      </c>
    </row>
    <row r="1911" spans="2:12" x14ac:dyDescent="0.25">
      <c r="B1911" s="147" t="s">
        <v>9</v>
      </c>
      <c r="C1911" s="148" t="s">
        <v>7</v>
      </c>
      <c r="D1911" s="148">
        <v>28</v>
      </c>
      <c r="E1911" s="148" t="s">
        <v>8</v>
      </c>
      <c r="F1911" s="149">
        <v>44178</v>
      </c>
      <c r="G1911" s="149">
        <v>42804</v>
      </c>
      <c r="H1911" s="150">
        <v>100000</v>
      </c>
      <c r="I1911" s="148" t="str">
        <f t="shared" si="116"/>
        <v>2017Q1</v>
      </c>
      <c r="J1911" s="148">
        <f t="shared" si="117"/>
        <v>3</v>
      </c>
      <c r="K1911" s="148">
        <f t="shared" si="118"/>
        <v>15</v>
      </c>
      <c r="L1911" s="151">
        <f t="shared" si="119"/>
        <v>1</v>
      </c>
    </row>
    <row r="1912" spans="2:12" x14ac:dyDescent="0.25">
      <c r="B1912" s="147" t="s">
        <v>6</v>
      </c>
      <c r="C1912" s="148" t="s">
        <v>7</v>
      </c>
      <c r="D1912" s="148">
        <v>19</v>
      </c>
      <c r="E1912" s="148" t="s">
        <v>8</v>
      </c>
      <c r="F1912" s="149">
        <v>44178</v>
      </c>
      <c r="G1912" s="149">
        <v>43880</v>
      </c>
      <c r="H1912" s="150">
        <v>100000</v>
      </c>
      <c r="I1912" s="148" t="str">
        <f t="shared" si="116"/>
        <v>2020Q1</v>
      </c>
      <c r="J1912" s="148">
        <f t="shared" si="117"/>
        <v>0</v>
      </c>
      <c r="K1912" s="148">
        <f t="shared" si="118"/>
        <v>3</v>
      </c>
      <c r="L1912" s="151">
        <f t="shared" si="119"/>
        <v>1</v>
      </c>
    </row>
    <row r="1913" spans="2:12" x14ac:dyDescent="0.25">
      <c r="B1913" s="147" t="s">
        <v>6</v>
      </c>
      <c r="C1913" s="148" t="s">
        <v>7</v>
      </c>
      <c r="D1913" s="148">
        <v>32</v>
      </c>
      <c r="E1913" s="148" t="s">
        <v>8</v>
      </c>
      <c r="F1913" s="149">
        <v>44178</v>
      </c>
      <c r="G1913" s="149">
        <v>43919</v>
      </c>
      <c r="H1913" s="150">
        <v>96000</v>
      </c>
      <c r="I1913" s="148" t="str">
        <f t="shared" si="116"/>
        <v>2020Q1</v>
      </c>
      <c r="J1913" s="148">
        <f t="shared" si="117"/>
        <v>0</v>
      </c>
      <c r="K1913" s="148">
        <f t="shared" si="118"/>
        <v>3</v>
      </c>
      <c r="L1913" s="151">
        <f t="shared" si="119"/>
        <v>1</v>
      </c>
    </row>
    <row r="1914" spans="2:12" x14ac:dyDescent="0.25">
      <c r="B1914" s="147" t="s">
        <v>9</v>
      </c>
      <c r="C1914" s="148" t="s">
        <v>7</v>
      </c>
      <c r="D1914" s="148">
        <v>55</v>
      </c>
      <c r="E1914" s="148" t="s">
        <v>8</v>
      </c>
      <c r="F1914" s="149">
        <v>44178</v>
      </c>
      <c r="G1914" s="149">
        <v>43941</v>
      </c>
      <c r="H1914" s="150">
        <v>20000</v>
      </c>
      <c r="I1914" s="148" t="str">
        <f t="shared" si="116"/>
        <v>2020Q2</v>
      </c>
      <c r="J1914" s="148">
        <f t="shared" si="117"/>
        <v>0</v>
      </c>
      <c r="K1914" s="148">
        <f t="shared" si="118"/>
        <v>2</v>
      </c>
      <c r="L1914" s="151">
        <f t="shared" si="119"/>
        <v>1</v>
      </c>
    </row>
    <row r="1915" spans="2:12" x14ac:dyDescent="0.25">
      <c r="B1915" s="147" t="s">
        <v>6</v>
      </c>
      <c r="C1915" s="148" t="s">
        <v>7</v>
      </c>
      <c r="D1915" s="148">
        <v>40</v>
      </c>
      <c r="E1915" s="148" t="s">
        <v>8</v>
      </c>
      <c r="F1915" s="149">
        <v>44178</v>
      </c>
      <c r="G1915" s="149">
        <v>44019</v>
      </c>
      <c r="H1915" s="150">
        <v>74000</v>
      </c>
      <c r="I1915" s="148" t="str">
        <f t="shared" si="116"/>
        <v>2020Q3</v>
      </c>
      <c r="J1915" s="148">
        <f t="shared" si="117"/>
        <v>0</v>
      </c>
      <c r="K1915" s="148">
        <f t="shared" si="118"/>
        <v>1</v>
      </c>
      <c r="L1915" s="151">
        <f t="shared" si="119"/>
        <v>1</v>
      </c>
    </row>
    <row r="1916" spans="2:12" x14ac:dyDescent="0.25">
      <c r="B1916" s="147" t="s">
        <v>9</v>
      </c>
      <c r="C1916" s="148" t="s">
        <v>7</v>
      </c>
      <c r="D1916" s="148">
        <v>32</v>
      </c>
      <c r="E1916" s="148" t="s">
        <v>8</v>
      </c>
      <c r="F1916" s="149">
        <v>44178</v>
      </c>
      <c r="G1916" s="149">
        <v>44028</v>
      </c>
      <c r="H1916" s="150">
        <v>96000</v>
      </c>
      <c r="I1916" s="148" t="str">
        <f t="shared" si="116"/>
        <v>2020Q3</v>
      </c>
      <c r="J1916" s="148">
        <f t="shared" si="117"/>
        <v>0</v>
      </c>
      <c r="K1916" s="148">
        <f t="shared" si="118"/>
        <v>1</v>
      </c>
      <c r="L1916" s="151">
        <f t="shared" si="119"/>
        <v>1</v>
      </c>
    </row>
    <row r="1917" spans="2:12" x14ac:dyDescent="0.25">
      <c r="B1917" s="147" t="s">
        <v>9</v>
      </c>
      <c r="C1917" s="148" t="s">
        <v>7</v>
      </c>
      <c r="D1917" s="148">
        <v>43</v>
      </c>
      <c r="E1917" s="148" t="s">
        <v>8</v>
      </c>
      <c r="F1917" s="149">
        <v>44178</v>
      </c>
      <c r="G1917" s="149">
        <v>44132</v>
      </c>
      <c r="H1917" s="150">
        <v>59000</v>
      </c>
      <c r="I1917" s="148" t="str">
        <f t="shared" si="116"/>
        <v>2020Q4</v>
      </c>
      <c r="J1917" s="148">
        <f t="shared" si="117"/>
        <v>0</v>
      </c>
      <c r="K1917" s="148">
        <f t="shared" si="118"/>
        <v>0</v>
      </c>
      <c r="L1917" s="151">
        <f t="shared" si="119"/>
        <v>1</v>
      </c>
    </row>
    <row r="1918" spans="2:12" x14ac:dyDescent="0.25">
      <c r="B1918" s="147" t="s">
        <v>6</v>
      </c>
      <c r="C1918" s="148" t="s">
        <v>7</v>
      </c>
      <c r="D1918" s="148">
        <v>25</v>
      </c>
      <c r="E1918" s="148" t="s">
        <v>8</v>
      </c>
      <c r="F1918" s="149">
        <v>44178</v>
      </c>
      <c r="G1918" s="149">
        <v>44136</v>
      </c>
      <c r="H1918" s="150">
        <v>100000</v>
      </c>
      <c r="I1918" s="148" t="str">
        <f t="shared" si="116"/>
        <v>2020Q4</v>
      </c>
      <c r="J1918" s="148">
        <f t="shared" si="117"/>
        <v>0</v>
      </c>
      <c r="K1918" s="148">
        <f t="shared" si="118"/>
        <v>0</v>
      </c>
      <c r="L1918" s="151">
        <f t="shared" si="119"/>
        <v>1</v>
      </c>
    </row>
    <row r="1919" spans="2:12" x14ac:dyDescent="0.25">
      <c r="B1919" s="147" t="s">
        <v>9</v>
      </c>
      <c r="C1919" s="148" t="s">
        <v>7</v>
      </c>
      <c r="D1919" s="148">
        <v>32</v>
      </c>
      <c r="E1919" s="148" t="s">
        <v>8</v>
      </c>
      <c r="F1919" s="149">
        <v>44179</v>
      </c>
      <c r="G1919" s="149">
        <v>43902</v>
      </c>
      <c r="H1919" s="150">
        <v>96000</v>
      </c>
      <c r="I1919" s="148" t="str">
        <f t="shared" si="116"/>
        <v>2020Q1</v>
      </c>
      <c r="J1919" s="148">
        <f t="shared" si="117"/>
        <v>0</v>
      </c>
      <c r="K1919" s="148">
        <f t="shared" si="118"/>
        <v>3</v>
      </c>
      <c r="L1919" s="151">
        <f t="shared" si="119"/>
        <v>1</v>
      </c>
    </row>
    <row r="1920" spans="2:12" x14ac:dyDescent="0.25">
      <c r="B1920" s="147" t="s">
        <v>9</v>
      </c>
      <c r="C1920" s="148" t="s">
        <v>7</v>
      </c>
      <c r="D1920" s="148">
        <v>50</v>
      </c>
      <c r="E1920" s="148" t="s">
        <v>8</v>
      </c>
      <c r="F1920" s="149">
        <v>44185</v>
      </c>
      <c r="G1920" s="149">
        <v>43345</v>
      </c>
      <c r="H1920" s="150">
        <v>32000</v>
      </c>
      <c r="I1920" s="148" t="str">
        <f t="shared" si="116"/>
        <v>2018Q3</v>
      </c>
      <c r="J1920" s="148">
        <f t="shared" si="117"/>
        <v>2</v>
      </c>
      <c r="K1920" s="148">
        <f t="shared" si="118"/>
        <v>9</v>
      </c>
      <c r="L1920" s="151">
        <f t="shared" si="119"/>
        <v>1</v>
      </c>
    </row>
    <row r="1921" spans="2:12" x14ac:dyDescent="0.25">
      <c r="B1921" s="147" t="s">
        <v>9</v>
      </c>
      <c r="C1921" s="148" t="s">
        <v>7</v>
      </c>
      <c r="D1921" s="148">
        <v>32</v>
      </c>
      <c r="E1921" s="148" t="s">
        <v>8</v>
      </c>
      <c r="F1921" s="149">
        <v>44185</v>
      </c>
      <c r="G1921" s="149">
        <v>43398</v>
      </c>
      <c r="H1921" s="150">
        <v>96000</v>
      </c>
      <c r="I1921" s="148" t="str">
        <f t="shared" si="116"/>
        <v>2018Q4</v>
      </c>
      <c r="J1921" s="148">
        <f t="shared" si="117"/>
        <v>2</v>
      </c>
      <c r="K1921" s="148">
        <f t="shared" si="118"/>
        <v>8</v>
      </c>
      <c r="L1921" s="151">
        <f t="shared" si="119"/>
        <v>1</v>
      </c>
    </row>
    <row r="1922" spans="2:12" x14ac:dyDescent="0.25">
      <c r="B1922" s="147" t="s">
        <v>9</v>
      </c>
      <c r="C1922" s="148" t="s">
        <v>7</v>
      </c>
      <c r="D1922" s="148">
        <v>48</v>
      </c>
      <c r="E1922" s="148" t="s">
        <v>8</v>
      </c>
      <c r="F1922" s="149">
        <v>44185</v>
      </c>
      <c r="G1922" s="149">
        <v>43902</v>
      </c>
      <c r="H1922" s="150">
        <v>38000</v>
      </c>
      <c r="I1922" s="148" t="str">
        <f t="shared" si="116"/>
        <v>2020Q1</v>
      </c>
      <c r="J1922" s="148">
        <f t="shared" si="117"/>
        <v>0</v>
      </c>
      <c r="K1922" s="148">
        <f t="shared" si="118"/>
        <v>3</v>
      </c>
      <c r="L1922" s="151">
        <f t="shared" si="119"/>
        <v>1</v>
      </c>
    </row>
    <row r="1923" spans="2:12" x14ac:dyDescent="0.25">
      <c r="B1923" s="147" t="s">
        <v>9</v>
      </c>
      <c r="C1923" s="148" t="s">
        <v>7</v>
      </c>
      <c r="D1923" s="148">
        <v>46</v>
      </c>
      <c r="E1923" s="148" t="s">
        <v>8</v>
      </c>
      <c r="F1923" s="149">
        <v>44185</v>
      </c>
      <c r="G1923" s="149">
        <v>43910</v>
      </c>
      <c r="H1923" s="150">
        <v>43000</v>
      </c>
      <c r="I1923" s="148" t="str">
        <f t="shared" si="116"/>
        <v>2020Q1</v>
      </c>
      <c r="J1923" s="148">
        <f t="shared" si="117"/>
        <v>0</v>
      </c>
      <c r="K1923" s="148">
        <f t="shared" si="118"/>
        <v>3</v>
      </c>
      <c r="L1923" s="151">
        <f t="shared" si="119"/>
        <v>1</v>
      </c>
    </row>
    <row r="1924" spans="2:12" x14ac:dyDescent="0.25">
      <c r="B1924" s="147" t="s">
        <v>6</v>
      </c>
      <c r="C1924" s="148" t="s">
        <v>7</v>
      </c>
      <c r="D1924" s="148">
        <v>45</v>
      </c>
      <c r="E1924" s="148" t="s">
        <v>8</v>
      </c>
      <c r="F1924" s="149">
        <v>44185</v>
      </c>
      <c r="G1924" s="149">
        <v>43962</v>
      </c>
      <c r="H1924" s="150">
        <v>47000</v>
      </c>
      <c r="I1924" s="148" t="str">
        <f t="shared" si="116"/>
        <v>2020Q2</v>
      </c>
      <c r="J1924" s="148">
        <f t="shared" si="117"/>
        <v>0</v>
      </c>
      <c r="K1924" s="148">
        <f t="shared" si="118"/>
        <v>2</v>
      </c>
      <c r="L1924" s="151">
        <f t="shared" si="119"/>
        <v>1</v>
      </c>
    </row>
    <row r="1925" spans="2:12" x14ac:dyDescent="0.25">
      <c r="B1925" s="147" t="s">
        <v>6</v>
      </c>
      <c r="C1925" s="148" t="s">
        <v>7</v>
      </c>
      <c r="D1925" s="148">
        <v>53</v>
      </c>
      <c r="E1925" s="148" t="s">
        <v>8</v>
      </c>
      <c r="F1925" s="149">
        <v>44185</v>
      </c>
      <c r="G1925" s="149">
        <v>44077</v>
      </c>
      <c r="H1925" s="150">
        <v>25000</v>
      </c>
      <c r="I1925" s="148" t="str">
        <f t="shared" si="116"/>
        <v>2020Q3</v>
      </c>
      <c r="J1925" s="148">
        <f t="shared" si="117"/>
        <v>0</v>
      </c>
      <c r="K1925" s="148">
        <f t="shared" si="118"/>
        <v>1</v>
      </c>
      <c r="L1925" s="151">
        <f t="shared" si="119"/>
        <v>1</v>
      </c>
    </row>
    <row r="1926" spans="2:12" x14ac:dyDescent="0.25">
      <c r="B1926" s="147" t="s">
        <v>6</v>
      </c>
      <c r="C1926" s="148" t="s">
        <v>7</v>
      </c>
      <c r="D1926" s="148">
        <v>38</v>
      </c>
      <c r="E1926" s="148" t="s">
        <v>8</v>
      </c>
      <c r="F1926" s="149">
        <v>44185</v>
      </c>
      <c r="G1926" s="149">
        <v>44089</v>
      </c>
      <c r="H1926" s="150">
        <v>84000</v>
      </c>
      <c r="I1926" s="148" t="str">
        <f t="shared" si="116"/>
        <v>2020Q3</v>
      </c>
      <c r="J1926" s="148">
        <f t="shared" si="117"/>
        <v>0</v>
      </c>
      <c r="K1926" s="148">
        <f t="shared" si="118"/>
        <v>1</v>
      </c>
      <c r="L1926" s="151">
        <f t="shared" si="119"/>
        <v>1</v>
      </c>
    </row>
    <row r="1927" spans="2:12" x14ac:dyDescent="0.25">
      <c r="B1927" s="147" t="s">
        <v>6</v>
      </c>
      <c r="C1927" s="148" t="s">
        <v>7</v>
      </c>
      <c r="D1927" s="148">
        <v>64</v>
      </c>
      <c r="E1927" s="148" t="s">
        <v>8</v>
      </c>
      <c r="F1927" s="149">
        <v>44185</v>
      </c>
      <c r="G1927" s="149">
        <v>44101</v>
      </c>
      <c r="H1927" s="150">
        <v>10000</v>
      </c>
      <c r="I1927" s="148" t="str">
        <f t="shared" si="116"/>
        <v>2020Q3</v>
      </c>
      <c r="J1927" s="148">
        <f t="shared" si="117"/>
        <v>0</v>
      </c>
      <c r="K1927" s="148">
        <f t="shared" si="118"/>
        <v>1</v>
      </c>
      <c r="L1927" s="151">
        <f t="shared" si="119"/>
        <v>1</v>
      </c>
    </row>
    <row r="1928" spans="2:12" x14ac:dyDescent="0.25">
      <c r="B1928" s="147" t="s">
        <v>6</v>
      </c>
      <c r="C1928" s="148" t="s">
        <v>7</v>
      </c>
      <c r="D1928" s="148">
        <v>20</v>
      </c>
      <c r="E1928" s="148" t="s">
        <v>8</v>
      </c>
      <c r="F1928" s="149">
        <v>44185</v>
      </c>
      <c r="G1928" s="149">
        <v>44113</v>
      </c>
      <c r="H1928" s="150">
        <v>100000</v>
      </c>
      <c r="I1928" s="148" t="str">
        <f t="shared" si="116"/>
        <v>2020Q4</v>
      </c>
      <c r="J1928" s="148">
        <f t="shared" si="117"/>
        <v>0</v>
      </c>
      <c r="K1928" s="148">
        <f t="shared" si="118"/>
        <v>0</v>
      </c>
      <c r="L1928" s="151">
        <f t="shared" si="119"/>
        <v>1</v>
      </c>
    </row>
    <row r="1929" spans="2:12" x14ac:dyDescent="0.25">
      <c r="B1929" s="147" t="s">
        <v>6</v>
      </c>
      <c r="C1929" s="148" t="s">
        <v>7</v>
      </c>
      <c r="D1929" s="148">
        <v>46</v>
      </c>
      <c r="E1929" s="148" t="s">
        <v>8</v>
      </c>
      <c r="F1929" s="149">
        <v>44186</v>
      </c>
      <c r="G1929" s="149">
        <v>43854</v>
      </c>
      <c r="H1929" s="150">
        <v>43000</v>
      </c>
      <c r="I1929" s="148" t="str">
        <f t="shared" si="116"/>
        <v>2020Q1</v>
      </c>
      <c r="J1929" s="148">
        <f t="shared" si="117"/>
        <v>0</v>
      </c>
      <c r="K1929" s="148">
        <f t="shared" si="118"/>
        <v>3</v>
      </c>
      <c r="L1929" s="151">
        <f t="shared" si="119"/>
        <v>1</v>
      </c>
    </row>
    <row r="1930" spans="2:12" x14ac:dyDescent="0.25">
      <c r="B1930" s="147" t="s">
        <v>9</v>
      </c>
      <c r="C1930" s="148" t="s">
        <v>7</v>
      </c>
      <c r="D1930" s="148">
        <v>51</v>
      </c>
      <c r="E1930" s="148" t="s">
        <v>8</v>
      </c>
      <c r="F1930" s="149">
        <v>44187</v>
      </c>
      <c r="G1930" s="149">
        <v>43515</v>
      </c>
      <c r="H1930" s="150">
        <v>30000</v>
      </c>
      <c r="I1930" s="148" t="str">
        <f t="shared" si="116"/>
        <v>2019Q1</v>
      </c>
      <c r="J1930" s="148">
        <f t="shared" si="117"/>
        <v>1</v>
      </c>
      <c r="K1930" s="148">
        <f t="shared" si="118"/>
        <v>7</v>
      </c>
      <c r="L1930" s="151">
        <f t="shared" si="119"/>
        <v>1</v>
      </c>
    </row>
    <row r="1931" spans="2:12" x14ac:dyDescent="0.25">
      <c r="B1931" s="147" t="s">
        <v>9</v>
      </c>
      <c r="C1931" s="148" t="s">
        <v>10</v>
      </c>
      <c r="D1931" s="148">
        <v>53</v>
      </c>
      <c r="E1931" s="148" t="s">
        <v>8</v>
      </c>
      <c r="F1931" s="149">
        <v>44187</v>
      </c>
      <c r="G1931" s="149">
        <v>43756</v>
      </c>
      <c r="H1931" s="150">
        <v>25000</v>
      </c>
      <c r="I1931" s="148" t="str">
        <f t="shared" ref="I1931:I1994" si="120">YEAR(G1931)&amp;"Q"&amp;ROUNDUP(MONTH(G1931)/3,0)</f>
        <v>2019Q4</v>
      </c>
      <c r="J1931" s="148">
        <f t="shared" ref="J1931:J1994" si="121">YEAR(F1931)-YEAR(G1931)</f>
        <v>1</v>
      </c>
      <c r="K1931" s="148">
        <f t="shared" ref="K1931:K1994" si="122">(YEAR(F1931)*4+ROUNDDOWN((MONTH(F1931)-1)/3,0))
-(YEAR(G1931)*4+ROUNDDOWN((MONTH(G1931)-1)/3,0))</f>
        <v>4</v>
      </c>
      <c r="L1931" s="151">
        <f t="shared" ref="L1931:L1994" si="123">IF(C1931="Declined",0,IF(C1931="Admitted",1,IF(B1931="TPD",0.8,1)))</f>
        <v>0</v>
      </c>
    </row>
    <row r="1932" spans="2:12" x14ac:dyDescent="0.25">
      <c r="B1932" s="147" t="s">
        <v>6</v>
      </c>
      <c r="C1932" s="148" t="s">
        <v>7</v>
      </c>
      <c r="D1932" s="148">
        <v>20</v>
      </c>
      <c r="E1932" s="148" t="s">
        <v>8</v>
      </c>
      <c r="F1932" s="149">
        <v>44187</v>
      </c>
      <c r="G1932" s="149">
        <v>44014</v>
      </c>
      <c r="H1932" s="150">
        <v>100000</v>
      </c>
      <c r="I1932" s="148" t="str">
        <f t="shared" si="120"/>
        <v>2020Q3</v>
      </c>
      <c r="J1932" s="148">
        <f t="shared" si="121"/>
        <v>0</v>
      </c>
      <c r="K1932" s="148">
        <f t="shared" si="122"/>
        <v>1</v>
      </c>
      <c r="L1932" s="151">
        <f t="shared" si="123"/>
        <v>1</v>
      </c>
    </row>
    <row r="1933" spans="2:12" x14ac:dyDescent="0.25">
      <c r="B1933" s="147" t="s">
        <v>6</v>
      </c>
      <c r="C1933" s="148" t="s">
        <v>7</v>
      </c>
      <c r="D1933" s="148">
        <v>43</v>
      </c>
      <c r="E1933" s="148" t="s">
        <v>8</v>
      </c>
      <c r="F1933" s="149">
        <v>44187</v>
      </c>
      <c r="G1933" s="149">
        <v>44045</v>
      </c>
      <c r="H1933" s="150">
        <v>59000</v>
      </c>
      <c r="I1933" s="148" t="str">
        <f t="shared" si="120"/>
        <v>2020Q3</v>
      </c>
      <c r="J1933" s="148">
        <f t="shared" si="121"/>
        <v>0</v>
      </c>
      <c r="K1933" s="148">
        <f t="shared" si="122"/>
        <v>1</v>
      </c>
      <c r="L1933" s="151">
        <f t="shared" si="123"/>
        <v>1</v>
      </c>
    </row>
    <row r="1934" spans="2:12" x14ac:dyDescent="0.25">
      <c r="B1934" s="147" t="s">
        <v>6</v>
      </c>
      <c r="C1934" s="148" t="s">
        <v>7</v>
      </c>
      <c r="D1934" s="148">
        <v>58</v>
      </c>
      <c r="E1934" s="148" t="s">
        <v>8</v>
      </c>
      <c r="F1934" s="149">
        <v>44187</v>
      </c>
      <c r="G1934" s="149">
        <v>44046</v>
      </c>
      <c r="H1934" s="150">
        <v>12000</v>
      </c>
      <c r="I1934" s="148" t="str">
        <f t="shared" si="120"/>
        <v>2020Q3</v>
      </c>
      <c r="J1934" s="148">
        <f t="shared" si="121"/>
        <v>0</v>
      </c>
      <c r="K1934" s="148">
        <f t="shared" si="122"/>
        <v>1</v>
      </c>
      <c r="L1934" s="151">
        <f t="shared" si="123"/>
        <v>1</v>
      </c>
    </row>
    <row r="1935" spans="2:12" x14ac:dyDescent="0.25">
      <c r="B1935" s="147" t="s">
        <v>6</v>
      </c>
      <c r="C1935" s="148" t="s">
        <v>7</v>
      </c>
      <c r="D1935" s="148">
        <v>25</v>
      </c>
      <c r="E1935" s="148" t="s">
        <v>8</v>
      </c>
      <c r="F1935" s="149">
        <v>44187</v>
      </c>
      <c r="G1935" s="149">
        <v>44075</v>
      </c>
      <c r="H1935" s="150">
        <v>100000</v>
      </c>
      <c r="I1935" s="148" t="str">
        <f t="shared" si="120"/>
        <v>2020Q3</v>
      </c>
      <c r="J1935" s="148">
        <f t="shared" si="121"/>
        <v>0</v>
      </c>
      <c r="K1935" s="148">
        <f t="shared" si="122"/>
        <v>1</v>
      </c>
      <c r="L1935" s="151">
        <f t="shared" si="123"/>
        <v>1</v>
      </c>
    </row>
    <row r="1936" spans="2:12" x14ac:dyDescent="0.25">
      <c r="B1936" s="147" t="s">
        <v>6</v>
      </c>
      <c r="C1936" s="148" t="s">
        <v>7</v>
      </c>
      <c r="D1936" s="148">
        <v>39</v>
      </c>
      <c r="E1936" s="148" t="s">
        <v>8</v>
      </c>
      <c r="F1936" s="149">
        <v>44187</v>
      </c>
      <c r="G1936" s="149">
        <v>44098</v>
      </c>
      <c r="H1936" s="150">
        <v>81000</v>
      </c>
      <c r="I1936" s="148" t="str">
        <f t="shared" si="120"/>
        <v>2020Q3</v>
      </c>
      <c r="J1936" s="148">
        <f t="shared" si="121"/>
        <v>0</v>
      </c>
      <c r="K1936" s="148">
        <f t="shared" si="122"/>
        <v>1</v>
      </c>
      <c r="L1936" s="151">
        <f t="shared" si="123"/>
        <v>1</v>
      </c>
    </row>
    <row r="1937" spans="2:12" x14ac:dyDescent="0.25">
      <c r="B1937" s="147" t="s">
        <v>6</v>
      </c>
      <c r="C1937" s="148" t="s">
        <v>7</v>
      </c>
      <c r="D1937" s="148">
        <v>36</v>
      </c>
      <c r="E1937" s="148" t="s">
        <v>8</v>
      </c>
      <c r="F1937" s="149">
        <v>44187</v>
      </c>
      <c r="G1937" s="149">
        <v>44100</v>
      </c>
      <c r="H1937" s="150">
        <v>87000</v>
      </c>
      <c r="I1937" s="148" t="str">
        <f t="shared" si="120"/>
        <v>2020Q3</v>
      </c>
      <c r="J1937" s="148">
        <f t="shared" si="121"/>
        <v>0</v>
      </c>
      <c r="K1937" s="148">
        <f t="shared" si="122"/>
        <v>1</v>
      </c>
      <c r="L1937" s="151">
        <f t="shared" si="123"/>
        <v>1</v>
      </c>
    </row>
    <row r="1938" spans="2:12" x14ac:dyDescent="0.25">
      <c r="B1938" s="147" t="s">
        <v>11</v>
      </c>
      <c r="C1938" s="148" t="s">
        <v>7</v>
      </c>
      <c r="D1938" s="148">
        <v>60</v>
      </c>
      <c r="E1938" s="148" t="s">
        <v>8</v>
      </c>
      <c r="F1938" s="149">
        <v>44187</v>
      </c>
      <c r="G1938" s="149">
        <v>44161</v>
      </c>
      <c r="H1938" s="150">
        <v>10000</v>
      </c>
      <c r="I1938" s="148" t="str">
        <f t="shared" si="120"/>
        <v>2020Q4</v>
      </c>
      <c r="J1938" s="148">
        <f t="shared" si="121"/>
        <v>0</v>
      </c>
      <c r="K1938" s="148">
        <f t="shared" si="122"/>
        <v>0</v>
      </c>
      <c r="L1938" s="151">
        <f t="shared" si="123"/>
        <v>1</v>
      </c>
    </row>
    <row r="1939" spans="2:12" x14ac:dyDescent="0.25">
      <c r="B1939" s="147" t="s">
        <v>11</v>
      </c>
      <c r="C1939" s="148" t="s">
        <v>7</v>
      </c>
      <c r="D1939" s="148">
        <v>45</v>
      </c>
      <c r="E1939" s="148" t="s">
        <v>8</v>
      </c>
      <c r="F1939" s="149">
        <v>44187</v>
      </c>
      <c r="G1939" s="149">
        <v>44179</v>
      </c>
      <c r="H1939" s="150">
        <v>47000</v>
      </c>
      <c r="I1939" s="148" t="str">
        <f t="shared" si="120"/>
        <v>2020Q4</v>
      </c>
      <c r="J1939" s="148">
        <f t="shared" si="121"/>
        <v>0</v>
      </c>
      <c r="K1939" s="148">
        <f t="shared" si="122"/>
        <v>0</v>
      </c>
      <c r="L1939" s="151">
        <f t="shared" si="123"/>
        <v>1</v>
      </c>
    </row>
    <row r="1940" spans="2:12" x14ac:dyDescent="0.25">
      <c r="B1940" s="147" t="s">
        <v>6</v>
      </c>
      <c r="C1940" s="148" t="s">
        <v>7</v>
      </c>
      <c r="D1940" s="148">
        <v>54</v>
      </c>
      <c r="E1940" s="148" t="s">
        <v>8</v>
      </c>
      <c r="F1940" s="149">
        <v>44188</v>
      </c>
      <c r="G1940" s="149">
        <v>44130</v>
      </c>
      <c r="H1940" s="150">
        <v>22000</v>
      </c>
      <c r="I1940" s="148" t="str">
        <f t="shared" si="120"/>
        <v>2020Q4</v>
      </c>
      <c r="J1940" s="148">
        <f t="shared" si="121"/>
        <v>0</v>
      </c>
      <c r="K1940" s="148">
        <f t="shared" si="122"/>
        <v>0</v>
      </c>
      <c r="L1940" s="151">
        <f t="shared" si="123"/>
        <v>1</v>
      </c>
    </row>
    <row r="1941" spans="2:12" x14ac:dyDescent="0.25">
      <c r="B1941" s="147" t="s">
        <v>11</v>
      </c>
      <c r="C1941" s="148" t="s">
        <v>7</v>
      </c>
      <c r="D1941" s="148">
        <v>59</v>
      </c>
      <c r="E1941" s="148" t="s">
        <v>8</v>
      </c>
      <c r="F1941" s="149">
        <v>44189</v>
      </c>
      <c r="G1941" s="149">
        <v>44154</v>
      </c>
      <c r="H1941" s="150">
        <v>10000</v>
      </c>
      <c r="I1941" s="148" t="str">
        <f t="shared" si="120"/>
        <v>2020Q4</v>
      </c>
      <c r="J1941" s="148">
        <f t="shared" si="121"/>
        <v>0</v>
      </c>
      <c r="K1941" s="148">
        <f t="shared" si="122"/>
        <v>0</v>
      </c>
      <c r="L1941" s="151">
        <f t="shared" si="123"/>
        <v>1</v>
      </c>
    </row>
    <row r="1942" spans="2:12" x14ac:dyDescent="0.25">
      <c r="B1942" s="147" t="s">
        <v>6</v>
      </c>
      <c r="C1942" s="148" t="s">
        <v>7</v>
      </c>
      <c r="D1942" s="148">
        <v>61</v>
      </c>
      <c r="E1942" s="148" t="s">
        <v>8</v>
      </c>
      <c r="F1942" s="149">
        <v>44189</v>
      </c>
      <c r="G1942" s="149">
        <v>44156</v>
      </c>
      <c r="H1942" s="150">
        <v>10000</v>
      </c>
      <c r="I1942" s="148" t="str">
        <f t="shared" si="120"/>
        <v>2020Q4</v>
      </c>
      <c r="J1942" s="148">
        <f t="shared" si="121"/>
        <v>0</v>
      </c>
      <c r="K1942" s="148">
        <f t="shared" si="122"/>
        <v>0</v>
      </c>
      <c r="L1942" s="151">
        <f t="shared" si="123"/>
        <v>1</v>
      </c>
    </row>
    <row r="1943" spans="2:12" x14ac:dyDescent="0.25">
      <c r="B1943" s="147" t="s">
        <v>11</v>
      </c>
      <c r="C1943" s="148" t="s">
        <v>7</v>
      </c>
      <c r="D1943" s="148">
        <v>62</v>
      </c>
      <c r="E1943" s="148" t="s">
        <v>8</v>
      </c>
      <c r="F1943" s="149">
        <v>44189</v>
      </c>
      <c r="G1943" s="149">
        <v>44173</v>
      </c>
      <c r="H1943" s="150">
        <v>10000</v>
      </c>
      <c r="I1943" s="148" t="str">
        <f t="shared" si="120"/>
        <v>2020Q4</v>
      </c>
      <c r="J1943" s="148">
        <f t="shared" si="121"/>
        <v>0</v>
      </c>
      <c r="K1943" s="148">
        <f t="shared" si="122"/>
        <v>0</v>
      </c>
      <c r="L1943" s="151">
        <f t="shared" si="123"/>
        <v>1</v>
      </c>
    </row>
    <row r="1944" spans="2:12" x14ac:dyDescent="0.25">
      <c r="B1944" s="147" t="s">
        <v>9</v>
      </c>
      <c r="C1944" s="148" t="s">
        <v>7</v>
      </c>
      <c r="D1944" s="148">
        <v>52</v>
      </c>
      <c r="E1944" s="148" t="s">
        <v>8</v>
      </c>
      <c r="F1944" s="149">
        <v>44193</v>
      </c>
      <c r="G1944" s="149">
        <v>43087</v>
      </c>
      <c r="H1944" s="150">
        <v>27000</v>
      </c>
      <c r="I1944" s="148" t="str">
        <f t="shared" si="120"/>
        <v>2017Q4</v>
      </c>
      <c r="J1944" s="148">
        <f t="shared" si="121"/>
        <v>3</v>
      </c>
      <c r="K1944" s="148">
        <f t="shared" si="122"/>
        <v>12</v>
      </c>
      <c r="L1944" s="151">
        <f t="shared" si="123"/>
        <v>1</v>
      </c>
    </row>
    <row r="1945" spans="2:12" x14ac:dyDescent="0.25">
      <c r="B1945" s="147" t="s">
        <v>9</v>
      </c>
      <c r="C1945" s="148" t="s">
        <v>7</v>
      </c>
      <c r="D1945" s="148">
        <v>47</v>
      </c>
      <c r="E1945" s="148" t="s">
        <v>8</v>
      </c>
      <c r="F1945" s="149">
        <v>44193</v>
      </c>
      <c r="G1945" s="149">
        <v>43639</v>
      </c>
      <c r="H1945" s="150">
        <v>40000</v>
      </c>
      <c r="I1945" s="148" t="str">
        <f t="shared" si="120"/>
        <v>2019Q2</v>
      </c>
      <c r="J1945" s="148">
        <f t="shared" si="121"/>
        <v>1</v>
      </c>
      <c r="K1945" s="148">
        <f t="shared" si="122"/>
        <v>6</v>
      </c>
      <c r="L1945" s="151">
        <f t="shared" si="123"/>
        <v>1</v>
      </c>
    </row>
    <row r="1946" spans="2:12" x14ac:dyDescent="0.25">
      <c r="B1946" s="147" t="s">
        <v>9</v>
      </c>
      <c r="C1946" s="148" t="s">
        <v>7</v>
      </c>
      <c r="D1946" s="148">
        <v>23</v>
      </c>
      <c r="E1946" s="148" t="s">
        <v>8</v>
      </c>
      <c r="F1946" s="149">
        <v>44195</v>
      </c>
      <c r="G1946" s="149">
        <v>42461</v>
      </c>
      <c r="H1946" s="150">
        <v>100000</v>
      </c>
      <c r="I1946" s="148" t="str">
        <f t="shared" si="120"/>
        <v>2016Q2</v>
      </c>
      <c r="J1946" s="148">
        <f t="shared" si="121"/>
        <v>4</v>
      </c>
      <c r="K1946" s="148">
        <f t="shared" si="122"/>
        <v>18</v>
      </c>
      <c r="L1946" s="151">
        <f t="shared" si="123"/>
        <v>1</v>
      </c>
    </row>
    <row r="1947" spans="2:12" x14ac:dyDescent="0.25">
      <c r="B1947" s="147" t="s">
        <v>9</v>
      </c>
      <c r="C1947" s="148" t="s">
        <v>7</v>
      </c>
      <c r="D1947" s="148">
        <v>52</v>
      </c>
      <c r="E1947" s="148" t="s">
        <v>8</v>
      </c>
      <c r="F1947" s="149">
        <v>44195</v>
      </c>
      <c r="G1947" s="149">
        <v>43039</v>
      </c>
      <c r="H1947" s="150">
        <v>27000</v>
      </c>
      <c r="I1947" s="148" t="str">
        <f t="shared" si="120"/>
        <v>2017Q4</v>
      </c>
      <c r="J1947" s="148">
        <f t="shared" si="121"/>
        <v>3</v>
      </c>
      <c r="K1947" s="148">
        <f t="shared" si="122"/>
        <v>12</v>
      </c>
      <c r="L1947" s="151">
        <f t="shared" si="123"/>
        <v>1</v>
      </c>
    </row>
    <row r="1948" spans="2:12" x14ac:dyDescent="0.25">
      <c r="B1948" s="147" t="s">
        <v>9</v>
      </c>
      <c r="C1948" s="148" t="s">
        <v>7</v>
      </c>
      <c r="D1948" s="148">
        <v>45</v>
      </c>
      <c r="E1948" s="148" t="s">
        <v>8</v>
      </c>
      <c r="F1948" s="149">
        <v>44195</v>
      </c>
      <c r="G1948" s="149">
        <v>43282</v>
      </c>
      <c r="H1948" s="150">
        <v>47000</v>
      </c>
      <c r="I1948" s="148" t="str">
        <f t="shared" si="120"/>
        <v>2018Q3</v>
      </c>
      <c r="J1948" s="148">
        <f t="shared" si="121"/>
        <v>2</v>
      </c>
      <c r="K1948" s="148">
        <f t="shared" si="122"/>
        <v>9</v>
      </c>
      <c r="L1948" s="151">
        <f t="shared" si="123"/>
        <v>1</v>
      </c>
    </row>
    <row r="1949" spans="2:12" x14ac:dyDescent="0.25">
      <c r="B1949" s="147" t="s">
        <v>9</v>
      </c>
      <c r="C1949" s="148" t="s">
        <v>7</v>
      </c>
      <c r="D1949" s="148">
        <v>60</v>
      </c>
      <c r="E1949" s="148" t="s">
        <v>8</v>
      </c>
      <c r="F1949" s="149">
        <v>44195</v>
      </c>
      <c r="G1949" s="149">
        <v>43617</v>
      </c>
      <c r="H1949" s="150">
        <v>10000</v>
      </c>
      <c r="I1949" s="148" t="str">
        <f t="shared" si="120"/>
        <v>2019Q2</v>
      </c>
      <c r="J1949" s="148">
        <f t="shared" si="121"/>
        <v>1</v>
      </c>
      <c r="K1949" s="148">
        <f t="shared" si="122"/>
        <v>6</v>
      </c>
      <c r="L1949" s="151">
        <f t="shared" si="123"/>
        <v>1</v>
      </c>
    </row>
    <row r="1950" spans="2:12" x14ac:dyDescent="0.25">
      <c r="B1950" s="147" t="s">
        <v>6</v>
      </c>
      <c r="C1950" s="148" t="s">
        <v>7</v>
      </c>
      <c r="D1950" s="148">
        <v>43</v>
      </c>
      <c r="E1950" s="148" t="s">
        <v>8</v>
      </c>
      <c r="F1950" s="149">
        <v>44195</v>
      </c>
      <c r="G1950" s="149">
        <v>43951</v>
      </c>
      <c r="H1950" s="150">
        <v>59000</v>
      </c>
      <c r="I1950" s="148" t="str">
        <f t="shared" si="120"/>
        <v>2020Q2</v>
      </c>
      <c r="J1950" s="148">
        <f t="shared" si="121"/>
        <v>0</v>
      </c>
      <c r="K1950" s="148">
        <f t="shared" si="122"/>
        <v>2</v>
      </c>
      <c r="L1950" s="151">
        <f t="shared" si="123"/>
        <v>1</v>
      </c>
    </row>
    <row r="1951" spans="2:12" x14ac:dyDescent="0.25">
      <c r="B1951" s="147" t="s">
        <v>6</v>
      </c>
      <c r="C1951" s="148" t="s">
        <v>7</v>
      </c>
      <c r="D1951" s="148">
        <v>28</v>
      </c>
      <c r="E1951" s="148" t="s">
        <v>8</v>
      </c>
      <c r="F1951" s="149">
        <v>44195</v>
      </c>
      <c r="G1951" s="149">
        <v>44036</v>
      </c>
      <c r="H1951" s="150">
        <v>100000</v>
      </c>
      <c r="I1951" s="148" t="str">
        <f t="shared" si="120"/>
        <v>2020Q3</v>
      </c>
      <c r="J1951" s="148">
        <f t="shared" si="121"/>
        <v>0</v>
      </c>
      <c r="K1951" s="148">
        <f t="shared" si="122"/>
        <v>1</v>
      </c>
      <c r="L1951" s="151">
        <f t="shared" si="123"/>
        <v>1</v>
      </c>
    </row>
    <row r="1952" spans="2:12" x14ac:dyDescent="0.25">
      <c r="B1952" s="147" t="s">
        <v>6</v>
      </c>
      <c r="C1952" s="148" t="s">
        <v>7</v>
      </c>
      <c r="D1952" s="148">
        <v>28</v>
      </c>
      <c r="E1952" s="148" t="s">
        <v>8</v>
      </c>
      <c r="F1952" s="149">
        <v>44195</v>
      </c>
      <c r="G1952" s="149">
        <v>44083</v>
      </c>
      <c r="H1952" s="150">
        <v>100000</v>
      </c>
      <c r="I1952" s="148" t="str">
        <f t="shared" si="120"/>
        <v>2020Q3</v>
      </c>
      <c r="J1952" s="148">
        <f t="shared" si="121"/>
        <v>0</v>
      </c>
      <c r="K1952" s="148">
        <f t="shared" si="122"/>
        <v>1</v>
      </c>
      <c r="L1952" s="151">
        <f t="shared" si="123"/>
        <v>1</v>
      </c>
    </row>
    <row r="1953" spans="2:12" x14ac:dyDescent="0.25">
      <c r="B1953" s="147" t="s">
        <v>6</v>
      </c>
      <c r="C1953" s="148" t="s">
        <v>7</v>
      </c>
      <c r="D1953" s="148">
        <v>54</v>
      </c>
      <c r="E1953" s="148" t="s">
        <v>8</v>
      </c>
      <c r="F1953" s="149">
        <v>44195</v>
      </c>
      <c r="G1953" s="149">
        <v>44089</v>
      </c>
      <c r="H1953" s="150">
        <v>22000</v>
      </c>
      <c r="I1953" s="148" t="str">
        <f t="shared" si="120"/>
        <v>2020Q3</v>
      </c>
      <c r="J1953" s="148">
        <f t="shared" si="121"/>
        <v>0</v>
      </c>
      <c r="K1953" s="148">
        <f t="shared" si="122"/>
        <v>1</v>
      </c>
      <c r="L1953" s="151">
        <f t="shared" si="123"/>
        <v>1</v>
      </c>
    </row>
    <row r="1954" spans="2:12" x14ac:dyDescent="0.25">
      <c r="B1954" s="147" t="s">
        <v>6</v>
      </c>
      <c r="C1954" s="148" t="s">
        <v>7</v>
      </c>
      <c r="D1954" s="148">
        <v>47</v>
      </c>
      <c r="E1954" s="148" t="s">
        <v>8</v>
      </c>
      <c r="F1954" s="149">
        <v>44195</v>
      </c>
      <c r="G1954" s="149">
        <v>44092</v>
      </c>
      <c r="H1954" s="150">
        <v>40000</v>
      </c>
      <c r="I1954" s="148" t="str">
        <f t="shared" si="120"/>
        <v>2020Q3</v>
      </c>
      <c r="J1954" s="148">
        <f t="shared" si="121"/>
        <v>0</v>
      </c>
      <c r="K1954" s="148">
        <f t="shared" si="122"/>
        <v>1</v>
      </c>
      <c r="L1954" s="151">
        <f t="shared" si="123"/>
        <v>1</v>
      </c>
    </row>
    <row r="1955" spans="2:12" x14ac:dyDescent="0.25">
      <c r="B1955" s="147" t="s">
        <v>6</v>
      </c>
      <c r="C1955" s="148" t="s">
        <v>7</v>
      </c>
      <c r="D1955" s="148">
        <v>61</v>
      </c>
      <c r="E1955" s="148" t="s">
        <v>8</v>
      </c>
      <c r="F1955" s="149">
        <v>44195</v>
      </c>
      <c r="G1955" s="149">
        <v>44151</v>
      </c>
      <c r="H1955" s="150">
        <v>10000</v>
      </c>
      <c r="I1955" s="148" t="str">
        <f t="shared" si="120"/>
        <v>2020Q4</v>
      </c>
      <c r="J1955" s="148">
        <f t="shared" si="121"/>
        <v>0</v>
      </c>
      <c r="K1955" s="148">
        <f t="shared" si="122"/>
        <v>0</v>
      </c>
      <c r="L1955" s="151">
        <f t="shared" si="123"/>
        <v>1</v>
      </c>
    </row>
    <row r="1956" spans="2:12" x14ac:dyDescent="0.25">
      <c r="B1956" s="147" t="s">
        <v>11</v>
      </c>
      <c r="C1956" s="148" t="s">
        <v>7</v>
      </c>
      <c r="D1956" s="148">
        <v>43</v>
      </c>
      <c r="E1956" s="148" t="s">
        <v>8</v>
      </c>
      <c r="F1956" s="149">
        <v>44195</v>
      </c>
      <c r="G1956" s="149">
        <v>44174</v>
      </c>
      <c r="H1956" s="150">
        <v>59000</v>
      </c>
      <c r="I1956" s="148" t="str">
        <f t="shared" si="120"/>
        <v>2020Q4</v>
      </c>
      <c r="J1956" s="148">
        <f t="shared" si="121"/>
        <v>0</v>
      </c>
      <c r="K1956" s="148">
        <f t="shared" si="122"/>
        <v>0</v>
      </c>
      <c r="L1956" s="151">
        <f t="shared" si="123"/>
        <v>1</v>
      </c>
    </row>
    <row r="1957" spans="2:12" x14ac:dyDescent="0.25">
      <c r="B1957" s="147" t="s">
        <v>9</v>
      </c>
      <c r="C1957" s="148" t="s">
        <v>7</v>
      </c>
      <c r="D1957" s="148">
        <v>51</v>
      </c>
      <c r="E1957" s="148" t="s">
        <v>8</v>
      </c>
      <c r="F1957" s="149">
        <v>44196</v>
      </c>
      <c r="G1957" s="149">
        <v>43304</v>
      </c>
      <c r="H1957" s="150">
        <v>30000</v>
      </c>
      <c r="I1957" s="148" t="str">
        <f t="shared" si="120"/>
        <v>2018Q3</v>
      </c>
      <c r="J1957" s="148">
        <f t="shared" si="121"/>
        <v>2</v>
      </c>
      <c r="K1957" s="148">
        <f t="shared" si="122"/>
        <v>9</v>
      </c>
      <c r="L1957" s="151">
        <f t="shared" si="123"/>
        <v>1</v>
      </c>
    </row>
    <row r="1958" spans="2:12" x14ac:dyDescent="0.25">
      <c r="B1958" s="147" t="s">
        <v>9</v>
      </c>
      <c r="C1958" s="148" t="s">
        <v>7</v>
      </c>
      <c r="D1958" s="148">
        <v>50</v>
      </c>
      <c r="E1958" s="148" t="s">
        <v>8</v>
      </c>
      <c r="F1958" s="149">
        <v>44196</v>
      </c>
      <c r="G1958" s="149">
        <v>43633</v>
      </c>
      <c r="H1958" s="150">
        <v>32000</v>
      </c>
      <c r="I1958" s="148" t="str">
        <f t="shared" si="120"/>
        <v>2019Q2</v>
      </c>
      <c r="J1958" s="148">
        <f t="shared" si="121"/>
        <v>1</v>
      </c>
      <c r="K1958" s="148">
        <f t="shared" si="122"/>
        <v>6</v>
      </c>
      <c r="L1958" s="151">
        <f t="shared" si="123"/>
        <v>1</v>
      </c>
    </row>
    <row r="1959" spans="2:12" x14ac:dyDescent="0.25">
      <c r="B1959" s="147" t="s">
        <v>6</v>
      </c>
      <c r="C1959" s="148" t="s">
        <v>7</v>
      </c>
      <c r="D1959" s="148">
        <v>19</v>
      </c>
      <c r="E1959" s="148" t="s">
        <v>8</v>
      </c>
      <c r="F1959" s="149">
        <v>44196</v>
      </c>
      <c r="G1959" s="149">
        <v>43939</v>
      </c>
      <c r="H1959" s="150">
        <v>100000</v>
      </c>
      <c r="I1959" s="148" t="str">
        <f t="shared" si="120"/>
        <v>2020Q2</v>
      </c>
      <c r="J1959" s="148">
        <f t="shared" si="121"/>
        <v>0</v>
      </c>
      <c r="K1959" s="148">
        <f t="shared" si="122"/>
        <v>2</v>
      </c>
      <c r="L1959" s="151">
        <f t="shared" si="123"/>
        <v>1</v>
      </c>
    </row>
    <row r="1960" spans="2:12" x14ac:dyDescent="0.25">
      <c r="B1960" s="147" t="s">
        <v>6</v>
      </c>
      <c r="C1960" s="148" t="s">
        <v>7</v>
      </c>
      <c r="D1960" s="148">
        <v>59</v>
      </c>
      <c r="E1960" s="148" t="s">
        <v>8</v>
      </c>
      <c r="F1960" s="149">
        <v>44196</v>
      </c>
      <c r="G1960" s="149">
        <v>43939</v>
      </c>
      <c r="H1960" s="150">
        <v>10000</v>
      </c>
      <c r="I1960" s="148" t="str">
        <f t="shared" si="120"/>
        <v>2020Q2</v>
      </c>
      <c r="J1960" s="148">
        <f t="shared" si="121"/>
        <v>0</v>
      </c>
      <c r="K1960" s="148">
        <f t="shared" si="122"/>
        <v>2</v>
      </c>
      <c r="L1960" s="151">
        <f t="shared" si="123"/>
        <v>1</v>
      </c>
    </row>
    <row r="1961" spans="2:12" x14ac:dyDescent="0.25">
      <c r="B1961" s="147" t="s">
        <v>6</v>
      </c>
      <c r="C1961" s="148" t="s">
        <v>7</v>
      </c>
      <c r="D1961" s="148">
        <v>59</v>
      </c>
      <c r="E1961" s="148" t="s">
        <v>8</v>
      </c>
      <c r="F1961" s="149">
        <v>44196</v>
      </c>
      <c r="G1961" s="149">
        <v>44103</v>
      </c>
      <c r="H1961" s="150">
        <v>10000</v>
      </c>
      <c r="I1961" s="148" t="str">
        <f t="shared" si="120"/>
        <v>2020Q3</v>
      </c>
      <c r="J1961" s="148">
        <f t="shared" si="121"/>
        <v>0</v>
      </c>
      <c r="K1961" s="148">
        <f t="shared" si="122"/>
        <v>1</v>
      </c>
      <c r="L1961" s="151">
        <f t="shared" si="123"/>
        <v>1</v>
      </c>
    </row>
    <row r="1962" spans="2:12" x14ac:dyDescent="0.25">
      <c r="B1962" s="147" t="s">
        <v>6</v>
      </c>
      <c r="C1962" s="148" t="s">
        <v>7</v>
      </c>
      <c r="D1962" s="148">
        <v>58</v>
      </c>
      <c r="E1962" s="148" t="s">
        <v>8</v>
      </c>
      <c r="F1962" s="149">
        <v>44196</v>
      </c>
      <c r="G1962" s="149">
        <v>44108</v>
      </c>
      <c r="H1962" s="150">
        <v>12000</v>
      </c>
      <c r="I1962" s="148" t="str">
        <f t="shared" si="120"/>
        <v>2020Q4</v>
      </c>
      <c r="J1962" s="148">
        <f t="shared" si="121"/>
        <v>0</v>
      </c>
      <c r="K1962" s="148">
        <f t="shared" si="122"/>
        <v>0</v>
      </c>
      <c r="L1962" s="151">
        <f t="shared" si="123"/>
        <v>1</v>
      </c>
    </row>
    <row r="1963" spans="2:12" x14ac:dyDescent="0.25">
      <c r="B1963" s="147" t="s">
        <v>6</v>
      </c>
      <c r="C1963" s="148" t="s">
        <v>7</v>
      </c>
      <c r="D1963" s="148">
        <v>44</v>
      </c>
      <c r="E1963" s="148" t="s">
        <v>8</v>
      </c>
      <c r="F1963" s="149">
        <v>44196</v>
      </c>
      <c r="G1963" s="149">
        <v>44131</v>
      </c>
      <c r="H1963" s="150">
        <v>52000</v>
      </c>
      <c r="I1963" s="148" t="str">
        <f t="shared" si="120"/>
        <v>2020Q4</v>
      </c>
      <c r="J1963" s="148">
        <f t="shared" si="121"/>
        <v>0</v>
      </c>
      <c r="K1963" s="148">
        <f t="shared" si="122"/>
        <v>0</v>
      </c>
      <c r="L1963" s="151">
        <f t="shared" si="123"/>
        <v>1</v>
      </c>
    </row>
    <row r="1964" spans="2:12" x14ac:dyDescent="0.25">
      <c r="B1964" s="147" t="s">
        <v>6</v>
      </c>
      <c r="C1964" s="148" t="s">
        <v>7</v>
      </c>
      <c r="D1964" s="148">
        <v>32</v>
      </c>
      <c r="E1964" s="148" t="s">
        <v>8</v>
      </c>
      <c r="F1964" s="149">
        <v>44196</v>
      </c>
      <c r="G1964" s="149">
        <v>44160</v>
      </c>
      <c r="H1964" s="150">
        <v>96000</v>
      </c>
      <c r="I1964" s="148" t="str">
        <f t="shared" si="120"/>
        <v>2020Q4</v>
      </c>
      <c r="J1964" s="148">
        <f t="shared" si="121"/>
        <v>0</v>
      </c>
      <c r="K1964" s="148">
        <f t="shared" si="122"/>
        <v>0</v>
      </c>
      <c r="L1964" s="151">
        <f t="shared" si="123"/>
        <v>1</v>
      </c>
    </row>
    <row r="1965" spans="2:12" x14ac:dyDescent="0.25">
      <c r="B1965" s="147" t="s">
        <v>6</v>
      </c>
      <c r="C1965" s="148" t="s">
        <v>7</v>
      </c>
      <c r="D1965" s="148">
        <v>36</v>
      </c>
      <c r="E1965" s="148" t="s">
        <v>8</v>
      </c>
      <c r="F1965" s="149">
        <v>44196</v>
      </c>
      <c r="G1965" s="149">
        <v>44161</v>
      </c>
      <c r="H1965" s="150">
        <v>87000</v>
      </c>
      <c r="I1965" s="148" t="str">
        <f t="shared" si="120"/>
        <v>2020Q4</v>
      </c>
      <c r="J1965" s="148">
        <f t="shared" si="121"/>
        <v>0</v>
      </c>
      <c r="K1965" s="148">
        <f t="shared" si="122"/>
        <v>0</v>
      </c>
      <c r="L1965" s="151">
        <f t="shared" si="123"/>
        <v>1</v>
      </c>
    </row>
    <row r="1966" spans="2:12" x14ac:dyDescent="0.25">
      <c r="B1966" s="147" t="s">
        <v>11</v>
      </c>
      <c r="C1966" s="148" t="s">
        <v>7</v>
      </c>
      <c r="D1966" s="148">
        <v>51</v>
      </c>
      <c r="E1966" s="148" t="s">
        <v>8</v>
      </c>
      <c r="F1966" s="149">
        <v>44196</v>
      </c>
      <c r="G1966" s="149">
        <v>44186</v>
      </c>
      <c r="H1966" s="150">
        <v>30000</v>
      </c>
      <c r="I1966" s="148" t="str">
        <f t="shared" si="120"/>
        <v>2020Q4</v>
      </c>
      <c r="J1966" s="148">
        <f t="shared" si="121"/>
        <v>0</v>
      </c>
      <c r="K1966" s="148">
        <f t="shared" si="122"/>
        <v>0</v>
      </c>
      <c r="L1966" s="151">
        <f t="shared" si="123"/>
        <v>1</v>
      </c>
    </row>
    <row r="1967" spans="2:12" x14ac:dyDescent="0.25">
      <c r="B1967" s="147" t="s">
        <v>6</v>
      </c>
      <c r="C1967" s="148" t="s">
        <v>7</v>
      </c>
      <c r="D1967" s="148">
        <v>34</v>
      </c>
      <c r="E1967" s="148" t="s">
        <v>8</v>
      </c>
      <c r="F1967" s="149">
        <v>44200</v>
      </c>
      <c r="G1967" s="149">
        <v>42715</v>
      </c>
      <c r="H1967" s="150">
        <v>91000</v>
      </c>
      <c r="I1967" s="148" t="str">
        <f t="shared" si="120"/>
        <v>2016Q4</v>
      </c>
      <c r="J1967" s="148">
        <f t="shared" si="121"/>
        <v>5</v>
      </c>
      <c r="K1967" s="148">
        <f t="shared" si="122"/>
        <v>17</v>
      </c>
      <c r="L1967" s="151">
        <f t="shared" si="123"/>
        <v>1</v>
      </c>
    </row>
    <row r="1968" spans="2:12" x14ac:dyDescent="0.25">
      <c r="B1968" s="147" t="s">
        <v>9</v>
      </c>
      <c r="C1968" s="148" t="s">
        <v>7</v>
      </c>
      <c r="D1968" s="148">
        <v>24</v>
      </c>
      <c r="E1968" s="148" t="s">
        <v>8</v>
      </c>
      <c r="F1968" s="149">
        <v>44200</v>
      </c>
      <c r="G1968" s="149">
        <v>42766</v>
      </c>
      <c r="H1968" s="150">
        <v>100000</v>
      </c>
      <c r="I1968" s="148" t="str">
        <f t="shared" si="120"/>
        <v>2017Q1</v>
      </c>
      <c r="J1968" s="148">
        <f t="shared" si="121"/>
        <v>4</v>
      </c>
      <c r="K1968" s="148">
        <f t="shared" si="122"/>
        <v>16</v>
      </c>
      <c r="L1968" s="151">
        <f t="shared" si="123"/>
        <v>1</v>
      </c>
    </row>
    <row r="1969" spans="2:12" x14ac:dyDescent="0.25">
      <c r="B1969" s="147" t="s">
        <v>9</v>
      </c>
      <c r="C1969" s="148" t="s">
        <v>7</v>
      </c>
      <c r="D1969" s="148">
        <v>60</v>
      </c>
      <c r="E1969" s="148" t="s">
        <v>8</v>
      </c>
      <c r="F1969" s="149">
        <v>44200</v>
      </c>
      <c r="G1969" s="149">
        <v>43213</v>
      </c>
      <c r="H1969" s="150">
        <v>10000</v>
      </c>
      <c r="I1969" s="148" t="str">
        <f t="shared" si="120"/>
        <v>2018Q2</v>
      </c>
      <c r="J1969" s="148">
        <f t="shared" si="121"/>
        <v>3</v>
      </c>
      <c r="K1969" s="148">
        <f t="shared" si="122"/>
        <v>11</v>
      </c>
      <c r="L1969" s="151">
        <f t="shared" si="123"/>
        <v>1</v>
      </c>
    </row>
    <row r="1970" spans="2:12" x14ac:dyDescent="0.25">
      <c r="B1970" s="147" t="s">
        <v>9</v>
      </c>
      <c r="C1970" s="148" t="s">
        <v>7</v>
      </c>
      <c r="D1970" s="148">
        <v>52</v>
      </c>
      <c r="E1970" s="148" t="s">
        <v>8</v>
      </c>
      <c r="F1970" s="149">
        <v>44200</v>
      </c>
      <c r="G1970" s="149">
        <v>43717</v>
      </c>
      <c r="H1970" s="150">
        <v>27000</v>
      </c>
      <c r="I1970" s="148" t="str">
        <f t="shared" si="120"/>
        <v>2019Q3</v>
      </c>
      <c r="J1970" s="148">
        <f t="shared" si="121"/>
        <v>2</v>
      </c>
      <c r="K1970" s="148">
        <f t="shared" si="122"/>
        <v>6</v>
      </c>
      <c r="L1970" s="151">
        <f t="shared" si="123"/>
        <v>1</v>
      </c>
    </row>
    <row r="1971" spans="2:12" x14ac:dyDescent="0.25">
      <c r="B1971" s="147" t="s">
        <v>6</v>
      </c>
      <c r="C1971" s="148" t="s">
        <v>7</v>
      </c>
      <c r="D1971" s="148">
        <v>37</v>
      </c>
      <c r="E1971" s="148" t="s">
        <v>8</v>
      </c>
      <c r="F1971" s="149">
        <v>44200</v>
      </c>
      <c r="G1971" s="149">
        <v>43926</v>
      </c>
      <c r="H1971" s="150">
        <v>86000</v>
      </c>
      <c r="I1971" s="148" t="str">
        <f t="shared" si="120"/>
        <v>2020Q2</v>
      </c>
      <c r="J1971" s="148">
        <f t="shared" si="121"/>
        <v>1</v>
      </c>
      <c r="K1971" s="148">
        <f t="shared" si="122"/>
        <v>3</v>
      </c>
      <c r="L1971" s="151">
        <f t="shared" si="123"/>
        <v>1</v>
      </c>
    </row>
    <row r="1972" spans="2:12" x14ac:dyDescent="0.25">
      <c r="B1972" s="147" t="s">
        <v>6</v>
      </c>
      <c r="C1972" s="148" t="s">
        <v>7</v>
      </c>
      <c r="D1972" s="148">
        <v>46</v>
      </c>
      <c r="E1972" s="148" t="s">
        <v>8</v>
      </c>
      <c r="F1972" s="149">
        <v>44200</v>
      </c>
      <c r="G1972" s="149">
        <v>44002</v>
      </c>
      <c r="H1972" s="150">
        <v>43000</v>
      </c>
      <c r="I1972" s="148" t="str">
        <f t="shared" si="120"/>
        <v>2020Q2</v>
      </c>
      <c r="J1972" s="148">
        <f t="shared" si="121"/>
        <v>1</v>
      </c>
      <c r="K1972" s="148">
        <f t="shared" si="122"/>
        <v>3</v>
      </c>
      <c r="L1972" s="151">
        <f t="shared" si="123"/>
        <v>1</v>
      </c>
    </row>
    <row r="1973" spans="2:12" x14ac:dyDescent="0.25">
      <c r="B1973" s="147" t="s">
        <v>6</v>
      </c>
      <c r="C1973" s="148" t="s">
        <v>7</v>
      </c>
      <c r="D1973" s="148">
        <v>52</v>
      </c>
      <c r="E1973" s="148" t="s">
        <v>8</v>
      </c>
      <c r="F1973" s="149">
        <v>44201</v>
      </c>
      <c r="G1973" s="149">
        <v>43628</v>
      </c>
      <c r="H1973" s="150">
        <v>27000</v>
      </c>
      <c r="I1973" s="148" t="str">
        <f t="shared" si="120"/>
        <v>2019Q2</v>
      </c>
      <c r="J1973" s="148">
        <f t="shared" si="121"/>
        <v>2</v>
      </c>
      <c r="K1973" s="148">
        <f t="shared" si="122"/>
        <v>7</v>
      </c>
      <c r="L1973" s="151">
        <f t="shared" si="123"/>
        <v>1</v>
      </c>
    </row>
    <row r="1974" spans="2:12" x14ac:dyDescent="0.25">
      <c r="B1974" s="147" t="s">
        <v>9</v>
      </c>
      <c r="C1974" s="148" t="s">
        <v>7</v>
      </c>
      <c r="D1974" s="148">
        <v>41</v>
      </c>
      <c r="E1974" s="148" t="s">
        <v>8</v>
      </c>
      <c r="F1974" s="149">
        <v>44201</v>
      </c>
      <c r="G1974" s="149">
        <v>43693</v>
      </c>
      <c r="H1974" s="150">
        <v>68000</v>
      </c>
      <c r="I1974" s="148" t="str">
        <f t="shared" si="120"/>
        <v>2019Q3</v>
      </c>
      <c r="J1974" s="148">
        <f t="shared" si="121"/>
        <v>2</v>
      </c>
      <c r="K1974" s="148">
        <f t="shared" si="122"/>
        <v>6</v>
      </c>
      <c r="L1974" s="151">
        <f t="shared" si="123"/>
        <v>1</v>
      </c>
    </row>
    <row r="1975" spans="2:12" x14ac:dyDescent="0.25">
      <c r="B1975" s="147" t="s">
        <v>9</v>
      </c>
      <c r="C1975" s="148" t="s">
        <v>7</v>
      </c>
      <c r="D1975" s="148">
        <v>55</v>
      </c>
      <c r="E1975" s="148" t="s">
        <v>8</v>
      </c>
      <c r="F1975" s="149">
        <v>44201</v>
      </c>
      <c r="G1975" s="149">
        <v>43797</v>
      </c>
      <c r="H1975" s="150">
        <v>20000</v>
      </c>
      <c r="I1975" s="148" t="str">
        <f t="shared" si="120"/>
        <v>2019Q4</v>
      </c>
      <c r="J1975" s="148">
        <f t="shared" si="121"/>
        <v>2</v>
      </c>
      <c r="K1975" s="148">
        <f t="shared" si="122"/>
        <v>5</v>
      </c>
      <c r="L1975" s="151">
        <f t="shared" si="123"/>
        <v>1</v>
      </c>
    </row>
    <row r="1976" spans="2:12" x14ac:dyDescent="0.25">
      <c r="B1976" s="147" t="s">
        <v>6</v>
      </c>
      <c r="C1976" s="148" t="s">
        <v>7</v>
      </c>
      <c r="D1976" s="148">
        <v>32</v>
      </c>
      <c r="E1976" s="148" t="s">
        <v>8</v>
      </c>
      <c r="F1976" s="149">
        <v>44201</v>
      </c>
      <c r="G1976" s="149">
        <v>44070</v>
      </c>
      <c r="H1976" s="150">
        <v>96000</v>
      </c>
      <c r="I1976" s="148" t="str">
        <f t="shared" si="120"/>
        <v>2020Q3</v>
      </c>
      <c r="J1976" s="148">
        <f t="shared" si="121"/>
        <v>1</v>
      </c>
      <c r="K1976" s="148">
        <f t="shared" si="122"/>
        <v>2</v>
      </c>
      <c r="L1976" s="151">
        <f t="shared" si="123"/>
        <v>1</v>
      </c>
    </row>
    <row r="1977" spans="2:12" x14ac:dyDescent="0.25">
      <c r="B1977" s="147" t="s">
        <v>11</v>
      </c>
      <c r="C1977" s="148" t="s">
        <v>7</v>
      </c>
      <c r="D1977" s="148">
        <v>59</v>
      </c>
      <c r="E1977" s="148" t="s">
        <v>8</v>
      </c>
      <c r="F1977" s="149">
        <v>44201</v>
      </c>
      <c r="G1977" s="149">
        <v>44178</v>
      </c>
      <c r="H1977" s="150">
        <v>10000</v>
      </c>
      <c r="I1977" s="148" t="str">
        <f t="shared" si="120"/>
        <v>2020Q4</v>
      </c>
      <c r="J1977" s="148">
        <f t="shared" si="121"/>
        <v>1</v>
      </c>
      <c r="K1977" s="148">
        <f t="shared" si="122"/>
        <v>1</v>
      </c>
      <c r="L1977" s="151">
        <f t="shared" si="123"/>
        <v>1</v>
      </c>
    </row>
    <row r="1978" spans="2:12" x14ac:dyDescent="0.25">
      <c r="B1978" s="147" t="s">
        <v>9</v>
      </c>
      <c r="C1978" s="148" t="s">
        <v>7</v>
      </c>
      <c r="D1978" s="148">
        <v>26</v>
      </c>
      <c r="E1978" s="148" t="s">
        <v>8</v>
      </c>
      <c r="F1978" s="149">
        <v>44202</v>
      </c>
      <c r="G1978" s="149">
        <v>43972</v>
      </c>
      <c r="H1978" s="150">
        <v>100000</v>
      </c>
      <c r="I1978" s="148" t="str">
        <f t="shared" si="120"/>
        <v>2020Q2</v>
      </c>
      <c r="J1978" s="148">
        <f t="shared" si="121"/>
        <v>1</v>
      </c>
      <c r="K1978" s="148">
        <f t="shared" si="122"/>
        <v>3</v>
      </c>
      <c r="L1978" s="151">
        <f t="shared" si="123"/>
        <v>1</v>
      </c>
    </row>
    <row r="1979" spans="2:12" x14ac:dyDescent="0.25">
      <c r="B1979" s="147" t="s">
        <v>6</v>
      </c>
      <c r="C1979" s="148" t="s">
        <v>7</v>
      </c>
      <c r="D1979" s="148">
        <v>60</v>
      </c>
      <c r="E1979" s="148" t="s">
        <v>8</v>
      </c>
      <c r="F1979" s="149">
        <v>44202</v>
      </c>
      <c r="G1979" s="149">
        <v>44110</v>
      </c>
      <c r="H1979" s="150">
        <v>10000</v>
      </c>
      <c r="I1979" s="148" t="str">
        <f t="shared" si="120"/>
        <v>2020Q4</v>
      </c>
      <c r="J1979" s="148">
        <f t="shared" si="121"/>
        <v>1</v>
      </c>
      <c r="K1979" s="148">
        <f t="shared" si="122"/>
        <v>1</v>
      </c>
      <c r="L1979" s="151">
        <f t="shared" si="123"/>
        <v>1</v>
      </c>
    </row>
    <row r="1980" spans="2:12" x14ac:dyDescent="0.25">
      <c r="B1980" s="147" t="s">
        <v>9</v>
      </c>
      <c r="C1980" s="148" t="s">
        <v>7</v>
      </c>
      <c r="D1980" s="148">
        <v>41</v>
      </c>
      <c r="E1980" s="148" t="s">
        <v>8</v>
      </c>
      <c r="F1980" s="149">
        <v>44203</v>
      </c>
      <c r="G1980" s="149">
        <v>42612</v>
      </c>
      <c r="H1980" s="150">
        <v>68000</v>
      </c>
      <c r="I1980" s="148" t="str">
        <f t="shared" si="120"/>
        <v>2016Q3</v>
      </c>
      <c r="J1980" s="148">
        <f t="shared" si="121"/>
        <v>5</v>
      </c>
      <c r="K1980" s="148">
        <f t="shared" si="122"/>
        <v>18</v>
      </c>
      <c r="L1980" s="151">
        <f t="shared" si="123"/>
        <v>1</v>
      </c>
    </row>
    <row r="1981" spans="2:12" x14ac:dyDescent="0.25">
      <c r="B1981" s="147" t="s">
        <v>6</v>
      </c>
      <c r="C1981" s="148" t="s">
        <v>7</v>
      </c>
      <c r="D1981" s="148">
        <v>20</v>
      </c>
      <c r="E1981" s="148" t="s">
        <v>8</v>
      </c>
      <c r="F1981" s="149">
        <v>44203</v>
      </c>
      <c r="G1981" s="149">
        <v>43857</v>
      </c>
      <c r="H1981" s="150">
        <v>100000</v>
      </c>
      <c r="I1981" s="148" t="str">
        <f t="shared" si="120"/>
        <v>2020Q1</v>
      </c>
      <c r="J1981" s="148">
        <f t="shared" si="121"/>
        <v>1</v>
      </c>
      <c r="K1981" s="148">
        <f t="shared" si="122"/>
        <v>4</v>
      </c>
      <c r="L1981" s="151">
        <f t="shared" si="123"/>
        <v>1</v>
      </c>
    </row>
    <row r="1982" spans="2:12" x14ac:dyDescent="0.25">
      <c r="B1982" s="147" t="s">
        <v>9</v>
      </c>
      <c r="C1982" s="148" t="s">
        <v>10</v>
      </c>
      <c r="D1982" s="148">
        <v>43</v>
      </c>
      <c r="E1982" s="148" t="s">
        <v>8</v>
      </c>
      <c r="F1982" s="149">
        <v>44206</v>
      </c>
      <c r="G1982" s="149">
        <v>42669</v>
      </c>
      <c r="H1982" s="150">
        <v>59000</v>
      </c>
      <c r="I1982" s="148" t="str">
        <f t="shared" si="120"/>
        <v>2016Q4</v>
      </c>
      <c r="J1982" s="148">
        <f t="shared" si="121"/>
        <v>5</v>
      </c>
      <c r="K1982" s="148">
        <f t="shared" si="122"/>
        <v>17</v>
      </c>
      <c r="L1982" s="151">
        <f t="shared" si="123"/>
        <v>0</v>
      </c>
    </row>
    <row r="1983" spans="2:12" x14ac:dyDescent="0.25">
      <c r="B1983" s="147" t="s">
        <v>9</v>
      </c>
      <c r="C1983" s="148" t="s">
        <v>7</v>
      </c>
      <c r="D1983" s="148">
        <v>45</v>
      </c>
      <c r="E1983" s="148" t="s">
        <v>8</v>
      </c>
      <c r="F1983" s="149">
        <v>44206</v>
      </c>
      <c r="G1983" s="149">
        <v>43747</v>
      </c>
      <c r="H1983" s="150">
        <v>47000</v>
      </c>
      <c r="I1983" s="148" t="str">
        <f t="shared" si="120"/>
        <v>2019Q4</v>
      </c>
      <c r="J1983" s="148">
        <f t="shared" si="121"/>
        <v>2</v>
      </c>
      <c r="K1983" s="148">
        <f t="shared" si="122"/>
        <v>5</v>
      </c>
      <c r="L1983" s="151">
        <f t="shared" si="123"/>
        <v>1</v>
      </c>
    </row>
    <row r="1984" spans="2:12" x14ac:dyDescent="0.25">
      <c r="B1984" s="147" t="s">
        <v>6</v>
      </c>
      <c r="C1984" s="148" t="s">
        <v>7</v>
      </c>
      <c r="D1984" s="148">
        <v>32</v>
      </c>
      <c r="E1984" s="148" t="s">
        <v>8</v>
      </c>
      <c r="F1984" s="149">
        <v>44206</v>
      </c>
      <c r="G1984" s="149">
        <v>43874</v>
      </c>
      <c r="H1984" s="150">
        <v>96000</v>
      </c>
      <c r="I1984" s="148" t="str">
        <f t="shared" si="120"/>
        <v>2020Q1</v>
      </c>
      <c r="J1984" s="148">
        <f t="shared" si="121"/>
        <v>1</v>
      </c>
      <c r="K1984" s="148">
        <f t="shared" si="122"/>
        <v>4</v>
      </c>
      <c r="L1984" s="151">
        <f t="shared" si="123"/>
        <v>1</v>
      </c>
    </row>
    <row r="1985" spans="2:12" x14ac:dyDescent="0.25">
      <c r="B1985" s="147" t="s">
        <v>6</v>
      </c>
      <c r="C1985" s="148" t="s">
        <v>7</v>
      </c>
      <c r="D1985" s="148">
        <v>59</v>
      </c>
      <c r="E1985" s="148" t="s">
        <v>8</v>
      </c>
      <c r="F1985" s="149">
        <v>44206</v>
      </c>
      <c r="G1985" s="149">
        <v>44155</v>
      </c>
      <c r="H1985" s="150">
        <v>10000</v>
      </c>
      <c r="I1985" s="148" t="str">
        <f t="shared" si="120"/>
        <v>2020Q4</v>
      </c>
      <c r="J1985" s="148">
        <f t="shared" si="121"/>
        <v>1</v>
      </c>
      <c r="K1985" s="148">
        <f t="shared" si="122"/>
        <v>1</v>
      </c>
      <c r="L1985" s="151">
        <f t="shared" si="123"/>
        <v>1</v>
      </c>
    </row>
    <row r="1986" spans="2:12" x14ac:dyDescent="0.25">
      <c r="B1986" s="147" t="s">
        <v>9</v>
      </c>
      <c r="C1986" s="148" t="s">
        <v>7</v>
      </c>
      <c r="D1986" s="148">
        <v>59</v>
      </c>
      <c r="E1986" s="148" t="s">
        <v>8</v>
      </c>
      <c r="F1986" s="149">
        <v>44207</v>
      </c>
      <c r="G1986" s="149">
        <v>43984</v>
      </c>
      <c r="H1986" s="150">
        <v>10000</v>
      </c>
      <c r="I1986" s="148" t="str">
        <f t="shared" si="120"/>
        <v>2020Q2</v>
      </c>
      <c r="J1986" s="148">
        <f t="shared" si="121"/>
        <v>1</v>
      </c>
      <c r="K1986" s="148">
        <f t="shared" si="122"/>
        <v>3</v>
      </c>
      <c r="L1986" s="151">
        <f t="shared" si="123"/>
        <v>1</v>
      </c>
    </row>
    <row r="1987" spans="2:12" x14ac:dyDescent="0.25">
      <c r="B1987" s="147" t="s">
        <v>6</v>
      </c>
      <c r="C1987" s="148" t="s">
        <v>7</v>
      </c>
      <c r="D1987" s="148">
        <v>53</v>
      </c>
      <c r="E1987" s="148" t="s">
        <v>8</v>
      </c>
      <c r="F1987" s="149">
        <v>44208</v>
      </c>
      <c r="G1987" s="149">
        <v>44117</v>
      </c>
      <c r="H1987" s="150">
        <v>25000</v>
      </c>
      <c r="I1987" s="148" t="str">
        <f t="shared" si="120"/>
        <v>2020Q4</v>
      </c>
      <c r="J1987" s="148">
        <f t="shared" si="121"/>
        <v>1</v>
      </c>
      <c r="K1987" s="148">
        <f t="shared" si="122"/>
        <v>1</v>
      </c>
      <c r="L1987" s="151">
        <f t="shared" si="123"/>
        <v>1</v>
      </c>
    </row>
    <row r="1988" spans="2:12" x14ac:dyDescent="0.25">
      <c r="B1988" s="147" t="s">
        <v>6</v>
      </c>
      <c r="C1988" s="148" t="s">
        <v>7</v>
      </c>
      <c r="D1988" s="148">
        <v>36</v>
      </c>
      <c r="E1988" s="148" t="s">
        <v>8</v>
      </c>
      <c r="F1988" s="149">
        <v>44209</v>
      </c>
      <c r="G1988" s="149">
        <v>43989</v>
      </c>
      <c r="H1988" s="150">
        <v>87000</v>
      </c>
      <c r="I1988" s="148" t="str">
        <f t="shared" si="120"/>
        <v>2020Q2</v>
      </c>
      <c r="J1988" s="148">
        <f t="shared" si="121"/>
        <v>1</v>
      </c>
      <c r="K1988" s="148">
        <f t="shared" si="122"/>
        <v>3</v>
      </c>
      <c r="L1988" s="151">
        <f t="shared" si="123"/>
        <v>1</v>
      </c>
    </row>
    <row r="1989" spans="2:12" x14ac:dyDescent="0.25">
      <c r="B1989" s="147" t="s">
        <v>6</v>
      </c>
      <c r="C1989" s="148" t="s">
        <v>7</v>
      </c>
      <c r="D1989" s="148">
        <v>20</v>
      </c>
      <c r="E1989" s="148" t="s">
        <v>8</v>
      </c>
      <c r="F1989" s="149">
        <v>44209</v>
      </c>
      <c r="G1989" s="149">
        <v>44055</v>
      </c>
      <c r="H1989" s="150">
        <v>100000</v>
      </c>
      <c r="I1989" s="148" t="str">
        <f t="shared" si="120"/>
        <v>2020Q3</v>
      </c>
      <c r="J1989" s="148">
        <f t="shared" si="121"/>
        <v>1</v>
      </c>
      <c r="K1989" s="148">
        <f t="shared" si="122"/>
        <v>2</v>
      </c>
      <c r="L1989" s="151">
        <f t="shared" si="123"/>
        <v>1</v>
      </c>
    </row>
    <row r="1990" spans="2:12" x14ac:dyDescent="0.25">
      <c r="B1990" s="147" t="s">
        <v>6</v>
      </c>
      <c r="C1990" s="148" t="s">
        <v>7</v>
      </c>
      <c r="D1990" s="148">
        <v>58</v>
      </c>
      <c r="E1990" s="148" t="s">
        <v>8</v>
      </c>
      <c r="F1990" s="149">
        <v>44209</v>
      </c>
      <c r="G1990" s="149">
        <v>44099</v>
      </c>
      <c r="H1990" s="150">
        <v>12000</v>
      </c>
      <c r="I1990" s="148" t="str">
        <f t="shared" si="120"/>
        <v>2020Q3</v>
      </c>
      <c r="J1990" s="148">
        <f t="shared" si="121"/>
        <v>1</v>
      </c>
      <c r="K1990" s="148">
        <f t="shared" si="122"/>
        <v>2</v>
      </c>
      <c r="L1990" s="151">
        <f t="shared" si="123"/>
        <v>1</v>
      </c>
    </row>
    <row r="1991" spans="2:12" x14ac:dyDescent="0.25">
      <c r="B1991" s="147" t="s">
        <v>6</v>
      </c>
      <c r="C1991" s="148" t="s">
        <v>7</v>
      </c>
      <c r="D1991" s="148">
        <v>18</v>
      </c>
      <c r="E1991" s="148" t="s">
        <v>8</v>
      </c>
      <c r="F1991" s="149">
        <v>44209</v>
      </c>
      <c r="G1991" s="149">
        <v>44121</v>
      </c>
      <c r="H1991" s="150">
        <v>100000</v>
      </c>
      <c r="I1991" s="148" t="str">
        <f t="shared" si="120"/>
        <v>2020Q4</v>
      </c>
      <c r="J1991" s="148">
        <f t="shared" si="121"/>
        <v>1</v>
      </c>
      <c r="K1991" s="148">
        <f t="shared" si="122"/>
        <v>1</v>
      </c>
      <c r="L1991" s="151">
        <f t="shared" si="123"/>
        <v>1</v>
      </c>
    </row>
    <row r="1992" spans="2:12" x14ac:dyDescent="0.25">
      <c r="B1992" s="147" t="s">
        <v>9</v>
      </c>
      <c r="C1992" s="148" t="s">
        <v>7</v>
      </c>
      <c r="D1992" s="148">
        <v>56</v>
      </c>
      <c r="E1992" s="148" t="s">
        <v>8</v>
      </c>
      <c r="F1992" s="149">
        <v>44210</v>
      </c>
      <c r="G1992" s="149">
        <v>42939</v>
      </c>
      <c r="H1992" s="150">
        <v>17000</v>
      </c>
      <c r="I1992" s="148" t="str">
        <f t="shared" si="120"/>
        <v>2017Q3</v>
      </c>
      <c r="J1992" s="148">
        <f t="shared" si="121"/>
        <v>4</v>
      </c>
      <c r="K1992" s="148">
        <f t="shared" si="122"/>
        <v>14</v>
      </c>
      <c r="L1992" s="151">
        <f t="shared" si="123"/>
        <v>1</v>
      </c>
    </row>
    <row r="1993" spans="2:12" x14ac:dyDescent="0.25">
      <c r="B1993" s="147" t="s">
        <v>9</v>
      </c>
      <c r="C1993" s="148" t="s">
        <v>7</v>
      </c>
      <c r="D1993" s="148">
        <v>63</v>
      </c>
      <c r="E1993" s="148" t="s">
        <v>8</v>
      </c>
      <c r="F1993" s="149">
        <v>44210</v>
      </c>
      <c r="G1993" s="149">
        <v>43994</v>
      </c>
      <c r="H1993" s="150">
        <v>10000</v>
      </c>
      <c r="I1993" s="148" t="str">
        <f t="shared" si="120"/>
        <v>2020Q2</v>
      </c>
      <c r="J1993" s="148">
        <f t="shared" si="121"/>
        <v>1</v>
      </c>
      <c r="K1993" s="148">
        <f t="shared" si="122"/>
        <v>3</v>
      </c>
      <c r="L1993" s="151">
        <f t="shared" si="123"/>
        <v>1</v>
      </c>
    </row>
    <row r="1994" spans="2:12" x14ac:dyDescent="0.25">
      <c r="B1994" s="147" t="s">
        <v>11</v>
      </c>
      <c r="C1994" s="148" t="s">
        <v>7</v>
      </c>
      <c r="D1994" s="148">
        <v>43</v>
      </c>
      <c r="E1994" s="148" t="s">
        <v>8</v>
      </c>
      <c r="F1994" s="149">
        <v>44211</v>
      </c>
      <c r="G1994" s="149">
        <v>44189</v>
      </c>
      <c r="H1994" s="150">
        <v>59000</v>
      </c>
      <c r="I1994" s="148" t="str">
        <f t="shared" si="120"/>
        <v>2020Q4</v>
      </c>
      <c r="J1994" s="148">
        <f t="shared" si="121"/>
        <v>1</v>
      </c>
      <c r="K1994" s="148">
        <f t="shared" si="122"/>
        <v>1</v>
      </c>
      <c r="L1994" s="151">
        <f t="shared" si="123"/>
        <v>1</v>
      </c>
    </row>
    <row r="1995" spans="2:12" x14ac:dyDescent="0.25">
      <c r="B1995" s="147" t="s">
        <v>9</v>
      </c>
      <c r="C1995" s="148" t="s">
        <v>7</v>
      </c>
      <c r="D1995" s="148">
        <v>47</v>
      </c>
      <c r="E1995" s="148" t="s">
        <v>8</v>
      </c>
      <c r="F1995" s="149">
        <v>44213</v>
      </c>
      <c r="G1995" s="149">
        <v>42839</v>
      </c>
      <c r="H1995" s="150">
        <v>40000</v>
      </c>
      <c r="I1995" s="148" t="str">
        <f t="shared" ref="I1995:I2058" si="124">YEAR(G1995)&amp;"Q"&amp;ROUNDUP(MONTH(G1995)/3,0)</f>
        <v>2017Q2</v>
      </c>
      <c r="J1995" s="148">
        <f t="shared" ref="J1995:J2058" si="125">YEAR(F1995)-YEAR(G1995)</f>
        <v>4</v>
      </c>
      <c r="K1995" s="148">
        <f t="shared" ref="K1995:K2058" si="126">(YEAR(F1995)*4+ROUNDDOWN((MONTH(F1995)-1)/3,0))
-(YEAR(G1995)*4+ROUNDDOWN((MONTH(G1995)-1)/3,0))</f>
        <v>15</v>
      </c>
      <c r="L1995" s="151">
        <f t="shared" ref="L1995:L2058" si="127">IF(C1995="Declined",0,IF(C1995="Admitted",1,IF(B1995="TPD",0.8,1)))</f>
        <v>1</v>
      </c>
    </row>
    <row r="1996" spans="2:12" x14ac:dyDescent="0.25">
      <c r="B1996" s="147" t="s">
        <v>6</v>
      </c>
      <c r="C1996" s="148" t="s">
        <v>7</v>
      </c>
      <c r="D1996" s="148">
        <v>64</v>
      </c>
      <c r="E1996" s="148" t="s">
        <v>8</v>
      </c>
      <c r="F1996" s="149">
        <v>44213</v>
      </c>
      <c r="G1996" s="149">
        <v>43834</v>
      </c>
      <c r="H1996" s="150">
        <v>10000</v>
      </c>
      <c r="I1996" s="148" t="str">
        <f t="shared" si="124"/>
        <v>2020Q1</v>
      </c>
      <c r="J1996" s="148">
        <f t="shared" si="125"/>
        <v>1</v>
      </c>
      <c r="K1996" s="148">
        <f t="shared" si="126"/>
        <v>4</v>
      </c>
      <c r="L1996" s="151">
        <f t="shared" si="127"/>
        <v>1</v>
      </c>
    </row>
    <row r="1997" spans="2:12" x14ac:dyDescent="0.25">
      <c r="B1997" s="147" t="s">
        <v>6</v>
      </c>
      <c r="C1997" s="148" t="s">
        <v>7</v>
      </c>
      <c r="D1997" s="148">
        <v>38</v>
      </c>
      <c r="E1997" s="148" t="s">
        <v>8</v>
      </c>
      <c r="F1997" s="149">
        <v>44213</v>
      </c>
      <c r="G1997" s="149">
        <v>43888</v>
      </c>
      <c r="H1997" s="150">
        <v>84000</v>
      </c>
      <c r="I1997" s="148" t="str">
        <f t="shared" si="124"/>
        <v>2020Q1</v>
      </c>
      <c r="J1997" s="148">
        <f t="shared" si="125"/>
        <v>1</v>
      </c>
      <c r="K1997" s="148">
        <f t="shared" si="126"/>
        <v>4</v>
      </c>
      <c r="L1997" s="151">
        <f t="shared" si="127"/>
        <v>1</v>
      </c>
    </row>
    <row r="1998" spans="2:12" x14ac:dyDescent="0.25">
      <c r="B1998" s="147" t="s">
        <v>9</v>
      </c>
      <c r="C1998" s="148" t="s">
        <v>7</v>
      </c>
      <c r="D1998" s="148">
        <v>42</v>
      </c>
      <c r="E1998" s="148" t="s">
        <v>8</v>
      </c>
      <c r="F1998" s="149">
        <v>44213</v>
      </c>
      <c r="G1998" s="149">
        <v>44080</v>
      </c>
      <c r="H1998" s="150">
        <v>64000</v>
      </c>
      <c r="I1998" s="148" t="str">
        <f t="shared" si="124"/>
        <v>2020Q3</v>
      </c>
      <c r="J1998" s="148">
        <f t="shared" si="125"/>
        <v>1</v>
      </c>
      <c r="K1998" s="148">
        <f t="shared" si="126"/>
        <v>2</v>
      </c>
      <c r="L1998" s="151">
        <f t="shared" si="127"/>
        <v>1</v>
      </c>
    </row>
    <row r="1999" spans="2:12" x14ac:dyDescent="0.25">
      <c r="B1999" s="147" t="s">
        <v>6</v>
      </c>
      <c r="C1999" s="148" t="s">
        <v>7</v>
      </c>
      <c r="D1999" s="148">
        <v>63</v>
      </c>
      <c r="E1999" s="148" t="s">
        <v>8</v>
      </c>
      <c r="F1999" s="149">
        <v>44213</v>
      </c>
      <c r="G1999" s="149">
        <v>44096</v>
      </c>
      <c r="H1999" s="150">
        <v>10000</v>
      </c>
      <c r="I1999" s="148" t="str">
        <f t="shared" si="124"/>
        <v>2020Q3</v>
      </c>
      <c r="J1999" s="148">
        <f t="shared" si="125"/>
        <v>1</v>
      </c>
      <c r="K1999" s="148">
        <f t="shared" si="126"/>
        <v>2</v>
      </c>
      <c r="L1999" s="151">
        <f t="shared" si="127"/>
        <v>1</v>
      </c>
    </row>
    <row r="2000" spans="2:12" x14ac:dyDescent="0.25">
      <c r="B2000" s="147" t="s">
        <v>6</v>
      </c>
      <c r="C2000" s="148" t="s">
        <v>7</v>
      </c>
      <c r="D2000" s="148">
        <v>41</v>
      </c>
      <c r="E2000" s="148" t="s">
        <v>8</v>
      </c>
      <c r="F2000" s="149">
        <v>44213</v>
      </c>
      <c r="G2000" s="149">
        <v>44123</v>
      </c>
      <c r="H2000" s="150">
        <v>68000</v>
      </c>
      <c r="I2000" s="148" t="str">
        <f t="shared" si="124"/>
        <v>2020Q4</v>
      </c>
      <c r="J2000" s="148">
        <f t="shared" si="125"/>
        <v>1</v>
      </c>
      <c r="K2000" s="148">
        <f t="shared" si="126"/>
        <v>1</v>
      </c>
      <c r="L2000" s="151">
        <f t="shared" si="127"/>
        <v>1</v>
      </c>
    </row>
    <row r="2001" spans="2:12" x14ac:dyDescent="0.25">
      <c r="B2001" s="147" t="s">
        <v>6</v>
      </c>
      <c r="C2001" s="148" t="s">
        <v>7</v>
      </c>
      <c r="D2001" s="148">
        <v>24</v>
      </c>
      <c r="E2001" s="148" t="s">
        <v>8</v>
      </c>
      <c r="F2001" s="149">
        <v>44213</v>
      </c>
      <c r="G2001" s="149">
        <v>44171</v>
      </c>
      <c r="H2001" s="150">
        <v>100000</v>
      </c>
      <c r="I2001" s="148" t="str">
        <f t="shared" si="124"/>
        <v>2020Q4</v>
      </c>
      <c r="J2001" s="148">
        <f t="shared" si="125"/>
        <v>1</v>
      </c>
      <c r="K2001" s="148">
        <f t="shared" si="126"/>
        <v>1</v>
      </c>
      <c r="L2001" s="151">
        <f t="shared" si="127"/>
        <v>1</v>
      </c>
    </row>
    <row r="2002" spans="2:12" x14ac:dyDescent="0.25">
      <c r="B2002" s="147" t="s">
        <v>9</v>
      </c>
      <c r="C2002" s="148" t="s">
        <v>7</v>
      </c>
      <c r="D2002" s="148">
        <v>35</v>
      </c>
      <c r="E2002" s="148" t="s">
        <v>8</v>
      </c>
      <c r="F2002" s="149">
        <v>44214</v>
      </c>
      <c r="G2002" s="149">
        <v>43577</v>
      </c>
      <c r="H2002" s="150">
        <v>88000</v>
      </c>
      <c r="I2002" s="148" t="str">
        <f t="shared" si="124"/>
        <v>2019Q2</v>
      </c>
      <c r="J2002" s="148">
        <f t="shared" si="125"/>
        <v>2</v>
      </c>
      <c r="K2002" s="148">
        <f t="shared" si="126"/>
        <v>7</v>
      </c>
      <c r="L2002" s="151">
        <f t="shared" si="127"/>
        <v>1</v>
      </c>
    </row>
    <row r="2003" spans="2:12" x14ac:dyDescent="0.25">
      <c r="B2003" s="147" t="s">
        <v>6</v>
      </c>
      <c r="C2003" s="148" t="s">
        <v>7</v>
      </c>
      <c r="D2003" s="148">
        <v>41</v>
      </c>
      <c r="E2003" s="148" t="s">
        <v>8</v>
      </c>
      <c r="F2003" s="149">
        <v>44214</v>
      </c>
      <c r="G2003" s="149">
        <v>43991</v>
      </c>
      <c r="H2003" s="150">
        <v>68000</v>
      </c>
      <c r="I2003" s="148" t="str">
        <f t="shared" si="124"/>
        <v>2020Q2</v>
      </c>
      <c r="J2003" s="148">
        <f t="shared" si="125"/>
        <v>1</v>
      </c>
      <c r="K2003" s="148">
        <f t="shared" si="126"/>
        <v>3</v>
      </c>
      <c r="L2003" s="151">
        <f t="shared" si="127"/>
        <v>1</v>
      </c>
    </row>
    <row r="2004" spans="2:12" x14ac:dyDescent="0.25">
      <c r="B2004" s="147" t="s">
        <v>9</v>
      </c>
      <c r="C2004" s="148" t="s">
        <v>7</v>
      </c>
      <c r="D2004" s="148">
        <v>53</v>
      </c>
      <c r="E2004" s="148" t="s">
        <v>8</v>
      </c>
      <c r="F2004" s="149">
        <v>44215</v>
      </c>
      <c r="G2004" s="149">
        <v>43645</v>
      </c>
      <c r="H2004" s="150">
        <v>25000</v>
      </c>
      <c r="I2004" s="148" t="str">
        <f t="shared" si="124"/>
        <v>2019Q2</v>
      </c>
      <c r="J2004" s="148">
        <f t="shared" si="125"/>
        <v>2</v>
      </c>
      <c r="K2004" s="148">
        <f t="shared" si="126"/>
        <v>7</v>
      </c>
      <c r="L2004" s="151">
        <f t="shared" si="127"/>
        <v>1</v>
      </c>
    </row>
    <row r="2005" spans="2:12" x14ac:dyDescent="0.25">
      <c r="B2005" s="147" t="s">
        <v>6</v>
      </c>
      <c r="C2005" s="148" t="s">
        <v>7</v>
      </c>
      <c r="D2005" s="148">
        <v>35</v>
      </c>
      <c r="E2005" s="148" t="s">
        <v>8</v>
      </c>
      <c r="F2005" s="149">
        <v>44215</v>
      </c>
      <c r="G2005" s="149">
        <v>44105</v>
      </c>
      <c r="H2005" s="150">
        <v>88000</v>
      </c>
      <c r="I2005" s="148" t="str">
        <f t="shared" si="124"/>
        <v>2020Q4</v>
      </c>
      <c r="J2005" s="148">
        <f t="shared" si="125"/>
        <v>1</v>
      </c>
      <c r="K2005" s="148">
        <f t="shared" si="126"/>
        <v>1</v>
      </c>
      <c r="L2005" s="151">
        <f t="shared" si="127"/>
        <v>1</v>
      </c>
    </row>
    <row r="2006" spans="2:12" x14ac:dyDescent="0.25">
      <c r="B2006" s="147" t="s">
        <v>6</v>
      </c>
      <c r="C2006" s="148" t="s">
        <v>7</v>
      </c>
      <c r="D2006" s="148">
        <v>59</v>
      </c>
      <c r="E2006" s="148" t="s">
        <v>8</v>
      </c>
      <c r="F2006" s="149">
        <v>44215</v>
      </c>
      <c r="G2006" s="149">
        <v>44132</v>
      </c>
      <c r="H2006" s="150">
        <v>10000</v>
      </c>
      <c r="I2006" s="148" t="str">
        <f t="shared" si="124"/>
        <v>2020Q4</v>
      </c>
      <c r="J2006" s="148">
        <f t="shared" si="125"/>
        <v>1</v>
      </c>
      <c r="K2006" s="148">
        <f t="shared" si="126"/>
        <v>1</v>
      </c>
      <c r="L2006" s="151">
        <f t="shared" si="127"/>
        <v>1</v>
      </c>
    </row>
    <row r="2007" spans="2:12" x14ac:dyDescent="0.25">
      <c r="B2007" s="147" t="s">
        <v>6</v>
      </c>
      <c r="C2007" s="148" t="s">
        <v>7</v>
      </c>
      <c r="D2007" s="148">
        <v>40</v>
      </c>
      <c r="E2007" s="148" t="s">
        <v>8</v>
      </c>
      <c r="F2007" s="149">
        <v>44215</v>
      </c>
      <c r="G2007" s="149">
        <v>44166</v>
      </c>
      <c r="H2007" s="150">
        <v>74000</v>
      </c>
      <c r="I2007" s="148" t="str">
        <f t="shared" si="124"/>
        <v>2020Q4</v>
      </c>
      <c r="J2007" s="148">
        <f t="shared" si="125"/>
        <v>1</v>
      </c>
      <c r="K2007" s="148">
        <f t="shared" si="126"/>
        <v>1</v>
      </c>
      <c r="L2007" s="151">
        <f t="shared" si="127"/>
        <v>1</v>
      </c>
    </row>
    <row r="2008" spans="2:12" x14ac:dyDescent="0.25">
      <c r="B2008" s="147" t="s">
        <v>6</v>
      </c>
      <c r="C2008" s="148" t="s">
        <v>7</v>
      </c>
      <c r="D2008" s="148">
        <v>56</v>
      </c>
      <c r="E2008" s="148" t="s">
        <v>8</v>
      </c>
      <c r="F2008" s="149">
        <v>44215</v>
      </c>
      <c r="G2008" s="149">
        <v>44174</v>
      </c>
      <c r="H2008" s="150">
        <v>17000</v>
      </c>
      <c r="I2008" s="148" t="str">
        <f t="shared" si="124"/>
        <v>2020Q4</v>
      </c>
      <c r="J2008" s="148">
        <f t="shared" si="125"/>
        <v>1</v>
      </c>
      <c r="K2008" s="148">
        <f t="shared" si="126"/>
        <v>1</v>
      </c>
      <c r="L2008" s="151">
        <f t="shared" si="127"/>
        <v>1</v>
      </c>
    </row>
    <row r="2009" spans="2:12" x14ac:dyDescent="0.25">
      <c r="B2009" s="147" t="s">
        <v>9</v>
      </c>
      <c r="C2009" s="148" t="s">
        <v>7</v>
      </c>
      <c r="D2009" s="148">
        <v>55</v>
      </c>
      <c r="E2009" s="148" t="s">
        <v>8</v>
      </c>
      <c r="F2009" s="149">
        <v>44216</v>
      </c>
      <c r="G2009" s="149">
        <v>43892</v>
      </c>
      <c r="H2009" s="150">
        <v>20000</v>
      </c>
      <c r="I2009" s="148" t="str">
        <f t="shared" si="124"/>
        <v>2020Q1</v>
      </c>
      <c r="J2009" s="148">
        <f t="shared" si="125"/>
        <v>1</v>
      </c>
      <c r="K2009" s="148">
        <f t="shared" si="126"/>
        <v>4</v>
      </c>
      <c r="L2009" s="151">
        <f t="shared" si="127"/>
        <v>1</v>
      </c>
    </row>
    <row r="2010" spans="2:12" x14ac:dyDescent="0.25">
      <c r="B2010" s="147" t="s">
        <v>6</v>
      </c>
      <c r="C2010" s="148" t="s">
        <v>7</v>
      </c>
      <c r="D2010" s="148">
        <v>43</v>
      </c>
      <c r="E2010" s="148" t="s">
        <v>8</v>
      </c>
      <c r="F2010" s="149">
        <v>44216</v>
      </c>
      <c r="G2010" s="149">
        <v>44088</v>
      </c>
      <c r="H2010" s="150">
        <v>59000</v>
      </c>
      <c r="I2010" s="148" t="str">
        <f t="shared" si="124"/>
        <v>2020Q3</v>
      </c>
      <c r="J2010" s="148">
        <f t="shared" si="125"/>
        <v>1</v>
      </c>
      <c r="K2010" s="148">
        <f t="shared" si="126"/>
        <v>2</v>
      </c>
      <c r="L2010" s="151">
        <f t="shared" si="127"/>
        <v>1</v>
      </c>
    </row>
    <row r="2011" spans="2:12" x14ac:dyDescent="0.25">
      <c r="B2011" s="147" t="s">
        <v>6</v>
      </c>
      <c r="C2011" s="148" t="s">
        <v>7</v>
      </c>
      <c r="D2011" s="148">
        <v>41</v>
      </c>
      <c r="E2011" s="148" t="s">
        <v>8</v>
      </c>
      <c r="F2011" s="149">
        <v>44216</v>
      </c>
      <c r="G2011" s="149">
        <v>44107</v>
      </c>
      <c r="H2011" s="150">
        <v>68000</v>
      </c>
      <c r="I2011" s="148" t="str">
        <f t="shared" si="124"/>
        <v>2020Q4</v>
      </c>
      <c r="J2011" s="148">
        <f t="shared" si="125"/>
        <v>1</v>
      </c>
      <c r="K2011" s="148">
        <f t="shared" si="126"/>
        <v>1</v>
      </c>
      <c r="L2011" s="151">
        <f t="shared" si="127"/>
        <v>1</v>
      </c>
    </row>
    <row r="2012" spans="2:12" x14ac:dyDescent="0.25">
      <c r="B2012" s="147" t="s">
        <v>9</v>
      </c>
      <c r="C2012" s="148" t="s">
        <v>7</v>
      </c>
      <c r="D2012" s="148">
        <v>38</v>
      </c>
      <c r="E2012" s="148" t="s">
        <v>8</v>
      </c>
      <c r="F2012" s="149">
        <v>44217</v>
      </c>
      <c r="G2012" s="149">
        <v>42970</v>
      </c>
      <c r="H2012" s="150">
        <v>84000</v>
      </c>
      <c r="I2012" s="148" t="str">
        <f t="shared" si="124"/>
        <v>2017Q3</v>
      </c>
      <c r="J2012" s="148">
        <f t="shared" si="125"/>
        <v>4</v>
      </c>
      <c r="K2012" s="148">
        <f t="shared" si="126"/>
        <v>14</v>
      </c>
      <c r="L2012" s="151">
        <f t="shared" si="127"/>
        <v>1</v>
      </c>
    </row>
    <row r="2013" spans="2:12" x14ac:dyDescent="0.25">
      <c r="B2013" s="147" t="s">
        <v>6</v>
      </c>
      <c r="C2013" s="148" t="s">
        <v>7</v>
      </c>
      <c r="D2013" s="148">
        <v>50</v>
      </c>
      <c r="E2013" s="148" t="s">
        <v>8</v>
      </c>
      <c r="F2013" s="149">
        <v>44217</v>
      </c>
      <c r="G2013" s="149">
        <v>43485</v>
      </c>
      <c r="H2013" s="150">
        <v>32000</v>
      </c>
      <c r="I2013" s="148" t="str">
        <f t="shared" si="124"/>
        <v>2019Q1</v>
      </c>
      <c r="J2013" s="148">
        <f t="shared" si="125"/>
        <v>2</v>
      </c>
      <c r="K2013" s="148">
        <f t="shared" si="126"/>
        <v>8</v>
      </c>
      <c r="L2013" s="151">
        <f t="shared" si="127"/>
        <v>1</v>
      </c>
    </row>
    <row r="2014" spans="2:12" x14ac:dyDescent="0.25">
      <c r="B2014" s="147" t="s">
        <v>6</v>
      </c>
      <c r="C2014" s="148" t="s">
        <v>7</v>
      </c>
      <c r="D2014" s="148">
        <v>52</v>
      </c>
      <c r="E2014" s="148" t="s">
        <v>8</v>
      </c>
      <c r="F2014" s="149">
        <v>44220</v>
      </c>
      <c r="G2014" s="149">
        <v>43802</v>
      </c>
      <c r="H2014" s="150">
        <v>27000</v>
      </c>
      <c r="I2014" s="148" t="str">
        <f t="shared" si="124"/>
        <v>2019Q4</v>
      </c>
      <c r="J2014" s="148">
        <f t="shared" si="125"/>
        <v>2</v>
      </c>
      <c r="K2014" s="148">
        <f t="shared" si="126"/>
        <v>5</v>
      </c>
      <c r="L2014" s="151">
        <f t="shared" si="127"/>
        <v>1</v>
      </c>
    </row>
    <row r="2015" spans="2:12" x14ac:dyDescent="0.25">
      <c r="B2015" s="147" t="s">
        <v>9</v>
      </c>
      <c r="C2015" s="148" t="s">
        <v>7</v>
      </c>
      <c r="D2015" s="148">
        <v>50</v>
      </c>
      <c r="E2015" s="148" t="s">
        <v>8</v>
      </c>
      <c r="F2015" s="149">
        <v>44220</v>
      </c>
      <c r="G2015" s="149">
        <v>43889</v>
      </c>
      <c r="H2015" s="150">
        <v>32000</v>
      </c>
      <c r="I2015" s="148" t="str">
        <f t="shared" si="124"/>
        <v>2020Q1</v>
      </c>
      <c r="J2015" s="148">
        <f t="shared" si="125"/>
        <v>1</v>
      </c>
      <c r="K2015" s="148">
        <f t="shared" si="126"/>
        <v>4</v>
      </c>
      <c r="L2015" s="151">
        <f t="shared" si="127"/>
        <v>1</v>
      </c>
    </row>
    <row r="2016" spans="2:12" x14ac:dyDescent="0.25">
      <c r="B2016" s="147" t="s">
        <v>6</v>
      </c>
      <c r="C2016" s="148" t="s">
        <v>7</v>
      </c>
      <c r="D2016" s="148">
        <v>34</v>
      </c>
      <c r="E2016" s="148" t="s">
        <v>8</v>
      </c>
      <c r="F2016" s="149">
        <v>44220</v>
      </c>
      <c r="G2016" s="149">
        <v>44066</v>
      </c>
      <c r="H2016" s="150">
        <v>91000</v>
      </c>
      <c r="I2016" s="148" t="str">
        <f t="shared" si="124"/>
        <v>2020Q3</v>
      </c>
      <c r="J2016" s="148">
        <f t="shared" si="125"/>
        <v>1</v>
      </c>
      <c r="K2016" s="148">
        <f t="shared" si="126"/>
        <v>2</v>
      </c>
      <c r="L2016" s="151">
        <f t="shared" si="127"/>
        <v>1</v>
      </c>
    </row>
    <row r="2017" spans="2:12" x14ac:dyDescent="0.25">
      <c r="B2017" s="147" t="s">
        <v>11</v>
      </c>
      <c r="C2017" s="148" t="s">
        <v>7</v>
      </c>
      <c r="D2017" s="148">
        <v>50</v>
      </c>
      <c r="E2017" s="148" t="s">
        <v>8</v>
      </c>
      <c r="F2017" s="149">
        <v>44220</v>
      </c>
      <c r="G2017" s="149">
        <v>44131</v>
      </c>
      <c r="H2017" s="150">
        <v>32000</v>
      </c>
      <c r="I2017" s="148" t="str">
        <f t="shared" si="124"/>
        <v>2020Q4</v>
      </c>
      <c r="J2017" s="148">
        <f t="shared" si="125"/>
        <v>1</v>
      </c>
      <c r="K2017" s="148">
        <f t="shared" si="126"/>
        <v>1</v>
      </c>
      <c r="L2017" s="151">
        <f t="shared" si="127"/>
        <v>1</v>
      </c>
    </row>
    <row r="2018" spans="2:12" x14ac:dyDescent="0.25">
      <c r="B2018" s="147" t="s">
        <v>6</v>
      </c>
      <c r="C2018" s="148" t="s">
        <v>7</v>
      </c>
      <c r="D2018" s="148">
        <v>61</v>
      </c>
      <c r="E2018" s="148" t="s">
        <v>8</v>
      </c>
      <c r="F2018" s="149">
        <v>44220</v>
      </c>
      <c r="G2018" s="149">
        <v>44139</v>
      </c>
      <c r="H2018" s="150">
        <v>10000</v>
      </c>
      <c r="I2018" s="148" t="str">
        <f t="shared" si="124"/>
        <v>2020Q4</v>
      </c>
      <c r="J2018" s="148">
        <f t="shared" si="125"/>
        <v>1</v>
      </c>
      <c r="K2018" s="148">
        <f t="shared" si="126"/>
        <v>1</v>
      </c>
      <c r="L2018" s="151">
        <f t="shared" si="127"/>
        <v>1</v>
      </c>
    </row>
    <row r="2019" spans="2:12" x14ac:dyDescent="0.25">
      <c r="B2019" s="147" t="s">
        <v>9</v>
      </c>
      <c r="C2019" s="148" t="s">
        <v>7</v>
      </c>
      <c r="D2019" s="148">
        <v>41</v>
      </c>
      <c r="E2019" s="148" t="s">
        <v>8</v>
      </c>
      <c r="F2019" s="149">
        <v>44221</v>
      </c>
      <c r="G2019" s="149">
        <v>43294</v>
      </c>
      <c r="H2019" s="150">
        <v>68000</v>
      </c>
      <c r="I2019" s="148" t="str">
        <f t="shared" si="124"/>
        <v>2018Q3</v>
      </c>
      <c r="J2019" s="148">
        <f t="shared" si="125"/>
        <v>3</v>
      </c>
      <c r="K2019" s="148">
        <f t="shared" si="126"/>
        <v>10</v>
      </c>
      <c r="L2019" s="151">
        <f t="shared" si="127"/>
        <v>1</v>
      </c>
    </row>
    <row r="2020" spans="2:12" x14ac:dyDescent="0.25">
      <c r="B2020" s="147" t="s">
        <v>9</v>
      </c>
      <c r="C2020" s="148" t="s">
        <v>7</v>
      </c>
      <c r="D2020" s="148">
        <v>26</v>
      </c>
      <c r="E2020" s="148" t="s">
        <v>8</v>
      </c>
      <c r="F2020" s="149">
        <v>44221</v>
      </c>
      <c r="G2020" s="149">
        <v>43721</v>
      </c>
      <c r="H2020" s="150">
        <v>100000</v>
      </c>
      <c r="I2020" s="148" t="str">
        <f t="shared" si="124"/>
        <v>2019Q3</v>
      </c>
      <c r="J2020" s="148">
        <f t="shared" si="125"/>
        <v>2</v>
      </c>
      <c r="K2020" s="148">
        <f t="shared" si="126"/>
        <v>6</v>
      </c>
      <c r="L2020" s="151">
        <f t="shared" si="127"/>
        <v>1</v>
      </c>
    </row>
    <row r="2021" spans="2:12" x14ac:dyDescent="0.25">
      <c r="B2021" s="147" t="s">
        <v>9</v>
      </c>
      <c r="C2021" s="148" t="s">
        <v>7</v>
      </c>
      <c r="D2021" s="148">
        <v>53</v>
      </c>
      <c r="E2021" s="148" t="s">
        <v>8</v>
      </c>
      <c r="F2021" s="149">
        <v>44221</v>
      </c>
      <c r="G2021" s="149">
        <v>44049</v>
      </c>
      <c r="H2021" s="150">
        <v>25000</v>
      </c>
      <c r="I2021" s="148" t="str">
        <f t="shared" si="124"/>
        <v>2020Q3</v>
      </c>
      <c r="J2021" s="148">
        <f t="shared" si="125"/>
        <v>1</v>
      </c>
      <c r="K2021" s="148">
        <f t="shared" si="126"/>
        <v>2</v>
      </c>
      <c r="L2021" s="151">
        <f t="shared" si="127"/>
        <v>1</v>
      </c>
    </row>
    <row r="2022" spans="2:12" x14ac:dyDescent="0.25">
      <c r="B2022" s="147" t="s">
        <v>6</v>
      </c>
      <c r="C2022" s="148" t="s">
        <v>7</v>
      </c>
      <c r="D2022" s="148">
        <v>23</v>
      </c>
      <c r="E2022" s="148" t="s">
        <v>8</v>
      </c>
      <c r="F2022" s="149">
        <v>44221</v>
      </c>
      <c r="G2022" s="149">
        <v>44175</v>
      </c>
      <c r="H2022" s="150">
        <v>100000</v>
      </c>
      <c r="I2022" s="148" t="str">
        <f t="shared" si="124"/>
        <v>2020Q4</v>
      </c>
      <c r="J2022" s="148">
        <f t="shared" si="125"/>
        <v>1</v>
      </c>
      <c r="K2022" s="148">
        <f t="shared" si="126"/>
        <v>1</v>
      </c>
      <c r="L2022" s="151">
        <f t="shared" si="127"/>
        <v>1</v>
      </c>
    </row>
    <row r="2023" spans="2:12" x14ac:dyDescent="0.25">
      <c r="B2023" s="147" t="s">
        <v>9</v>
      </c>
      <c r="C2023" s="148" t="s">
        <v>7</v>
      </c>
      <c r="D2023" s="148">
        <v>36</v>
      </c>
      <c r="E2023" s="148" t="s">
        <v>8</v>
      </c>
      <c r="F2023" s="149">
        <v>44222</v>
      </c>
      <c r="G2023" s="149">
        <v>42709</v>
      </c>
      <c r="H2023" s="150">
        <v>87000</v>
      </c>
      <c r="I2023" s="148" t="str">
        <f t="shared" si="124"/>
        <v>2016Q4</v>
      </c>
      <c r="J2023" s="148">
        <f t="shared" si="125"/>
        <v>5</v>
      </c>
      <c r="K2023" s="148">
        <f t="shared" si="126"/>
        <v>17</v>
      </c>
      <c r="L2023" s="151">
        <f t="shared" si="127"/>
        <v>1</v>
      </c>
    </row>
    <row r="2024" spans="2:12" x14ac:dyDescent="0.25">
      <c r="B2024" s="147" t="s">
        <v>9</v>
      </c>
      <c r="C2024" s="148" t="s">
        <v>7</v>
      </c>
      <c r="D2024" s="148">
        <v>48</v>
      </c>
      <c r="E2024" s="148" t="s">
        <v>8</v>
      </c>
      <c r="F2024" s="149">
        <v>44224</v>
      </c>
      <c r="G2024" s="149">
        <v>43467</v>
      </c>
      <c r="H2024" s="150">
        <v>38000</v>
      </c>
      <c r="I2024" s="148" t="str">
        <f t="shared" si="124"/>
        <v>2019Q1</v>
      </c>
      <c r="J2024" s="148">
        <f t="shared" si="125"/>
        <v>2</v>
      </c>
      <c r="K2024" s="148">
        <f t="shared" si="126"/>
        <v>8</v>
      </c>
      <c r="L2024" s="151">
        <f t="shared" si="127"/>
        <v>1</v>
      </c>
    </row>
    <row r="2025" spans="2:12" x14ac:dyDescent="0.25">
      <c r="B2025" s="147" t="s">
        <v>6</v>
      </c>
      <c r="C2025" s="148" t="s">
        <v>7</v>
      </c>
      <c r="D2025" s="148">
        <v>59</v>
      </c>
      <c r="E2025" s="148" t="s">
        <v>8</v>
      </c>
      <c r="F2025" s="149">
        <v>44224</v>
      </c>
      <c r="G2025" s="149">
        <v>44061</v>
      </c>
      <c r="H2025" s="150">
        <v>10000</v>
      </c>
      <c r="I2025" s="148" t="str">
        <f t="shared" si="124"/>
        <v>2020Q3</v>
      </c>
      <c r="J2025" s="148">
        <f t="shared" si="125"/>
        <v>1</v>
      </c>
      <c r="K2025" s="148">
        <f t="shared" si="126"/>
        <v>2</v>
      </c>
      <c r="L2025" s="151">
        <f t="shared" si="127"/>
        <v>1</v>
      </c>
    </row>
    <row r="2026" spans="2:12" x14ac:dyDescent="0.25">
      <c r="B2026" s="147" t="s">
        <v>6</v>
      </c>
      <c r="C2026" s="148" t="s">
        <v>7</v>
      </c>
      <c r="D2026" s="148">
        <v>46</v>
      </c>
      <c r="E2026" s="148" t="s">
        <v>8</v>
      </c>
      <c r="F2026" s="149">
        <v>44224</v>
      </c>
      <c r="G2026" s="149">
        <v>44151</v>
      </c>
      <c r="H2026" s="150">
        <v>43000</v>
      </c>
      <c r="I2026" s="148" t="str">
        <f t="shared" si="124"/>
        <v>2020Q4</v>
      </c>
      <c r="J2026" s="148">
        <f t="shared" si="125"/>
        <v>1</v>
      </c>
      <c r="K2026" s="148">
        <f t="shared" si="126"/>
        <v>1</v>
      </c>
      <c r="L2026" s="151">
        <f t="shared" si="127"/>
        <v>1</v>
      </c>
    </row>
    <row r="2027" spans="2:12" x14ac:dyDescent="0.25">
      <c r="B2027" s="147" t="s">
        <v>6</v>
      </c>
      <c r="C2027" s="148" t="s">
        <v>7</v>
      </c>
      <c r="D2027" s="148">
        <v>52</v>
      </c>
      <c r="E2027" s="148" t="s">
        <v>8</v>
      </c>
      <c r="F2027" s="149">
        <v>44224</v>
      </c>
      <c r="G2027" s="149">
        <v>44165</v>
      </c>
      <c r="H2027" s="150">
        <v>27000</v>
      </c>
      <c r="I2027" s="148" t="str">
        <f t="shared" si="124"/>
        <v>2020Q4</v>
      </c>
      <c r="J2027" s="148">
        <f t="shared" si="125"/>
        <v>1</v>
      </c>
      <c r="K2027" s="148">
        <f t="shared" si="126"/>
        <v>1</v>
      </c>
      <c r="L2027" s="151">
        <f t="shared" si="127"/>
        <v>1</v>
      </c>
    </row>
    <row r="2028" spans="2:12" x14ac:dyDescent="0.25">
      <c r="B2028" s="147" t="s">
        <v>6</v>
      </c>
      <c r="C2028" s="148" t="s">
        <v>7</v>
      </c>
      <c r="D2028" s="148">
        <v>54</v>
      </c>
      <c r="E2028" s="148" t="s">
        <v>8</v>
      </c>
      <c r="F2028" s="149">
        <v>44227</v>
      </c>
      <c r="G2028" s="149">
        <v>43745</v>
      </c>
      <c r="H2028" s="150">
        <v>22000</v>
      </c>
      <c r="I2028" s="148" t="str">
        <f t="shared" si="124"/>
        <v>2019Q4</v>
      </c>
      <c r="J2028" s="148">
        <f t="shared" si="125"/>
        <v>2</v>
      </c>
      <c r="K2028" s="148">
        <f t="shared" si="126"/>
        <v>5</v>
      </c>
      <c r="L2028" s="151">
        <f t="shared" si="127"/>
        <v>1</v>
      </c>
    </row>
    <row r="2029" spans="2:12" x14ac:dyDescent="0.25">
      <c r="B2029" s="147" t="s">
        <v>9</v>
      </c>
      <c r="C2029" s="148" t="s">
        <v>7</v>
      </c>
      <c r="D2029" s="148">
        <v>40</v>
      </c>
      <c r="E2029" s="148" t="s">
        <v>8</v>
      </c>
      <c r="F2029" s="149">
        <v>44227</v>
      </c>
      <c r="G2029" s="149">
        <v>43786</v>
      </c>
      <c r="H2029" s="150">
        <v>74000</v>
      </c>
      <c r="I2029" s="148" t="str">
        <f t="shared" si="124"/>
        <v>2019Q4</v>
      </c>
      <c r="J2029" s="148">
        <f t="shared" si="125"/>
        <v>2</v>
      </c>
      <c r="K2029" s="148">
        <f t="shared" si="126"/>
        <v>5</v>
      </c>
      <c r="L2029" s="151">
        <f t="shared" si="127"/>
        <v>1</v>
      </c>
    </row>
    <row r="2030" spans="2:12" x14ac:dyDescent="0.25">
      <c r="B2030" s="147" t="s">
        <v>9</v>
      </c>
      <c r="C2030" s="148" t="s">
        <v>7</v>
      </c>
      <c r="D2030" s="148">
        <v>39</v>
      </c>
      <c r="E2030" s="148" t="s">
        <v>8</v>
      </c>
      <c r="F2030" s="149">
        <v>44228</v>
      </c>
      <c r="G2030" s="149">
        <v>43831</v>
      </c>
      <c r="H2030" s="150">
        <v>81000</v>
      </c>
      <c r="I2030" s="148" t="str">
        <f t="shared" si="124"/>
        <v>2020Q1</v>
      </c>
      <c r="J2030" s="148">
        <f t="shared" si="125"/>
        <v>1</v>
      </c>
      <c r="K2030" s="148">
        <f t="shared" si="126"/>
        <v>4</v>
      </c>
      <c r="L2030" s="151">
        <f t="shared" si="127"/>
        <v>1</v>
      </c>
    </row>
    <row r="2031" spans="2:12" x14ac:dyDescent="0.25">
      <c r="B2031" s="147" t="s">
        <v>9</v>
      </c>
      <c r="C2031" s="148" t="s">
        <v>7</v>
      </c>
      <c r="D2031" s="148">
        <v>21</v>
      </c>
      <c r="E2031" s="148" t="s">
        <v>8</v>
      </c>
      <c r="F2031" s="149">
        <v>44228</v>
      </c>
      <c r="G2031" s="149">
        <v>43983</v>
      </c>
      <c r="H2031" s="150">
        <v>100000</v>
      </c>
      <c r="I2031" s="148" t="str">
        <f t="shared" si="124"/>
        <v>2020Q2</v>
      </c>
      <c r="J2031" s="148">
        <f t="shared" si="125"/>
        <v>1</v>
      </c>
      <c r="K2031" s="148">
        <f t="shared" si="126"/>
        <v>3</v>
      </c>
      <c r="L2031" s="151">
        <f t="shared" si="127"/>
        <v>1</v>
      </c>
    </row>
    <row r="2032" spans="2:12" x14ac:dyDescent="0.25">
      <c r="B2032" s="147" t="s">
        <v>6</v>
      </c>
      <c r="C2032" s="148" t="s">
        <v>7</v>
      </c>
      <c r="D2032" s="148">
        <v>31</v>
      </c>
      <c r="E2032" s="148" t="s">
        <v>8</v>
      </c>
      <c r="F2032" s="149">
        <v>44228</v>
      </c>
      <c r="G2032" s="149">
        <v>44008</v>
      </c>
      <c r="H2032" s="150">
        <v>98000</v>
      </c>
      <c r="I2032" s="148" t="str">
        <f t="shared" si="124"/>
        <v>2020Q2</v>
      </c>
      <c r="J2032" s="148">
        <f t="shared" si="125"/>
        <v>1</v>
      </c>
      <c r="K2032" s="148">
        <f t="shared" si="126"/>
        <v>3</v>
      </c>
      <c r="L2032" s="151">
        <f t="shared" si="127"/>
        <v>1</v>
      </c>
    </row>
    <row r="2033" spans="2:12" x14ac:dyDescent="0.25">
      <c r="B2033" s="147" t="s">
        <v>6</v>
      </c>
      <c r="C2033" s="148" t="s">
        <v>7</v>
      </c>
      <c r="D2033" s="148">
        <v>41</v>
      </c>
      <c r="E2033" s="148" t="s">
        <v>8</v>
      </c>
      <c r="F2033" s="149">
        <v>44228</v>
      </c>
      <c r="G2033" s="149">
        <v>44015</v>
      </c>
      <c r="H2033" s="150">
        <v>68000</v>
      </c>
      <c r="I2033" s="148" t="str">
        <f t="shared" si="124"/>
        <v>2020Q3</v>
      </c>
      <c r="J2033" s="148">
        <f t="shared" si="125"/>
        <v>1</v>
      </c>
      <c r="K2033" s="148">
        <f t="shared" si="126"/>
        <v>2</v>
      </c>
      <c r="L2033" s="151">
        <f t="shared" si="127"/>
        <v>1</v>
      </c>
    </row>
    <row r="2034" spans="2:12" x14ac:dyDescent="0.25">
      <c r="B2034" s="147" t="s">
        <v>6</v>
      </c>
      <c r="C2034" s="148" t="s">
        <v>7</v>
      </c>
      <c r="D2034" s="148">
        <v>49</v>
      </c>
      <c r="E2034" s="148" t="s">
        <v>8</v>
      </c>
      <c r="F2034" s="149">
        <v>44229</v>
      </c>
      <c r="G2034" s="149">
        <v>44175</v>
      </c>
      <c r="H2034" s="150">
        <v>35000</v>
      </c>
      <c r="I2034" s="148" t="str">
        <f t="shared" si="124"/>
        <v>2020Q4</v>
      </c>
      <c r="J2034" s="148">
        <f t="shared" si="125"/>
        <v>1</v>
      </c>
      <c r="K2034" s="148">
        <f t="shared" si="126"/>
        <v>1</v>
      </c>
      <c r="L2034" s="151">
        <f t="shared" si="127"/>
        <v>1</v>
      </c>
    </row>
    <row r="2035" spans="2:12" x14ac:dyDescent="0.25">
      <c r="B2035" s="147" t="s">
        <v>9</v>
      </c>
      <c r="C2035" s="148" t="s">
        <v>7</v>
      </c>
      <c r="D2035" s="148">
        <v>33</v>
      </c>
      <c r="E2035" s="148" t="s">
        <v>8</v>
      </c>
      <c r="F2035" s="149">
        <v>44230</v>
      </c>
      <c r="G2035" s="149">
        <v>43008</v>
      </c>
      <c r="H2035" s="150">
        <v>94000</v>
      </c>
      <c r="I2035" s="148" t="str">
        <f t="shared" si="124"/>
        <v>2017Q3</v>
      </c>
      <c r="J2035" s="148">
        <f t="shared" si="125"/>
        <v>4</v>
      </c>
      <c r="K2035" s="148">
        <f t="shared" si="126"/>
        <v>14</v>
      </c>
      <c r="L2035" s="151">
        <f t="shared" si="127"/>
        <v>1</v>
      </c>
    </row>
    <row r="2036" spans="2:12" x14ac:dyDescent="0.25">
      <c r="B2036" s="147" t="s">
        <v>9</v>
      </c>
      <c r="C2036" s="148" t="s">
        <v>7</v>
      </c>
      <c r="D2036" s="148">
        <v>60</v>
      </c>
      <c r="E2036" s="148" t="s">
        <v>8</v>
      </c>
      <c r="F2036" s="149">
        <v>44230</v>
      </c>
      <c r="G2036" s="149">
        <v>44180</v>
      </c>
      <c r="H2036" s="150">
        <v>10000</v>
      </c>
      <c r="I2036" s="148" t="str">
        <f t="shared" si="124"/>
        <v>2020Q4</v>
      </c>
      <c r="J2036" s="148">
        <f t="shared" si="125"/>
        <v>1</v>
      </c>
      <c r="K2036" s="148">
        <f t="shared" si="126"/>
        <v>1</v>
      </c>
      <c r="L2036" s="151">
        <f t="shared" si="127"/>
        <v>1</v>
      </c>
    </row>
    <row r="2037" spans="2:12" x14ac:dyDescent="0.25">
      <c r="B2037" s="147" t="s">
        <v>9</v>
      </c>
      <c r="C2037" s="148" t="s">
        <v>7</v>
      </c>
      <c r="D2037" s="148">
        <v>54</v>
      </c>
      <c r="E2037" s="148" t="s">
        <v>8</v>
      </c>
      <c r="F2037" s="149">
        <v>44231</v>
      </c>
      <c r="G2037" s="149">
        <v>43860</v>
      </c>
      <c r="H2037" s="150">
        <v>22000</v>
      </c>
      <c r="I2037" s="148" t="str">
        <f t="shared" si="124"/>
        <v>2020Q1</v>
      </c>
      <c r="J2037" s="148">
        <f t="shared" si="125"/>
        <v>1</v>
      </c>
      <c r="K2037" s="148">
        <f t="shared" si="126"/>
        <v>4</v>
      </c>
      <c r="L2037" s="151">
        <f t="shared" si="127"/>
        <v>1</v>
      </c>
    </row>
    <row r="2038" spans="2:12" x14ac:dyDescent="0.25">
      <c r="B2038" s="147" t="s">
        <v>9</v>
      </c>
      <c r="C2038" s="148" t="s">
        <v>7</v>
      </c>
      <c r="D2038" s="148">
        <v>45</v>
      </c>
      <c r="E2038" s="148" t="s">
        <v>8</v>
      </c>
      <c r="F2038" s="149">
        <v>44231</v>
      </c>
      <c r="G2038" s="149">
        <v>43912</v>
      </c>
      <c r="H2038" s="150">
        <v>47000</v>
      </c>
      <c r="I2038" s="148" t="str">
        <f t="shared" si="124"/>
        <v>2020Q1</v>
      </c>
      <c r="J2038" s="148">
        <f t="shared" si="125"/>
        <v>1</v>
      </c>
      <c r="K2038" s="148">
        <f t="shared" si="126"/>
        <v>4</v>
      </c>
      <c r="L2038" s="151">
        <f t="shared" si="127"/>
        <v>1</v>
      </c>
    </row>
    <row r="2039" spans="2:12" x14ac:dyDescent="0.25">
      <c r="B2039" s="147" t="s">
        <v>9</v>
      </c>
      <c r="C2039" s="148" t="s">
        <v>7</v>
      </c>
      <c r="D2039" s="148">
        <v>51</v>
      </c>
      <c r="E2039" s="148" t="s">
        <v>8</v>
      </c>
      <c r="F2039" s="149">
        <v>44234</v>
      </c>
      <c r="G2039" s="149">
        <v>43267</v>
      </c>
      <c r="H2039" s="150">
        <v>30000</v>
      </c>
      <c r="I2039" s="148" t="str">
        <f t="shared" si="124"/>
        <v>2018Q2</v>
      </c>
      <c r="J2039" s="148">
        <f t="shared" si="125"/>
        <v>3</v>
      </c>
      <c r="K2039" s="148">
        <f t="shared" si="126"/>
        <v>11</v>
      </c>
      <c r="L2039" s="151">
        <f t="shared" si="127"/>
        <v>1</v>
      </c>
    </row>
    <row r="2040" spans="2:12" x14ac:dyDescent="0.25">
      <c r="B2040" s="147" t="s">
        <v>6</v>
      </c>
      <c r="C2040" s="148" t="s">
        <v>7</v>
      </c>
      <c r="D2040" s="148">
        <v>51</v>
      </c>
      <c r="E2040" s="148" t="s">
        <v>8</v>
      </c>
      <c r="F2040" s="149">
        <v>44234</v>
      </c>
      <c r="G2040" s="149">
        <v>43579</v>
      </c>
      <c r="H2040" s="150">
        <v>30000</v>
      </c>
      <c r="I2040" s="148" t="str">
        <f t="shared" si="124"/>
        <v>2019Q2</v>
      </c>
      <c r="J2040" s="148">
        <f t="shared" si="125"/>
        <v>2</v>
      </c>
      <c r="K2040" s="148">
        <f t="shared" si="126"/>
        <v>7</v>
      </c>
      <c r="L2040" s="151">
        <f t="shared" si="127"/>
        <v>1</v>
      </c>
    </row>
    <row r="2041" spans="2:12" x14ac:dyDescent="0.25">
      <c r="B2041" s="147" t="s">
        <v>6</v>
      </c>
      <c r="C2041" s="148" t="s">
        <v>7</v>
      </c>
      <c r="D2041" s="148">
        <v>24</v>
      </c>
      <c r="E2041" s="148" t="s">
        <v>8</v>
      </c>
      <c r="F2041" s="149">
        <v>44234</v>
      </c>
      <c r="G2041" s="149">
        <v>43805</v>
      </c>
      <c r="H2041" s="150">
        <v>100000</v>
      </c>
      <c r="I2041" s="148" t="str">
        <f t="shared" si="124"/>
        <v>2019Q4</v>
      </c>
      <c r="J2041" s="148">
        <f t="shared" si="125"/>
        <v>2</v>
      </c>
      <c r="K2041" s="148">
        <f t="shared" si="126"/>
        <v>5</v>
      </c>
      <c r="L2041" s="151">
        <f t="shared" si="127"/>
        <v>1</v>
      </c>
    </row>
    <row r="2042" spans="2:12" x14ac:dyDescent="0.25">
      <c r="B2042" s="147" t="s">
        <v>6</v>
      </c>
      <c r="C2042" s="148" t="s">
        <v>7</v>
      </c>
      <c r="D2042" s="148">
        <v>47</v>
      </c>
      <c r="E2042" s="148" t="s">
        <v>8</v>
      </c>
      <c r="F2042" s="149">
        <v>44234</v>
      </c>
      <c r="G2042" s="149">
        <v>43950</v>
      </c>
      <c r="H2042" s="150">
        <v>40000</v>
      </c>
      <c r="I2042" s="148" t="str">
        <f t="shared" si="124"/>
        <v>2020Q2</v>
      </c>
      <c r="J2042" s="148">
        <f t="shared" si="125"/>
        <v>1</v>
      </c>
      <c r="K2042" s="148">
        <f t="shared" si="126"/>
        <v>3</v>
      </c>
      <c r="L2042" s="151">
        <f t="shared" si="127"/>
        <v>1</v>
      </c>
    </row>
    <row r="2043" spans="2:12" x14ac:dyDescent="0.25">
      <c r="B2043" s="147" t="s">
        <v>6</v>
      </c>
      <c r="C2043" s="148" t="s">
        <v>7</v>
      </c>
      <c r="D2043" s="148">
        <v>53</v>
      </c>
      <c r="E2043" s="148" t="s">
        <v>8</v>
      </c>
      <c r="F2043" s="149">
        <v>44234</v>
      </c>
      <c r="G2043" s="149">
        <v>44039</v>
      </c>
      <c r="H2043" s="150">
        <v>25000</v>
      </c>
      <c r="I2043" s="148" t="str">
        <f t="shared" si="124"/>
        <v>2020Q3</v>
      </c>
      <c r="J2043" s="148">
        <f t="shared" si="125"/>
        <v>1</v>
      </c>
      <c r="K2043" s="148">
        <f t="shared" si="126"/>
        <v>2</v>
      </c>
      <c r="L2043" s="151">
        <f t="shared" si="127"/>
        <v>1</v>
      </c>
    </row>
    <row r="2044" spans="2:12" x14ac:dyDescent="0.25">
      <c r="B2044" s="147" t="s">
        <v>6</v>
      </c>
      <c r="C2044" s="148" t="s">
        <v>7</v>
      </c>
      <c r="D2044" s="148">
        <v>44</v>
      </c>
      <c r="E2044" s="148" t="s">
        <v>8</v>
      </c>
      <c r="F2044" s="149">
        <v>44234</v>
      </c>
      <c r="G2044" s="149">
        <v>44092</v>
      </c>
      <c r="H2044" s="150">
        <v>52000</v>
      </c>
      <c r="I2044" s="148" t="str">
        <f t="shared" si="124"/>
        <v>2020Q3</v>
      </c>
      <c r="J2044" s="148">
        <f t="shared" si="125"/>
        <v>1</v>
      </c>
      <c r="K2044" s="148">
        <f t="shared" si="126"/>
        <v>2</v>
      </c>
      <c r="L2044" s="151">
        <f t="shared" si="127"/>
        <v>1</v>
      </c>
    </row>
    <row r="2045" spans="2:12" x14ac:dyDescent="0.25">
      <c r="B2045" s="147" t="s">
        <v>6</v>
      </c>
      <c r="C2045" s="148" t="s">
        <v>7</v>
      </c>
      <c r="D2045" s="148">
        <v>28</v>
      </c>
      <c r="E2045" s="148" t="s">
        <v>8</v>
      </c>
      <c r="F2045" s="149">
        <v>44234</v>
      </c>
      <c r="G2045" s="149">
        <v>44112</v>
      </c>
      <c r="H2045" s="150">
        <v>100000</v>
      </c>
      <c r="I2045" s="148" t="str">
        <f t="shared" si="124"/>
        <v>2020Q4</v>
      </c>
      <c r="J2045" s="148">
        <f t="shared" si="125"/>
        <v>1</v>
      </c>
      <c r="K2045" s="148">
        <f t="shared" si="126"/>
        <v>1</v>
      </c>
      <c r="L2045" s="151">
        <f t="shared" si="127"/>
        <v>1</v>
      </c>
    </row>
    <row r="2046" spans="2:12" x14ac:dyDescent="0.25">
      <c r="B2046" s="147" t="s">
        <v>6</v>
      </c>
      <c r="C2046" s="148" t="s">
        <v>7</v>
      </c>
      <c r="D2046" s="148">
        <v>59</v>
      </c>
      <c r="E2046" s="148" t="s">
        <v>8</v>
      </c>
      <c r="F2046" s="149">
        <v>44234</v>
      </c>
      <c r="G2046" s="149">
        <v>44112</v>
      </c>
      <c r="H2046" s="150">
        <v>10000</v>
      </c>
      <c r="I2046" s="148" t="str">
        <f t="shared" si="124"/>
        <v>2020Q4</v>
      </c>
      <c r="J2046" s="148">
        <f t="shared" si="125"/>
        <v>1</v>
      </c>
      <c r="K2046" s="148">
        <f t="shared" si="126"/>
        <v>1</v>
      </c>
      <c r="L2046" s="151">
        <f t="shared" si="127"/>
        <v>1</v>
      </c>
    </row>
    <row r="2047" spans="2:12" x14ac:dyDescent="0.25">
      <c r="B2047" s="147" t="s">
        <v>6</v>
      </c>
      <c r="C2047" s="148" t="s">
        <v>7</v>
      </c>
      <c r="D2047" s="148">
        <v>28</v>
      </c>
      <c r="E2047" s="148" t="s">
        <v>8</v>
      </c>
      <c r="F2047" s="149">
        <v>44234</v>
      </c>
      <c r="G2047" s="149">
        <v>44124</v>
      </c>
      <c r="H2047" s="150">
        <v>100000</v>
      </c>
      <c r="I2047" s="148" t="str">
        <f t="shared" si="124"/>
        <v>2020Q4</v>
      </c>
      <c r="J2047" s="148">
        <f t="shared" si="125"/>
        <v>1</v>
      </c>
      <c r="K2047" s="148">
        <f t="shared" si="126"/>
        <v>1</v>
      </c>
      <c r="L2047" s="151">
        <f t="shared" si="127"/>
        <v>1</v>
      </c>
    </row>
    <row r="2048" spans="2:12" x14ac:dyDescent="0.25">
      <c r="B2048" s="147" t="s">
        <v>6</v>
      </c>
      <c r="C2048" s="148" t="s">
        <v>7</v>
      </c>
      <c r="D2048" s="148">
        <v>59</v>
      </c>
      <c r="E2048" s="148" t="s">
        <v>8</v>
      </c>
      <c r="F2048" s="149">
        <v>44234</v>
      </c>
      <c r="G2048" s="149">
        <v>44124</v>
      </c>
      <c r="H2048" s="150">
        <v>10000</v>
      </c>
      <c r="I2048" s="148" t="str">
        <f t="shared" si="124"/>
        <v>2020Q4</v>
      </c>
      <c r="J2048" s="148">
        <f t="shared" si="125"/>
        <v>1</v>
      </c>
      <c r="K2048" s="148">
        <f t="shared" si="126"/>
        <v>1</v>
      </c>
      <c r="L2048" s="151">
        <f t="shared" si="127"/>
        <v>1</v>
      </c>
    </row>
    <row r="2049" spans="2:12" x14ac:dyDescent="0.25">
      <c r="B2049" s="147" t="s">
        <v>6</v>
      </c>
      <c r="C2049" s="148" t="s">
        <v>7</v>
      </c>
      <c r="D2049" s="148">
        <v>40</v>
      </c>
      <c r="E2049" s="148" t="s">
        <v>8</v>
      </c>
      <c r="F2049" s="149">
        <v>44234</v>
      </c>
      <c r="G2049" s="149">
        <v>44163</v>
      </c>
      <c r="H2049" s="150">
        <v>74000</v>
      </c>
      <c r="I2049" s="148" t="str">
        <f t="shared" si="124"/>
        <v>2020Q4</v>
      </c>
      <c r="J2049" s="148">
        <f t="shared" si="125"/>
        <v>1</v>
      </c>
      <c r="K2049" s="148">
        <f t="shared" si="126"/>
        <v>1</v>
      </c>
      <c r="L2049" s="151">
        <f t="shared" si="127"/>
        <v>1</v>
      </c>
    </row>
    <row r="2050" spans="2:12" x14ac:dyDescent="0.25">
      <c r="B2050" s="147" t="s">
        <v>6</v>
      </c>
      <c r="C2050" s="148" t="s">
        <v>7</v>
      </c>
      <c r="D2050" s="148">
        <v>49</v>
      </c>
      <c r="E2050" s="148" t="s">
        <v>8</v>
      </c>
      <c r="F2050" s="149">
        <v>44234</v>
      </c>
      <c r="G2050" s="149">
        <v>44192</v>
      </c>
      <c r="H2050" s="150">
        <v>35000</v>
      </c>
      <c r="I2050" s="148" t="str">
        <f t="shared" si="124"/>
        <v>2020Q4</v>
      </c>
      <c r="J2050" s="148">
        <f t="shared" si="125"/>
        <v>1</v>
      </c>
      <c r="K2050" s="148">
        <f t="shared" si="126"/>
        <v>1</v>
      </c>
      <c r="L2050" s="151">
        <f t="shared" si="127"/>
        <v>1</v>
      </c>
    </row>
    <row r="2051" spans="2:12" x14ac:dyDescent="0.25">
      <c r="B2051" s="147" t="s">
        <v>9</v>
      </c>
      <c r="C2051" s="148" t="s">
        <v>7</v>
      </c>
      <c r="D2051" s="148">
        <v>42</v>
      </c>
      <c r="E2051" s="148" t="s">
        <v>8</v>
      </c>
      <c r="F2051" s="149">
        <v>44235</v>
      </c>
      <c r="G2051" s="149">
        <v>43087</v>
      </c>
      <c r="H2051" s="150">
        <v>64000</v>
      </c>
      <c r="I2051" s="148" t="str">
        <f t="shared" si="124"/>
        <v>2017Q4</v>
      </c>
      <c r="J2051" s="148">
        <f t="shared" si="125"/>
        <v>4</v>
      </c>
      <c r="K2051" s="148">
        <f t="shared" si="126"/>
        <v>13</v>
      </c>
      <c r="L2051" s="151">
        <f t="shared" si="127"/>
        <v>1</v>
      </c>
    </row>
    <row r="2052" spans="2:12" x14ac:dyDescent="0.25">
      <c r="B2052" s="147" t="s">
        <v>9</v>
      </c>
      <c r="C2052" s="148" t="s">
        <v>7</v>
      </c>
      <c r="D2052" s="148">
        <v>52</v>
      </c>
      <c r="E2052" s="148" t="s">
        <v>8</v>
      </c>
      <c r="F2052" s="149">
        <v>44235</v>
      </c>
      <c r="G2052" s="149">
        <v>44021</v>
      </c>
      <c r="H2052" s="150">
        <v>27000</v>
      </c>
      <c r="I2052" s="148" t="str">
        <f t="shared" si="124"/>
        <v>2020Q3</v>
      </c>
      <c r="J2052" s="148">
        <f t="shared" si="125"/>
        <v>1</v>
      </c>
      <c r="K2052" s="148">
        <f t="shared" si="126"/>
        <v>2</v>
      </c>
      <c r="L2052" s="151">
        <f t="shared" si="127"/>
        <v>1</v>
      </c>
    </row>
    <row r="2053" spans="2:12" x14ac:dyDescent="0.25">
      <c r="B2053" s="147" t="s">
        <v>6</v>
      </c>
      <c r="C2053" s="148" t="s">
        <v>7</v>
      </c>
      <c r="D2053" s="148">
        <v>27</v>
      </c>
      <c r="E2053" s="148" t="s">
        <v>8</v>
      </c>
      <c r="F2053" s="149">
        <v>44235</v>
      </c>
      <c r="G2053" s="149">
        <v>44125</v>
      </c>
      <c r="H2053" s="150">
        <v>100000</v>
      </c>
      <c r="I2053" s="148" t="str">
        <f t="shared" si="124"/>
        <v>2020Q4</v>
      </c>
      <c r="J2053" s="148">
        <f t="shared" si="125"/>
        <v>1</v>
      </c>
      <c r="K2053" s="148">
        <f t="shared" si="126"/>
        <v>1</v>
      </c>
      <c r="L2053" s="151">
        <f t="shared" si="127"/>
        <v>1</v>
      </c>
    </row>
    <row r="2054" spans="2:12" x14ac:dyDescent="0.25">
      <c r="B2054" s="147" t="s">
        <v>9</v>
      </c>
      <c r="C2054" s="148" t="s">
        <v>7</v>
      </c>
      <c r="D2054" s="148">
        <v>47</v>
      </c>
      <c r="E2054" s="148" t="s">
        <v>8</v>
      </c>
      <c r="F2054" s="149">
        <v>44236</v>
      </c>
      <c r="G2054" s="149">
        <v>43362</v>
      </c>
      <c r="H2054" s="150">
        <v>40000</v>
      </c>
      <c r="I2054" s="148" t="str">
        <f t="shared" si="124"/>
        <v>2018Q3</v>
      </c>
      <c r="J2054" s="148">
        <f t="shared" si="125"/>
        <v>3</v>
      </c>
      <c r="K2054" s="148">
        <f t="shared" si="126"/>
        <v>10</v>
      </c>
      <c r="L2054" s="151">
        <f t="shared" si="127"/>
        <v>1</v>
      </c>
    </row>
    <row r="2055" spans="2:12" x14ac:dyDescent="0.25">
      <c r="B2055" s="147" t="s">
        <v>6</v>
      </c>
      <c r="C2055" s="148" t="s">
        <v>7</v>
      </c>
      <c r="D2055" s="148">
        <v>22</v>
      </c>
      <c r="E2055" s="148" t="s">
        <v>8</v>
      </c>
      <c r="F2055" s="149">
        <v>44236</v>
      </c>
      <c r="G2055" s="149">
        <v>44019</v>
      </c>
      <c r="H2055" s="150">
        <v>100000</v>
      </c>
      <c r="I2055" s="148" t="str">
        <f t="shared" si="124"/>
        <v>2020Q3</v>
      </c>
      <c r="J2055" s="148">
        <f t="shared" si="125"/>
        <v>1</v>
      </c>
      <c r="K2055" s="148">
        <f t="shared" si="126"/>
        <v>2</v>
      </c>
      <c r="L2055" s="151">
        <f t="shared" si="127"/>
        <v>1</v>
      </c>
    </row>
    <row r="2056" spans="2:12" x14ac:dyDescent="0.25">
      <c r="B2056" s="147" t="s">
        <v>6</v>
      </c>
      <c r="C2056" s="148" t="s">
        <v>7</v>
      </c>
      <c r="D2056" s="148">
        <v>49</v>
      </c>
      <c r="E2056" s="148" t="s">
        <v>8</v>
      </c>
      <c r="F2056" s="149">
        <v>44236</v>
      </c>
      <c r="G2056" s="149">
        <v>44048</v>
      </c>
      <c r="H2056" s="150">
        <v>35000</v>
      </c>
      <c r="I2056" s="148" t="str">
        <f t="shared" si="124"/>
        <v>2020Q3</v>
      </c>
      <c r="J2056" s="148">
        <f t="shared" si="125"/>
        <v>1</v>
      </c>
      <c r="K2056" s="148">
        <f t="shared" si="126"/>
        <v>2</v>
      </c>
      <c r="L2056" s="151">
        <f t="shared" si="127"/>
        <v>1</v>
      </c>
    </row>
    <row r="2057" spans="2:12" x14ac:dyDescent="0.25">
      <c r="B2057" s="147" t="s">
        <v>6</v>
      </c>
      <c r="C2057" s="148" t="s">
        <v>7</v>
      </c>
      <c r="D2057" s="148">
        <v>20</v>
      </c>
      <c r="E2057" s="148" t="s">
        <v>8</v>
      </c>
      <c r="F2057" s="149">
        <v>44236</v>
      </c>
      <c r="G2057" s="149">
        <v>44090</v>
      </c>
      <c r="H2057" s="150">
        <v>100000</v>
      </c>
      <c r="I2057" s="148" t="str">
        <f t="shared" si="124"/>
        <v>2020Q3</v>
      </c>
      <c r="J2057" s="148">
        <f t="shared" si="125"/>
        <v>1</v>
      </c>
      <c r="K2057" s="148">
        <f t="shared" si="126"/>
        <v>2</v>
      </c>
      <c r="L2057" s="151">
        <f t="shared" si="127"/>
        <v>1</v>
      </c>
    </row>
    <row r="2058" spans="2:12" x14ac:dyDescent="0.25">
      <c r="B2058" s="147" t="s">
        <v>6</v>
      </c>
      <c r="C2058" s="148" t="s">
        <v>7</v>
      </c>
      <c r="D2058" s="148">
        <v>23</v>
      </c>
      <c r="E2058" s="148" t="s">
        <v>8</v>
      </c>
      <c r="F2058" s="149">
        <v>44236</v>
      </c>
      <c r="G2058" s="149">
        <v>44101</v>
      </c>
      <c r="H2058" s="150">
        <v>100000</v>
      </c>
      <c r="I2058" s="148" t="str">
        <f t="shared" si="124"/>
        <v>2020Q3</v>
      </c>
      <c r="J2058" s="148">
        <f t="shared" si="125"/>
        <v>1</v>
      </c>
      <c r="K2058" s="148">
        <f t="shared" si="126"/>
        <v>2</v>
      </c>
      <c r="L2058" s="151">
        <f t="shared" si="127"/>
        <v>1</v>
      </c>
    </row>
    <row r="2059" spans="2:12" x14ac:dyDescent="0.25">
      <c r="B2059" s="147" t="s">
        <v>11</v>
      </c>
      <c r="C2059" s="148" t="s">
        <v>10</v>
      </c>
      <c r="D2059" s="148">
        <v>55</v>
      </c>
      <c r="E2059" s="148" t="s">
        <v>8</v>
      </c>
      <c r="F2059" s="149">
        <v>44236</v>
      </c>
      <c r="G2059" s="149">
        <v>44227</v>
      </c>
      <c r="H2059" s="150">
        <v>20000</v>
      </c>
      <c r="I2059" s="148" t="str">
        <f t="shared" ref="I2059:I2122" si="128">YEAR(G2059)&amp;"Q"&amp;ROUNDUP(MONTH(G2059)/3,0)</f>
        <v>2021Q1</v>
      </c>
      <c r="J2059" s="148">
        <f t="shared" ref="J2059:J2122" si="129">YEAR(F2059)-YEAR(G2059)</f>
        <v>0</v>
      </c>
      <c r="K2059" s="148">
        <f t="shared" ref="K2059:K2122" si="130">(YEAR(F2059)*4+ROUNDDOWN((MONTH(F2059)-1)/3,0))
-(YEAR(G2059)*4+ROUNDDOWN((MONTH(G2059)-1)/3,0))</f>
        <v>0</v>
      </c>
      <c r="L2059" s="151">
        <f t="shared" ref="L2059:L2122" si="131">IF(C2059="Declined",0,IF(C2059="Admitted",1,IF(B2059="TPD",0.8,1)))</f>
        <v>0</v>
      </c>
    </row>
    <row r="2060" spans="2:12" x14ac:dyDescent="0.25">
      <c r="B2060" s="147" t="s">
        <v>9</v>
      </c>
      <c r="C2060" s="148" t="s">
        <v>7</v>
      </c>
      <c r="D2060" s="148">
        <v>44</v>
      </c>
      <c r="E2060" s="148" t="s">
        <v>8</v>
      </c>
      <c r="F2060" s="149">
        <v>44237</v>
      </c>
      <c r="G2060" s="149">
        <v>43841</v>
      </c>
      <c r="H2060" s="150">
        <v>52000</v>
      </c>
      <c r="I2060" s="148" t="str">
        <f t="shared" si="128"/>
        <v>2020Q1</v>
      </c>
      <c r="J2060" s="148">
        <f t="shared" si="129"/>
        <v>1</v>
      </c>
      <c r="K2060" s="148">
        <f t="shared" si="130"/>
        <v>4</v>
      </c>
      <c r="L2060" s="151">
        <f t="shared" si="131"/>
        <v>1</v>
      </c>
    </row>
    <row r="2061" spans="2:12" x14ac:dyDescent="0.25">
      <c r="B2061" s="147" t="s">
        <v>9</v>
      </c>
      <c r="C2061" s="148" t="s">
        <v>7</v>
      </c>
      <c r="D2061" s="148">
        <v>38</v>
      </c>
      <c r="E2061" s="148" t="s">
        <v>8</v>
      </c>
      <c r="F2061" s="149">
        <v>44237</v>
      </c>
      <c r="G2061" s="149">
        <v>43987</v>
      </c>
      <c r="H2061" s="150">
        <v>84000</v>
      </c>
      <c r="I2061" s="148" t="str">
        <f t="shared" si="128"/>
        <v>2020Q2</v>
      </c>
      <c r="J2061" s="148">
        <f t="shared" si="129"/>
        <v>1</v>
      </c>
      <c r="K2061" s="148">
        <f t="shared" si="130"/>
        <v>3</v>
      </c>
      <c r="L2061" s="151">
        <f t="shared" si="131"/>
        <v>1</v>
      </c>
    </row>
    <row r="2062" spans="2:12" x14ac:dyDescent="0.25">
      <c r="B2062" s="147" t="s">
        <v>6</v>
      </c>
      <c r="C2062" s="148" t="s">
        <v>7</v>
      </c>
      <c r="D2062" s="148">
        <v>61</v>
      </c>
      <c r="E2062" s="148" t="s">
        <v>8</v>
      </c>
      <c r="F2062" s="149">
        <v>44237</v>
      </c>
      <c r="G2062" s="149">
        <v>44125</v>
      </c>
      <c r="H2062" s="150">
        <v>10000</v>
      </c>
      <c r="I2062" s="148" t="str">
        <f t="shared" si="128"/>
        <v>2020Q4</v>
      </c>
      <c r="J2062" s="148">
        <f t="shared" si="129"/>
        <v>1</v>
      </c>
      <c r="K2062" s="148">
        <f t="shared" si="130"/>
        <v>1</v>
      </c>
      <c r="L2062" s="151">
        <f t="shared" si="131"/>
        <v>1</v>
      </c>
    </row>
    <row r="2063" spans="2:12" x14ac:dyDescent="0.25">
      <c r="B2063" s="147" t="s">
        <v>6</v>
      </c>
      <c r="C2063" s="148" t="s">
        <v>7</v>
      </c>
      <c r="D2063" s="148">
        <v>28</v>
      </c>
      <c r="E2063" s="148" t="s">
        <v>8</v>
      </c>
      <c r="F2063" s="149">
        <v>44237</v>
      </c>
      <c r="G2063" s="149">
        <v>44189</v>
      </c>
      <c r="H2063" s="150">
        <v>100000</v>
      </c>
      <c r="I2063" s="148" t="str">
        <f t="shared" si="128"/>
        <v>2020Q4</v>
      </c>
      <c r="J2063" s="148">
        <f t="shared" si="129"/>
        <v>1</v>
      </c>
      <c r="K2063" s="148">
        <f t="shared" si="130"/>
        <v>1</v>
      </c>
      <c r="L2063" s="151">
        <f t="shared" si="131"/>
        <v>1</v>
      </c>
    </row>
    <row r="2064" spans="2:12" x14ac:dyDescent="0.25">
      <c r="B2064" s="147" t="s">
        <v>9</v>
      </c>
      <c r="C2064" s="148" t="s">
        <v>10</v>
      </c>
      <c r="D2064" s="148">
        <v>32</v>
      </c>
      <c r="E2064" s="148" t="s">
        <v>8</v>
      </c>
      <c r="F2064" s="149">
        <v>44238</v>
      </c>
      <c r="G2064" s="149">
        <v>43030</v>
      </c>
      <c r="H2064" s="150">
        <v>96000</v>
      </c>
      <c r="I2064" s="148" t="str">
        <f t="shared" si="128"/>
        <v>2017Q4</v>
      </c>
      <c r="J2064" s="148">
        <f t="shared" si="129"/>
        <v>4</v>
      </c>
      <c r="K2064" s="148">
        <f t="shared" si="130"/>
        <v>13</v>
      </c>
      <c r="L2064" s="151">
        <f t="shared" si="131"/>
        <v>0</v>
      </c>
    </row>
    <row r="2065" spans="2:12" x14ac:dyDescent="0.25">
      <c r="B2065" s="147" t="s">
        <v>9</v>
      </c>
      <c r="C2065" s="148" t="s">
        <v>7</v>
      </c>
      <c r="D2065" s="148">
        <v>48</v>
      </c>
      <c r="E2065" s="148" t="s">
        <v>8</v>
      </c>
      <c r="F2065" s="149">
        <v>44238</v>
      </c>
      <c r="G2065" s="149">
        <v>44075</v>
      </c>
      <c r="H2065" s="150">
        <v>38000</v>
      </c>
      <c r="I2065" s="148" t="str">
        <f t="shared" si="128"/>
        <v>2020Q3</v>
      </c>
      <c r="J2065" s="148">
        <f t="shared" si="129"/>
        <v>1</v>
      </c>
      <c r="K2065" s="148">
        <f t="shared" si="130"/>
        <v>2</v>
      </c>
      <c r="L2065" s="151">
        <f t="shared" si="131"/>
        <v>1</v>
      </c>
    </row>
    <row r="2066" spans="2:12" x14ac:dyDescent="0.25">
      <c r="B2066" s="147" t="s">
        <v>6</v>
      </c>
      <c r="C2066" s="148" t="s">
        <v>7</v>
      </c>
      <c r="D2066" s="148">
        <v>64</v>
      </c>
      <c r="E2066" s="148" t="s">
        <v>8</v>
      </c>
      <c r="F2066" s="149">
        <v>44238</v>
      </c>
      <c r="G2066" s="149">
        <v>44140</v>
      </c>
      <c r="H2066" s="150">
        <v>10000</v>
      </c>
      <c r="I2066" s="148" t="str">
        <f t="shared" si="128"/>
        <v>2020Q4</v>
      </c>
      <c r="J2066" s="148">
        <f t="shared" si="129"/>
        <v>1</v>
      </c>
      <c r="K2066" s="148">
        <f t="shared" si="130"/>
        <v>1</v>
      </c>
      <c r="L2066" s="151">
        <f t="shared" si="131"/>
        <v>1</v>
      </c>
    </row>
    <row r="2067" spans="2:12" x14ac:dyDescent="0.25">
      <c r="B2067" s="147" t="s">
        <v>9</v>
      </c>
      <c r="C2067" s="148" t="s">
        <v>7</v>
      </c>
      <c r="D2067" s="148">
        <v>45</v>
      </c>
      <c r="E2067" s="148" t="s">
        <v>8</v>
      </c>
      <c r="F2067" s="149">
        <v>44241</v>
      </c>
      <c r="G2067" s="149">
        <v>44013</v>
      </c>
      <c r="H2067" s="150">
        <v>47000</v>
      </c>
      <c r="I2067" s="148" t="str">
        <f t="shared" si="128"/>
        <v>2020Q3</v>
      </c>
      <c r="J2067" s="148">
        <f t="shared" si="129"/>
        <v>1</v>
      </c>
      <c r="K2067" s="148">
        <f t="shared" si="130"/>
        <v>2</v>
      </c>
      <c r="L2067" s="151">
        <f t="shared" si="131"/>
        <v>1</v>
      </c>
    </row>
    <row r="2068" spans="2:12" x14ac:dyDescent="0.25">
      <c r="B2068" s="147" t="s">
        <v>6</v>
      </c>
      <c r="C2068" s="148" t="s">
        <v>7</v>
      </c>
      <c r="D2068" s="148">
        <v>54</v>
      </c>
      <c r="E2068" s="148" t="s">
        <v>8</v>
      </c>
      <c r="F2068" s="149">
        <v>44241</v>
      </c>
      <c r="G2068" s="149">
        <v>44095</v>
      </c>
      <c r="H2068" s="150">
        <v>22000</v>
      </c>
      <c r="I2068" s="148" t="str">
        <f t="shared" si="128"/>
        <v>2020Q3</v>
      </c>
      <c r="J2068" s="148">
        <f t="shared" si="129"/>
        <v>1</v>
      </c>
      <c r="K2068" s="148">
        <f t="shared" si="130"/>
        <v>2</v>
      </c>
      <c r="L2068" s="151">
        <f t="shared" si="131"/>
        <v>1</v>
      </c>
    </row>
    <row r="2069" spans="2:12" x14ac:dyDescent="0.25">
      <c r="B2069" s="147" t="s">
        <v>9</v>
      </c>
      <c r="C2069" s="148" t="s">
        <v>7</v>
      </c>
      <c r="D2069" s="148">
        <v>23</v>
      </c>
      <c r="E2069" s="148" t="s">
        <v>8</v>
      </c>
      <c r="F2069" s="149">
        <v>44242</v>
      </c>
      <c r="G2069" s="149">
        <v>44024</v>
      </c>
      <c r="H2069" s="150">
        <v>100000</v>
      </c>
      <c r="I2069" s="148" t="str">
        <f t="shared" si="128"/>
        <v>2020Q3</v>
      </c>
      <c r="J2069" s="148">
        <f t="shared" si="129"/>
        <v>1</v>
      </c>
      <c r="K2069" s="148">
        <f t="shared" si="130"/>
        <v>2</v>
      </c>
      <c r="L2069" s="151">
        <f t="shared" si="131"/>
        <v>1</v>
      </c>
    </row>
    <row r="2070" spans="2:12" x14ac:dyDescent="0.25">
      <c r="B2070" s="147" t="s">
        <v>9</v>
      </c>
      <c r="C2070" s="148" t="s">
        <v>7</v>
      </c>
      <c r="D2070" s="148">
        <v>48</v>
      </c>
      <c r="E2070" s="148" t="s">
        <v>8</v>
      </c>
      <c r="F2070" s="149">
        <v>44242</v>
      </c>
      <c r="G2070" s="149">
        <v>44026</v>
      </c>
      <c r="H2070" s="150">
        <v>38000</v>
      </c>
      <c r="I2070" s="148" t="str">
        <f t="shared" si="128"/>
        <v>2020Q3</v>
      </c>
      <c r="J2070" s="148">
        <f t="shared" si="129"/>
        <v>1</v>
      </c>
      <c r="K2070" s="148">
        <f t="shared" si="130"/>
        <v>2</v>
      </c>
      <c r="L2070" s="151">
        <f t="shared" si="131"/>
        <v>1</v>
      </c>
    </row>
    <row r="2071" spans="2:12" x14ac:dyDescent="0.25">
      <c r="B2071" s="147" t="s">
        <v>9</v>
      </c>
      <c r="C2071" s="148" t="s">
        <v>7</v>
      </c>
      <c r="D2071" s="148">
        <v>49</v>
      </c>
      <c r="E2071" s="148" t="s">
        <v>8</v>
      </c>
      <c r="F2071" s="149">
        <v>44242</v>
      </c>
      <c r="G2071" s="149">
        <v>44034</v>
      </c>
      <c r="H2071" s="150">
        <v>35000</v>
      </c>
      <c r="I2071" s="148" t="str">
        <f t="shared" si="128"/>
        <v>2020Q3</v>
      </c>
      <c r="J2071" s="148">
        <f t="shared" si="129"/>
        <v>1</v>
      </c>
      <c r="K2071" s="148">
        <f t="shared" si="130"/>
        <v>2</v>
      </c>
      <c r="L2071" s="151">
        <f t="shared" si="131"/>
        <v>1</v>
      </c>
    </row>
    <row r="2072" spans="2:12" x14ac:dyDescent="0.25">
      <c r="B2072" s="147" t="s">
        <v>6</v>
      </c>
      <c r="C2072" s="148" t="s">
        <v>7</v>
      </c>
      <c r="D2072" s="148">
        <v>52</v>
      </c>
      <c r="E2072" s="148" t="s">
        <v>8</v>
      </c>
      <c r="F2072" s="149">
        <v>44242</v>
      </c>
      <c r="G2072" s="149">
        <v>44190</v>
      </c>
      <c r="H2072" s="150">
        <v>27000</v>
      </c>
      <c r="I2072" s="148" t="str">
        <f t="shared" si="128"/>
        <v>2020Q4</v>
      </c>
      <c r="J2072" s="148">
        <f t="shared" si="129"/>
        <v>1</v>
      </c>
      <c r="K2072" s="148">
        <f t="shared" si="130"/>
        <v>1</v>
      </c>
      <c r="L2072" s="151">
        <f t="shared" si="131"/>
        <v>1</v>
      </c>
    </row>
    <row r="2073" spans="2:12" x14ac:dyDescent="0.25">
      <c r="B2073" s="147" t="s">
        <v>6</v>
      </c>
      <c r="C2073" s="148" t="s">
        <v>7</v>
      </c>
      <c r="D2073" s="148">
        <v>55</v>
      </c>
      <c r="E2073" s="148" t="s">
        <v>8</v>
      </c>
      <c r="F2073" s="149">
        <v>44242</v>
      </c>
      <c r="G2073" s="149">
        <v>44196</v>
      </c>
      <c r="H2073" s="150">
        <v>20000</v>
      </c>
      <c r="I2073" s="148" t="str">
        <f t="shared" si="128"/>
        <v>2020Q4</v>
      </c>
      <c r="J2073" s="148">
        <f t="shared" si="129"/>
        <v>1</v>
      </c>
      <c r="K2073" s="148">
        <f t="shared" si="130"/>
        <v>1</v>
      </c>
      <c r="L2073" s="151">
        <f t="shared" si="131"/>
        <v>1</v>
      </c>
    </row>
    <row r="2074" spans="2:12" x14ac:dyDescent="0.25">
      <c r="B2074" s="147" t="s">
        <v>9</v>
      </c>
      <c r="C2074" s="148" t="s">
        <v>7</v>
      </c>
      <c r="D2074" s="148">
        <v>53</v>
      </c>
      <c r="E2074" s="148" t="s">
        <v>8</v>
      </c>
      <c r="F2074" s="149">
        <v>44243</v>
      </c>
      <c r="G2074" s="149">
        <v>43863</v>
      </c>
      <c r="H2074" s="150">
        <v>25000</v>
      </c>
      <c r="I2074" s="148" t="str">
        <f t="shared" si="128"/>
        <v>2020Q1</v>
      </c>
      <c r="J2074" s="148">
        <f t="shared" si="129"/>
        <v>1</v>
      </c>
      <c r="K2074" s="148">
        <f t="shared" si="130"/>
        <v>4</v>
      </c>
      <c r="L2074" s="151">
        <f t="shared" si="131"/>
        <v>1</v>
      </c>
    </row>
    <row r="2075" spans="2:12" x14ac:dyDescent="0.25">
      <c r="B2075" s="147" t="s">
        <v>6</v>
      </c>
      <c r="C2075" s="148" t="s">
        <v>7</v>
      </c>
      <c r="D2075" s="148">
        <v>47</v>
      </c>
      <c r="E2075" s="148" t="s">
        <v>8</v>
      </c>
      <c r="F2075" s="149">
        <v>44243</v>
      </c>
      <c r="G2075" s="149">
        <v>44108</v>
      </c>
      <c r="H2075" s="150">
        <v>40000</v>
      </c>
      <c r="I2075" s="148" t="str">
        <f t="shared" si="128"/>
        <v>2020Q4</v>
      </c>
      <c r="J2075" s="148">
        <f t="shared" si="129"/>
        <v>1</v>
      </c>
      <c r="K2075" s="148">
        <f t="shared" si="130"/>
        <v>1</v>
      </c>
      <c r="L2075" s="151">
        <f t="shared" si="131"/>
        <v>1</v>
      </c>
    </row>
    <row r="2076" spans="2:12" x14ac:dyDescent="0.25">
      <c r="B2076" s="147" t="s">
        <v>9</v>
      </c>
      <c r="C2076" s="148" t="s">
        <v>7</v>
      </c>
      <c r="D2076" s="148">
        <v>22</v>
      </c>
      <c r="E2076" s="148" t="s">
        <v>8</v>
      </c>
      <c r="F2076" s="149">
        <v>44244</v>
      </c>
      <c r="G2076" s="149">
        <v>42830</v>
      </c>
      <c r="H2076" s="150">
        <v>100000</v>
      </c>
      <c r="I2076" s="148" t="str">
        <f t="shared" si="128"/>
        <v>2017Q2</v>
      </c>
      <c r="J2076" s="148">
        <f t="shared" si="129"/>
        <v>4</v>
      </c>
      <c r="K2076" s="148">
        <f t="shared" si="130"/>
        <v>15</v>
      </c>
      <c r="L2076" s="151">
        <f t="shared" si="131"/>
        <v>1</v>
      </c>
    </row>
    <row r="2077" spans="2:12" x14ac:dyDescent="0.25">
      <c r="B2077" s="147" t="s">
        <v>9</v>
      </c>
      <c r="C2077" s="148" t="s">
        <v>7</v>
      </c>
      <c r="D2077" s="148">
        <v>45</v>
      </c>
      <c r="E2077" s="148" t="s">
        <v>8</v>
      </c>
      <c r="F2077" s="149">
        <v>44244</v>
      </c>
      <c r="G2077" s="149">
        <v>44155</v>
      </c>
      <c r="H2077" s="150">
        <v>47000</v>
      </c>
      <c r="I2077" s="148" t="str">
        <f t="shared" si="128"/>
        <v>2020Q4</v>
      </c>
      <c r="J2077" s="148">
        <f t="shared" si="129"/>
        <v>1</v>
      </c>
      <c r="K2077" s="148">
        <f t="shared" si="130"/>
        <v>1</v>
      </c>
      <c r="L2077" s="151">
        <f t="shared" si="131"/>
        <v>1</v>
      </c>
    </row>
    <row r="2078" spans="2:12" x14ac:dyDescent="0.25">
      <c r="B2078" s="147" t="s">
        <v>9</v>
      </c>
      <c r="C2078" s="148" t="s">
        <v>7</v>
      </c>
      <c r="D2078" s="148">
        <v>47</v>
      </c>
      <c r="E2078" s="148" t="s">
        <v>8</v>
      </c>
      <c r="F2078" s="149">
        <v>44245</v>
      </c>
      <c r="G2078" s="149">
        <v>43556</v>
      </c>
      <c r="H2078" s="150">
        <v>40000</v>
      </c>
      <c r="I2078" s="148" t="str">
        <f t="shared" si="128"/>
        <v>2019Q2</v>
      </c>
      <c r="J2078" s="148">
        <f t="shared" si="129"/>
        <v>2</v>
      </c>
      <c r="K2078" s="148">
        <f t="shared" si="130"/>
        <v>7</v>
      </c>
      <c r="L2078" s="151">
        <f t="shared" si="131"/>
        <v>1</v>
      </c>
    </row>
    <row r="2079" spans="2:12" x14ac:dyDescent="0.25">
      <c r="B2079" s="147" t="s">
        <v>9</v>
      </c>
      <c r="C2079" s="148" t="s">
        <v>7</v>
      </c>
      <c r="D2079" s="148">
        <v>42</v>
      </c>
      <c r="E2079" s="148" t="s">
        <v>8</v>
      </c>
      <c r="F2079" s="149">
        <v>44245</v>
      </c>
      <c r="G2079" s="149">
        <v>43824</v>
      </c>
      <c r="H2079" s="150">
        <v>64000</v>
      </c>
      <c r="I2079" s="148" t="str">
        <f t="shared" si="128"/>
        <v>2019Q4</v>
      </c>
      <c r="J2079" s="148">
        <f t="shared" si="129"/>
        <v>2</v>
      </c>
      <c r="K2079" s="148">
        <f t="shared" si="130"/>
        <v>5</v>
      </c>
      <c r="L2079" s="151">
        <f t="shared" si="131"/>
        <v>1</v>
      </c>
    </row>
    <row r="2080" spans="2:12" x14ac:dyDescent="0.25">
      <c r="B2080" s="147" t="s">
        <v>6</v>
      </c>
      <c r="C2080" s="148" t="s">
        <v>7</v>
      </c>
      <c r="D2080" s="148">
        <v>58</v>
      </c>
      <c r="E2080" s="148" t="s">
        <v>8</v>
      </c>
      <c r="F2080" s="149">
        <v>44245</v>
      </c>
      <c r="G2080" s="149">
        <v>44208</v>
      </c>
      <c r="H2080" s="150">
        <v>12000</v>
      </c>
      <c r="I2080" s="148" t="str">
        <f t="shared" si="128"/>
        <v>2021Q1</v>
      </c>
      <c r="J2080" s="148">
        <f t="shared" si="129"/>
        <v>0</v>
      </c>
      <c r="K2080" s="148">
        <f t="shared" si="130"/>
        <v>0</v>
      </c>
      <c r="L2080" s="151">
        <f t="shared" si="131"/>
        <v>1</v>
      </c>
    </row>
    <row r="2081" spans="2:12" x14ac:dyDescent="0.25">
      <c r="B2081" s="147" t="s">
        <v>9</v>
      </c>
      <c r="C2081" s="148" t="s">
        <v>7</v>
      </c>
      <c r="D2081" s="148">
        <v>24</v>
      </c>
      <c r="E2081" s="148" t="s">
        <v>8</v>
      </c>
      <c r="F2081" s="149">
        <v>44249</v>
      </c>
      <c r="G2081" s="149">
        <v>43076</v>
      </c>
      <c r="H2081" s="150">
        <v>100000</v>
      </c>
      <c r="I2081" s="148" t="str">
        <f t="shared" si="128"/>
        <v>2017Q4</v>
      </c>
      <c r="J2081" s="148">
        <f t="shared" si="129"/>
        <v>4</v>
      </c>
      <c r="K2081" s="148">
        <f t="shared" si="130"/>
        <v>13</v>
      </c>
      <c r="L2081" s="151">
        <f t="shared" si="131"/>
        <v>1</v>
      </c>
    </row>
    <row r="2082" spans="2:12" x14ac:dyDescent="0.25">
      <c r="B2082" s="147" t="s">
        <v>9</v>
      </c>
      <c r="C2082" s="148" t="s">
        <v>7</v>
      </c>
      <c r="D2082" s="148">
        <v>49</v>
      </c>
      <c r="E2082" s="148" t="s">
        <v>8</v>
      </c>
      <c r="F2082" s="149">
        <v>44249</v>
      </c>
      <c r="G2082" s="149">
        <v>43584</v>
      </c>
      <c r="H2082" s="150">
        <v>35000</v>
      </c>
      <c r="I2082" s="148" t="str">
        <f t="shared" si="128"/>
        <v>2019Q2</v>
      </c>
      <c r="J2082" s="148">
        <f t="shared" si="129"/>
        <v>2</v>
      </c>
      <c r="K2082" s="148">
        <f t="shared" si="130"/>
        <v>7</v>
      </c>
      <c r="L2082" s="151">
        <f t="shared" si="131"/>
        <v>1</v>
      </c>
    </row>
    <row r="2083" spans="2:12" x14ac:dyDescent="0.25">
      <c r="B2083" s="147" t="s">
        <v>9</v>
      </c>
      <c r="C2083" s="148" t="s">
        <v>7</v>
      </c>
      <c r="D2083" s="148">
        <v>59</v>
      </c>
      <c r="E2083" s="148" t="s">
        <v>8</v>
      </c>
      <c r="F2083" s="149">
        <v>44249</v>
      </c>
      <c r="G2083" s="149">
        <v>44040</v>
      </c>
      <c r="H2083" s="150">
        <v>10000</v>
      </c>
      <c r="I2083" s="148" t="str">
        <f t="shared" si="128"/>
        <v>2020Q3</v>
      </c>
      <c r="J2083" s="148">
        <f t="shared" si="129"/>
        <v>1</v>
      </c>
      <c r="K2083" s="148">
        <f t="shared" si="130"/>
        <v>2</v>
      </c>
      <c r="L2083" s="151">
        <f t="shared" si="131"/>
        <v>1</v>
      </c>
    </row>
    <row r="2084" spans="2:12" x14ac:dyDescent="0.25">
      <c r="B2084" s="147" t="s">
        <v>9</v>
      </c>
      <c r="C2084" s="148" t="s">
        <v>7</v>
      </c>
      <c r="D2084" s="148">
        <v>56</v>
      </c>
      <c r="E2084" s="148" t="s">
        <v>8</v>
      </c>
      <c r="F2084" s="149">
        <v>44250</v>
      </c>
      <c r="G2084" s="149">
        <v>43324</v>
      </c>
      <c r="H2084" s="150">
        <v>17000</v>
      </c>
      <c r="I2084" s="148" t="str">
        <f t="shared" si="128"/>
        <v>2018Q3</v>
      </c>
      <c r="J2084" s="148">
        <f t="shared" si="129"/>
        <v>3</v>
      </c>
      <c r="K2084" s="148">
        <f t="shared" si="130"/>
        <v>10</v>
      </c>
      <c r="L2084" s="151">
        <f t="shared" si="131"/>
        <v>1</v>
      </c>
    </row>
    <row r="2085" spans="2:12" x14ac:dyDescent="0.25">
      <c r="B2085" s="147" t="s">
        <v>9</v>
      </c>
      <c r="C2085" s="148" t="s">
        <v>7</v>
      </c>
      <c r="D2085" s="148">
        <v>36</v>
      </c>
      <c r="E2085" s="148" t="s">
        <v>8</v>
      </c>
      <c r="F2085" s="149">
        <v>44250</v>
      </c>
      <c r="G2085" s="149">
        <v>43882</v>
      </c>
      <c r="H2085" s="150">
        <v>87000</v>
      </c>
      <c r="I2085" s="148" t="str">
        <f t="shared" si="128"/>
        <v>2020Q1</v>
      </c>
      <c r="J2085" s="148">
        <f t="shared" si="129"/>
        <v>1</v>
      </c>
      <c r="K2085" s="148">
        <f t="shared" si="130"/>
        <v>4</v>
      </c>
      <c r="L2085" s="151">
        <f t="shared" si="131"/>
        <v>1</v>
      </c>
    </row>
    <row r="2086" spans="2:12" x14ac:dyDescent="0.25">
      <c r="B2086" s="147" t="s">
        <v>9</v>
      </c>
      <c r="C2086" s="148" t="s">
        <v>7</v>
      </c>
      <c r="D2086" s="148">
        <v>59</v>
      </c>
      <c r="E2086" s="148" t="s">
        <v>8</v>
      </c>
      <c r="F2086" s="149">
        <v>44250</v>
      </c>
      <c r="G2086" s="149">
        <v>44053</v>
      </c>
      <c r="H2086" s="150">
        <v>10000</v>
      </c>
      <c r="I2086" s="148" t="str">
        <f t="shared" si="128"/>
        <v>2020Q3</v>
      </c>
      <c r="J2086" s="148">
        <f t="shared" si="129"/>
        <v>1</v>
      </c>
      <c r="K2086" s="148">
        <f t="shared" si="130"/>
        <v>2</v>
      </c>
      <c r="L2086" s="151">
        <f t="shared" si="131"/>
        <v>1</v>
      </c>
    </row>
    <row r="2087" spans="2:12" x14ac:dyDescent="0.25">
      <c r="B2087" s="147" t="s">
        <v>6</v>
      </c>
      <c r="C2087" s="148" t="s">
        <v>7</v>
      </c>
      <c r="D2087" s="148">
        <v>39</v>
      </c>
      <c r="E2087" s="148" t="s">
        <v>8</v>
      </c>
      <c r="F2087" s="149">
        <v>44250</v>
      </c>
      <c r="G2087" s="149">
        <v>44134</v>
      </c>
      <c r="H2087" s="150">
        <v>81000</v>
      </c>
      <c r="I2087" s="148" t="str">
        <f t="shared" si="128"/>
        <v>2020Q4</v>
      </c>
      <c r="J2087" s="148">
        <f t="shared" si="129"/>
        <v>1</v>
      </c>
      <c r="K2087" s="148">
        <f t="shared" si="130"/>
        <v>1</v>
      </c>
      <c r="L2087" s="151">
        <f t="shared" si="131"/>
        <v>1</v>
      </c>
    </row>
    <row r="2088" spans="2:12" x14ac:dyDescent="0.25">
      <c r="B2088" s="147" t="s">
        <v>9</v>
      </c>
      <c r="C2088" s="148" t="s">
        <v>7</v>
      </c>
      <c r="D2088" s="148">
        <v>41</v>
      </c>
      <c r="E2088" s="148" t="s">
        <v>8</v>
      </c>
      <c r="F2088" s="149">
        <v>44251</v>
      </c>
      <c r="G2088" s="149">
        <v>43082</v>
      </c>
      <c r="H2088" s="150">
        <v>68000</v>
      </c>
      <c r="I2088" s="148" t="str">
        <f t="shared" si="128"/>
        <v>2017Q4</v>
      </c>
      <c r="J2088" s="148">
        <f t="shared" si="129"/>
        <v>4</v>
      </c>
      <c r="K2088" s="148">
        <f t="shared" si="130"/>
        <v>13</v>
      </c>
      <c r="L2088" s="151">
        <f t="shared" si="131"/>
        <v>1</v>
      </c>
    </row>
    <row r="2089" spans="2:12" x14ac:dyDescent="0.25">
      <c r="B2089" s="147" t="s">
        <v>9</v>
      </c>
      <c r="C2089" s="148" t="s">
        <v>7</v>
      </c>
      <c r="D2089" s="148">
        <v>58</v>
      </c>
      <c r="E2089" s="148" t="s">
        <v>8</v>
      </c>
      <c r="F2089" s="149">
        <v>44251</v>
      </c>
      <c r="G2089" s="149">
        <v>44019</v>
      </c>
      <c r="H2089" s="150">
        <v>12000</v>
      </c>
      <c r="I2089" s="148" t="str">
        <f t="shared" si="128"/>
        <v>2020Q3</v>
      </c>
      <c r="J2089" s="148">
        <f t="shared" si="129"/>
        <v>1</v>
      </c>
      <c r="K2089" s="148">
        <f t="shared" si="130"/>
        <v>2</v>
      </c>
      <c r="L2089" s="151">
        <f t="shared" si="131"/>
        <v>1</v>
      </c>
    </row>
    <row r="2090" spans="2:12" x14ac:dyDescent="0.25">
      <c r="B2090" s="147" t="s">
        <v>6</v>
      </c>
      <c r="C2090" s="148" t="s">
        <v>7</v>
      </c>
      <c r="D2090" s="148">
        <v>55</v>
      </c>
      <c r="E2090" s="148" t="s">
        <v>8</v>
      </c>
      <c r="F2090" s="149">
        <v>44251</v>
      </c>
      <c r="G2090" s="149">
        <v>44153</v>
      </c>
      <c r="H2090" s="150">
        <v>20000</v>
      </c>
      <c r="I2090" s="148" t="str">
        <f t="shared" si="128"/>
        <v>2020Q4</v>
      </c>
      <c r="J2090" s="148">
        <f t="shared" si="129"/>
        <v>1</v>
      </c>
      <c r="K2090" s="148">
        <f t="shared" si="130"/>
        <v>1</v>
      </c>
      <c r="L2090" s="151">
        <f t="shared" si="131"/>
        <v>1</v>
      </c>
    </row>
    <row r="2091" spans="2:12" x14ac:dyDescent="0.25">
      <c r="B2091" s="147" t="s">
        <v>9</v>
      </c>
      <c r="C2091" s="148" t="s">
        <v>7</v>
      </c>
      <c r="D2091" s="148">
        <v>57</v>
      </c>
      <c r="E2091" s="148" t="s">
        <v>8</v>
      </c>
      <c r="F2091" s="149">
        <v>44252</v>
      </c>
      <c r="G2091" s="149">
        <v>43983</v>
      </c>
      <c r="H2091" s="150">
        <v>15000</v>
      </c>
      <c r="I2091" s="148" t="str">
        <f t="shared" si="128"/>
        <v>2020Q2</v>
      </c>
      <c r="J2091" s="148">
        <f t="shared" si="129"/>
        <v>1</v>
      </c>
      <c r="K2091" s="148">
        <f t="shared" si="130"/>
        <v>3</v>
      </c>
      <c r="L2091" s="151">
        <f t="shared" si="131"/>
        <v>1</v>
      </c>
    </row>
    <row r="2092" spans="2:12" x14ac:dyDescent="0.25">
      <c r="B2092" s="147" t="s">
        <v>11</v>
      </c>
      <c r="C2092" s="148" t="s">
        <v>7</v>
      </c>
      <c r="D2092" s="148">
        <v>41</v>
      </c>
      <c r="E2092" s="148" t="s">
        <v>8</v>
      </c>
      <c r="F2092" s="149">
        <v>44255</v>
      </c>
      <c r="G2092" s="149">
        <v>44236</v>
      </c>
      <c r="H2092" s="150">
        <v>68000</v>
      </c>
      <c r="I2092" s="148" t="str">
        <f t="shared" si="128"/>
        <v>2021Q1</v>
      </c>
      <c r="J2092" s="148">
        <f t="shared" si="129"/>
        <v>0</v>
      </c>
      <c r="K2092" s="148">
        <f t="shared" si="130"/>
        <v>0</v>
      </c>
      <c r="L2092" s="151">
        <f t="shared" si="131"/>
        <v>1</v>
      </c>
    </row>
    <row r="2093" spans="2:12" x14ac:dyDescent="0.25">
      <c r="B2093" s="147" t="s">
        <v>9</v>
      </c>
      <c r="C2093" s="148" t="s">
        <v>7</v>
      </c>
      <c r="D2093" s="148">
        <v>51</v>
      </c>
      <c r="E2093" s="148" t="s">
        <v>8</v>
      </c>
      <c r="F2093" s="149">
        <v>44256</v>
      </c>
      <c r="G2093" s="149">
        <v>43358</v>
      </c>
      <c r="H2093" s="150">
        <v>30000</v>
      </c>
      <c r="I2093" s="148" t="str">
        <f t="shared" si="128"/>
        <v>2018Q3</v>
      </c>
      <c r="J2093" s="148">
        <f t="shared" si="129"/>
        <v>3</v>
      </c>
      <c r="K2093" s="148">
        <f t="shared" si="130"/>
        <v>10</v>
      </c>
      <c r="L2093" s="151">
        <f t="shared" si="131"/>
        <v>1</v>
      </c>
    </row>
    <row r="2094" spans="2:12" x14ac:dyDescent="0.25">
      <c r="B2094" s="147" t="s">
        <v>9</v>
      </c>
      <c r="C2094" s="148" t="s">
        <v>10</v>
      </c>
      <c r="D2094" s="148">
        <v>51</v>
      </c>
      <c r="E2094" s="148" t="s">
        <v>8</v>
      </c>
      <c r="F2094" s="149">
        <v>44256</v>
      </c>
      <c r="G2094" s="149">
        <v>43546</v>
      </c>
      <c r="H2094" s="150">
        <v>30000</v>
      </c>
      <c r="I2094" s="148" t="str">
        <f t="shared" si="128"/>
        <v>2019Q1</v>
      </c>
      <c r="J2094" s="148">
        <f t="shared" si="129"/>
        <v>2</v>
      </c>
      <c r="K2094" s="148">
        <f t="shared" si="130"/>
        <v>8</v>
      </c>
      <c r="L2094" s="151">
        <f t="shared" si="131"/>
        <v>0</v>
      </c>
    </row>
    <row r="2095" spans="2:12" x14ac:dyDescent="0.25">
      <c r="B2095" s="147" t="s">
        <v>9</v>
      </c>
      <c r="C2095" s="148" t="s">
        <v>7</v>
      </c>
      <c r="D2095" s="148">
        <v>49</v>
      </c>
      <c r="E2095" s="148" t="s">
        <v>8</v>
      </c>
      <c r="F2095" s="149">
        <v>44256</v>
      </c>
      <c r="G2095" s="149">
        <v>43735</v>
      </c>
      <c r="H2095" s="150">
        <v>35000</v>
      </c>
      <c r="I2095" s="148" t="str">
        <f t="shared" si="128"/>
        <v>2019Q3</v>
      </c>
      <c r="J2095" s="148">
        <f t="shared" si="129"/>
        <v>2</v>
      </c>
      <c r="K2095" s="148">
        <f t="shared" si="130"/>
        <v>6</v>
      </c>
      <c r="L2095" s="151">
        <f t="shared" si="131"/>
        <v>1</v>
      </c>
    </row>
    <row r="2096" spans="2:12" x14ac:dyDescent="0.25">
      <c r="B2096" s="147" t="s">
        <v>6</v>
      </c>
      <c r="C2096" s="148" t="s">
        <v>7</v>
      </c>
      <c r="D2096" s="148">
        <v>26</v>
      </c>
      <c r="E2096" s="148" t="s">
        <v>8</v>
      </c>
      <c r="F2096" s="149">
        <v>44256</v>
      </c>
      <c r="G2096" s="149">
        <v>43930</v>
      </c>
      <c r="H2096" s="150">
        <v>100000</v>
      </c>
      <c r="I2096" s="148" t="str">
        <f t="shared" si="128"/>
        <v>2020Q2</v>
      </c>
      <c r="J2096" s="148">
        <f t="shared" si="129"/>
        <v>1</v>
      </c>
      <c r="K2096" s="148">
        <f t="shared" si="130"/>
        <v>3</v>
      </c>
      <c r="L2096" s="151">
        <f t="shared" si="131"/>
        <v>1</v>
      </c>
    </row>
    <row r="2097" spans="2:12" x14ac:dyDescent="0.25">
      <c r="B2097" s="147" t="s">
        <v>6</v>
      </c>
      <c r="C2097" s="148" t="s">
        <v>7</v>
      </c>
      <c r="D2097" s="148">
        <v>25</v>
      </c>
      <c r="E2097" s="148" t="s">
        <v>8</v>
      </c>
      <c r="F2097" s="149">
        <v>44256</v>
      </c>
      <c r="G2097" s="149">
        <v>43957</v>
      </c>
      <c r="H2097" s="150">
        <v>100000</v>
      </c>
      <c r="I2097" s="148" t="str">
        <f t="shared" si="128"/>
        <v>2020Q2</v>
      </c>
      <c r="J2097" s="148">
        <f t="shared" si="129"/>
        <v>1</v>
      </c>
      <c r="K2097" s="148">
        <f t="shared" si="130"/>
        <v>3</v>
      </c>
      <c r="L2097" s="151">
        <f t="shared" si="131"/>
        <v>1</v>
      </c>
    </row>
    <row r="2098" spans="2:12" x14ac:dyDescent="0.25">
      <c r="B2098" s="147" t="s">
        <v>6</v>
      </c>
      <c r="C2098" s="148" t="s">
        <v>7</v>
      </c>
      <c r="D2098" s="148">
        <v>46</v>
      </c>
      <c r="E2098" s="148" t="s">
        <v>8</v>
      </c>
      <c r="F2098" s="149">
        <v>44256</v>
      </c>
      <c r="G2098" s="149">
        <v>44000</v>
      </c>
      <c r="H2098" s="150">
        <v>43000</v>
      </c>
      <c r="I2098" s="148" t="str">
        <f t="shared" si="128"/>
        <v>2020Q2</v>
      </c>
      <c r="J2098" s="148">
        <f t="shared" si="129"/>
        <v>1</v>
      </c>
      <c r="K2098" s="148">
        <f t="shared" si="130"/>
        <v>3</v>
      </c>
      <c r="L2098" s="151">
        <f t="shared" si="131"/>
        <v>1</v>
      </c>
    </row>
    <row r="2099" spans="2:12" x14ac:dyDescent="0.25">
      <c r="B2099" s="147" t="s">
        <v>9</v>
      </c>
      <c r="C2099" s="148" t="s">
        <v>7</v>
      </c>
      <c r="D2099" s="148">
        <v>58</v>
      </c>
      <c r="E2099" s="148" t="s">
        <v>8</v>
      </c>
      <c r="F2099" s="149">
        <v>44256</v>
      </c>
      <c r="G2099" s="149">
        <v>44044</v>
      </c>
      <c r="H2099" s="150">
        <v>12000</v>
      </c>
      <c r="I2099" s="148" t="str">
        <f t="shared" si="128"/>
        <v>2020Q3</v>
      </c>
      <c r="J2099" s="148">
        <f t="shared" si="129"/>
        <v>1</v>
      </c>
      <c r="K2099" s="148">
        <f t="shared" si="130"/>
        <v>2</v>
      </c>
      <c r="L2099" s="151">
        <f t="shared" si="131"/>
        <v>1</v>
      </c>
    </row>
    <row r="2100" spans="2:12" x14ac:dyDescent="0.25">
      <c r="B2100" s="147" t="s">
        <v>6</v>
      </c>
      <c r="C2100" s="148" t="s">
        <v>7</v>
      </c>
      <c r="D2100" s="148">
        <v>39</v>
      </c>
      <c r="E2100" s="148" t="s">
        <v>8</v>
      </c>
      <c r="F2100" s="149">
        <v>44256</v>
      </c>
      <c r="G2100" s="149">
        <v>44122</v>
      </c>
      <c r="H2100" s="150">
        <v>81000</v>
      </c>
      <c r="I2100" s="148" t="str">
        <f t="shared" si="128"/>
        <v>2020Q4</v>
      </c>
      <c r="J2100" s="148">
        <f t="shared" si="129"/>
        <v>1</v>
      </c>
      <c r="K2100" s="148">
        <f t="shared" si="130"/>
        <v>1</v>
      </c>
      <c r="L2100" s="151">
        <f t="shared" si="131"/>
        <v>1</v>
      </c>
    </row>
    <row r="2101" spans="2:12" x14ac:dyDescent="0.25">
      <c r="B2101" s="147" t="s">
        <v>6</v>
      </c>
      <c r="C2101" s="148" t="s">
        <v>7</v>
      </c>
      <c r="D2101" s="148">
        <v>41</v>
      </c>
      <c r="E2101" s="148" t="s">
        <v>8</v>
      </c>
      <c r="F2101" s="149">
        <v>44256</v>
      </c>
      <c r="G2101" s="149">
        <v>44157</v>
      </c>
      <c r="H2101" s="150">
        <v>68000</v>
      </c>
      <c r="I2101" s="148" t="str">
        <f t="shared" si="128"/>
        <v>2020Q4</v>
      </c>
      <c r="J2101" s="148">
        <f t="shared" si="129"/>
        <v>1</v>
      </c>
      <c r="K2101" s="148">
        <f t="shared" si="130"/>
        <v>1</v>
      </c>
      <c r="L2101" s="151">
        <f t="shared" si="131"/>
        <v>1</v>
      </c>
    </row>
    <row r="2102" spans="2:12" x14ac:dyDescent="0.25">
      <c r="B2102" s="147" t="s">
        <v>6</v>
      </c>
      <c r="C2102" s="148" t="s">
        <v>7</v>
      </c>
      <c r="D2102" s="148">
        <v>29</v>
      </c>
      <c r="E2102" s="148" t="s">
        <v>8</v>
      </c>
      <c r="F2102" s="149">
        <v>44256</v>
      </c>
      <c r="G2102" s="149">
        <v>44175</v>
      </c>
      <c r="H2102" s="150">
        <v>100000</v>
      </c>
      <c r="I2102" s="148" t="str">
        <f t="shared" si="128"/>
        <v>2020Q4</v>
      </c>
      <c r="J2102" s="148">
        <f t="shared" si="129"/>
        <v>1</v>
      </c>
      <c r="K2102" s="148">
        <f t="shared" si="130"/>
        <v>1</v>
      </c>
      <c r="L2102" s="151">
        <f t="shared" si="131"/>
        <v>1</v>
      </c>
    </row>
    <row r="2103" spans="2:12" x14ac:dyDescent="0.25">
      <c r="B2103" s="147" t="s">
        <v>6</v>
      </c>
      <c r="C2103" s="148" t="s">
        <v>7</v>
      </c>
      <c r="D2103" s="148">
        <v>34</v>
      </c>
      <c r="E2103" s="148" t="s">
        <v>8</v>
      </c>
      <c r="F2103" s="149">
        <v>44256</v>
      </c>
      <c r="G2103" s="149">
        <v>44212</v>
      </c>
      <c r="H2103" s="150">
        <v>91000</v>
      </c>
      <c r="I2103" s="148" t="str">
        <f t="shared" si="128"/>
        <v>2021Q1</v>
      </c>
      <c r="J2103" s="148">
        <f t="shared" si="129"/>
        <v>0</v>
      </c>
      <c r="K2103" s="148">
        <f t="shared" si="130"/>
        <v>0</v>
      </c>
      <c r="L2103" s="151">
        <f t="shared" si="131"/>
        <v>1</v>
      </c>
    </row>
    <row r="2104" spans="2:12" x14ac:dyDescent="0.25">
      <c r="B2104" s="147" t="s">
        <v>9</v>
      </c>
      <c r="C2104" s="148" t="s">
        <v>7</v>
      </c>
      <c r="D2104" s="148">
        <v>35</v>
      </c>
      <c r="E2104" s="148" t="s">
        <v>8</v>
      </c>
      <c r="F2104" s="149">
        <v>44257</v>
      </c>
      <c r="G2104" s="149">
        <v>43224</v>
      </c>
      <c r="H2104" s="150">
        <v>88000</v>
      </c>
      <c r="I2104" s="148" t="str">
        <f t="shared" si="128"/>
        <v>2018Q2</v>
      </c>
      <c r="J2104" s="148">
        <f t="shared" si="129"/>
        <v>3</v>
      </c>
      <c r="K2104" s="148">
        <f t="shared" si="130"/>
        <v>11</v>
      </c>
      <c r="L2104" s="151">
        <f t="shared" si="131"/>
        <v>1</v>
      </c>
    </row>
    <row r="2105" spans="2:12" x14ac:dyDescent="0.25">
      <c r="B2105" s="147" t="s">
        <v>9</v>
      </c>
      <c r="C2105" s="148" t="s">
        <v>7</v>
      </c>
      <c r="D2105" s="148">
        <v>50</v>
      </c>
      <c r="E2105" s="148" t="s">
        <v>8</v>
      </c>
      <c r="F2105" s="149">
        <v>44257</v>
      </c>
      <c r="G2105" s="149">
        <v>43568</v>
      </c>
      <c r="H2105" s="150">
        <v>32000</v>
      </c>
      <c r="I2105" s="148" t="str">
        <f t="shared" si="128"/>
        <v>2019Q2</v>
      </c>
      <c r="J2105" s="148">
        <f t="shared" si="129"/>
        <v>2</v>
      </c>
      <c r="K2105" s="148">
        <f t="shared" si="130"/>
        <v>7</v>
      </c>
      <c r="L2105" s="151">
        <f t="shared" si="131"/>
        <v>1</v>
      </c>
    </row>
    <row r="2106" spans="2:12" x14ac:dyDescent="0.25">
      <c r="B2106" s="147" t="s">
        <v>9</v>
      </c>
      <c r="C2106" s="148" t="s">
        <v>7</v>
      </c>
      <c r="D2106" s="148">
        <v>61</v>
      </c>
      <c r="E2106" s="148" t="s">
        <v>8</v>
      </c>
      <c r="F2106" s="149">
        <v>44257</v>
      </c>
      <c r="G2106" s="149">
        <v>43824</v>
      </c>
      <c r="H2106" s="150">
        <v>10000</v>
      </c>
      <c r="I2106" s="148" t="str">
        <f t="shared" si="128"/>
        <v>2019Q4</v>
      </c>
      <c r="J2106" s="148">
        <f t="shared" si="129"/>
        <v>2</v>
      </c>
      <c r="K2106" s="148">
        <f t="shared" si="130"/>
        <v>5</v>
      </c>
      <c r="L2106" s="151">
        <f t="shared" si="131"/>
        <v>1</v>
      </c>
    </row>
    <row r="2107" spans="2:12" x14ac:dyDescent="0.25">
      <c r="B2107" s="147" t="s">
        <v>9</v>
      </c>
      <c r="C2107" s="148" t="s">
        <v>7</v>
      </c>
      <c r="D2107" s="148">
        <v>50</v>
      </c>
      <c r="E2107" s="148" t="s">
        <v>8</v>
      </c>
      <c r="F2107" s="149">
        <v>44257</v>
      </c>
      <c r="G2107" s="149">
        <v>43998</v>
      </c>
      <c r="H2107" s="150">
        <v>32000</v>
      </c>
      <c r="I2107" s="148" t="str">
        <f t="shared" si="128"/>
        <v>2020Q2</v>
      </c>
      <c r="J2107" s="148">
        <f t="shared" si="129"/>
        <v>1</v>
      </c>
      <c r="K2107" s="148">
        <f t="shared" si="130"/>
        <v>3</v>
      </c>
      <c r="L2107" s="151">
        <f t="shared" si="131"/>
        <v>1</v>
      </c>
    </row>
    <row r="2108" spans="2:12" x14ac:dyDescent="0.25">
      <c r="B2108" s="147" t="s">
        <v>9</v>
      </c>
      <c r="C2108" s="148" t="s">
        <v>7</v>
      </c>
      <c r="D2108" s="148">
        <v>42</v>
      </c>
      <c r="E2108" s="148" t="s">
        <v>8</v>
      </c>
      <c r="F2108" s="149">
        <v>44257</v>
      </c>
      <c r="G2108" s="149">
        <v>44035</v>
      </c>
      <c r="H2108" s="150">
        <v>64000</v>
      </c>
      <c r="I2108" s="148" t="str">
        <f t="shared" si="128"/>
        <v>2020Q3</v>
      </c>
      <c r="J2108" s="148">
        <f t="shared" si="129"/>
        <v>1</v>
      </c>
      <c r="K2108" s="148">
        <f t="shared" si="130"/>
        <v>2</v>
      </c>
      <c r="L2108" s="151">
        <f t="shared" si="131"/>
        <v>1</v>
      </c>
    </row>
    <row r="2109" spans="2:12" x14ac:dyDescent="0.25">
      <c r="B2109" s="147" t="s">
        <v>6</v>
      </c>
      <c r="C2109" s="148" t="s">
        <v>7</v>
      </c>
      <c r="D2109" s="148">
        <v>60</v>
      </c>
      <c r="E2109" s="148" t="s">
        <v>8</v>
      </c>
      <c r="F2109" s="149">
        <v>44257</v>
      </c>
      <c r="G2109" s="149">
        <v>44064</v>
      </c>
      <c r="H2109" s="150">
        <v>10000</v>
      </c>
      <c r="I2109" s="148" t="str">
        <f t="shared" si="128"/>
        <v>2020Q3</v>
      </c>
      <c r="J2109" s="148">
        <f t="shared" si="129"/>
        <v>1</v>
      </c>
      <c r="K2109" s="148">
        <f t="shared" si="130"/>
        <v>2</v>
      </c>
      <c r="L2109" s="151">
        <f t="shared" si="131"/>
        <v>1</v>
      </c>
    </row>
    <row r="2110" spans="2:12" x14ac:dyDescent="0.25">
      <c r="B2110" s="147" t="s">
        <v>6</v>
      </c>
      <c r="C2110" s="148" t="s">
        <v>7</v>
      </c>
      <c r="D2110" s="148">
        <v>57</v>
      </c>
      <c r="E2110" s="148" t="s">
        <v>8</v>
      </c>
      <c r="F2110" s="149">
        <v>44257</v>
      </c>
      <c r="G2110" s="149">
        <v>44124</v>
      </c>
      <c r="H2110" s="150">
        <v>15000</v>
      </c>
      <c r="I2110" s="148" t="str">
        <f t="shared" si="128"/>
        <v>2020Q4</v>
      </c>
      <c r="J2110" s="148">
        <f t="shared" si="129"/>
        <v>1</v>
      </c>
      <c r="K2110" s="148">
        <f t="shared" si="130"/>
        <v>1</v>
      </c>
      <c r="L2110" s="151">
        <f t="shared" si="131"/>
        <v>1</v>
      </c>
    </row>
    <row r="2111" spans="2:12" x14ac:dyDescent="0.25">
      <c r="B2111" s="147" t="s">
        <v>6</v>
      </c>
      <c r="C2111" s="148" t="s">
        <v>7</v>
      </c>
      <c r="D2111" s="148">
        <v>46</v>
      </c>
      <c r="E2111" s="148" t="s">
        <v>8</v>
      </c>
      <c r="F2111" s="149">
        <v>44257</v>
      </c>
      <c r="G2111" s="149">
        <v>44214</v>
      </c>
      <c r="H2111" s="150">
        <v>43000</v>
      </c>
      <c r="I2111" s="148" t="str">
        <f t="shared" si="128"/>
        <v>2021Q1</v>
      </c>
      <c r="J2111" s="148">
        <f t="shared" si="129"/>
        <v>0</v>
      </c>
      <c r="K2111" s="148">
        <f t="shared" si="130"/>
        <v>0</v>
      </c>
      <c r="L2111" s="151">
        <f t="shared" si="131"/>
        <v>1</v>
      </c>
    </row>
    <row r="2112" spans="2:12" x14ac:dyDescent="0.25">
      <c r="B2112" s="147" t="s">
        <v>11</v>
      </c>
      <c r="C2112" s="148" t="s">
        <v>7</v>
      </c>
      <c r="D2112" s="148">
        <v>32</v>
      </c>
      <c r="E2112" s="148" t="s">
        <v>8</v>
      </c>
      <c r="F2112" s="149">
        <v>44257</v>
      </c>
      <c r="G2112" s="149">
        <v>44244</v>
      </c>
      <c r="H2112" s="150">
        <v>96000</v>
      </c>
      <c r="I2112" s="148" t="str">
        <f t="shared" si="128"/>
        <v>2021Q1</v>
      </c>
      <c r="J2112" s="148">
        <f t="shared" si="129"/>
        <v>0</v>
      </c>
      <c r="K2112" s="148">
        <f t="shared" si="130"/>
        <v>0</v>
      </c>
      <c r="L2112" s="151">
        <f t="shared" si="131"/>
        <v>1</v>
      </c>
    </row>
    <row r="2113" spans="2:12" x14ac:dyDescent="0.25">
      <c r="B2113" s="147" t="s">
        <v>9</v>
      </c>
      <c r="C2113" s="148" t="s">
        <v>10</v>
      </c>
      <c r="D2113" s="148">
        <v>49</v>
      </c>
      <c r="E2113" s="148" t="s">
        <v>8</v>
      </c>
      <c r="F2113" s="149">
        <v>44261</v>
      </c>
      <c r="G2113" s="149">
        <v>43802</v>
      </c>
      <c r="H2113" s="150">
        <v>35000</v>
      </c>
      <c r="I2113" s="148" t="str">
        <f t="shared" si="128"/>
        <v>2019Q4</v>
      </c>
      <c r="J2113" s="148">
        <f t="shared" si="129"/>
        <v>2</v>
      </c>
      <c r="K2113" s="148">
        <f t="shared" si="130"/>
        <v>5</v>
      </c>
      <c r="L2113" s="151">
        <f t="shared" si="131"/>
        <v>0</v>
      </c>
    </row>
    <row r="2114" spans="2:12" x14ac:dyDescent="0.25">
      <c r="B2114" s="147" t="s">
        <v>9</v>
      </c>
      <c r="C2114" s="148" t="s">
        <v>7</v>
      </c>
      <c r="D2114" s="148">
        <v>44</v>
      </c>
      <c r="E2114" s="148" t="s">
        <v>8</v>
      </c>
      <c r="F2114" s="149">
        <v>44261</v>
      </c>
      <c r="G2114" s="149">
        <v>43973</v>
      </c>
      <c r="H2114" s="150">
        <v>52000</v>
      </c>
      <c r="I2114" s="148" t="str">
        <f t="shared" si="128"/>
        <v>2020Q2</v>
      </c>
      <c r="J2114" s="148">
        <f t="shared" si="129"/>
        <v>1</v>
      </c>
      <c r="K2114" s="148">
        <f t="shared" si="130"/>
        <v>3</v>
      </c>
      <c r="L2114" s="151">
        <f t="shared" si="131"/>
        <v>1</v>
      </c>
    </row>
    <row r="2115" spans="2:12" x14ac:dyDescent="0.25">
      <c r="B2115" s="147" t="s">
        <v>6</v>
      </c>
      <c r="C2115" s="148" t="s">
        <v>7</v>
      </c>
      <c r="D2115" s="148">
        <v>58</v>
      </c>
      <c r="E2115" s="148" t="s">
        <v>8</v>
      </c>
      <c r="F2115" s="149">
        <v>44261</v>
      </c>
      <c r="G2115" s="149">
        <v>44100</v>
      </c>
      <c r="H2115" s="150">
        <v>12000</v>
      </c>
      <c r="I2115" s="148" t="str">
        <f t="shared" si="128"/>
        <v>2020Q3</v>
      </c>
      <c r="J2115" s="148">
        <f t="shared" si="129"/>
        <v>1</v>
      </c>
      <c r="K2115" s="148">
        <f t="shared" si="130"/>
        <v>2</v>
      </c>
      <c r="L2115" s="151">
        <f t="shared" si="131"/>
        <v>1</v>
      </c>
    </row>
    <row r="2116" spans="2:12" x14ac:dyDescent="0.25">
      <c r="B2116" s="147" t="s">
        <v>6</v>
      </c>
      <c r="C2116" s="148" t="s">
        <v>7</v>
      </c>
      <c r="D2116" s="148">
        <v>25</v>
      </c>
      <c r="E2116" s="148" t="s">
        <v>8</v>
      </c>
      <c r="F2116" s="149">
        <v>44261</v>
      </c>
      <c r="G2116" s="149">
        <v>44142</v>
      </c>
      <c r="H2116" s="150">
        <v>100000</v>
      </c>
      <c r="I2116" s="148" t="str">
        <f t="shared" si="128"/>
        <v>2020Q4</v>
      </c>
      <c r="J2116" s="148">
        <f t="shared" si="129"/>
        <v>1</v>
      </c>
      <c r="K2116" s="148">
        <f t="shared" si="130"/>
        <v>1</v>
      </c>
      <c r="L2116" s="151">
        <f t="shared" si="131"/>
        <v>1</v>
      </c>
    </row>
    <row r="2117" spans="2:12" x14ac:dyDescent="0.25">
      <c r="B2117" s="147" t="s">
        <v>6</v>
      </c>
      <c r="C2117" s="148" t="s">
        <v>7</v>
      </c>
      <c r="D2117" s="148">
        <v>32</v>
      </c>
      <c r="E2117" s="148" t="s">
        <v>8</v>
      </c>
      <c r="F2117" s="149">
        <v>44261</v>
      </c>
      <c r="G2117" s="149">
        <v>44180</v>
      </c>
      <c r="H2117" s="150">
        <v>96000</v>
      </c>
      <c r="I2117" s="148" t="str">
        <f t="shared" si="128"/>
        <v>2020Q4</v>
      </c>
      <c r="J2117" s="148">
        <f t="shared" si="129"/>
        <v>1</v>
      </c>
      <c r="K2117" s="148">
        <f t="shared" si="130"/>
        <v>1</v>
      </c>
      <c r="L2117" s="151">
        <f t="shared" si="131"/>
        <v>1</v>
      </c>
    </row>
    <row r="2118" spans="2:12" x14ac:dyDescent="0.25">
      <c r="B2118" s="147" t="s">
        <v>6</v>
      </c>
      <c r="C2118" s="148" t="s">
        <v>7</v>
      </c>
      <c r="D2118" s="148">
        <v>64</v>
      </c>
      <c r="E2118" s="148" t="s">
        <v>8</v>
      </c>
      <c r="F2118" s="149">
        <v>44262</v>
      </c>
      <c r="G2118" s="149">
        <v>44157</v>
      </c>
      <c r="H2118" s="150">
        <v>10000</v>
      </c>
      <c r="I2118" s="148" t="str">
        <f t="shared" si="128"/>
        <v>2020Q4</v>
      </c>
      <c r="J2118" s="148">
        <f t="shared" si="129"/>
        <v>1</v>
      </c>
      <c r="K2118" s="148">
        <f t="shared" si="130"/>
        <v>1</v>
      </c>
      <c r="L2118" s="151">
        <f t="shared" si="131"/>
        <v>1</v>
      </c>
    </row>
    <row r="2119" spans="2:12" x14ac:dyDescent="0.25">
      <c r="B2119" s="147" t="s">
        <v>9</v>
      </c>
      <c r="C2119" s="148" t="s">
        <v>7</v>
      </c>
      <c r="D2119" s="148">
        <v>61</v>
      </c>
      <c r="E2119" s="148" t="s">
        <v>8</v>
      </c>
      <c r="F2119" s="149">
        <v>44263</v>
      </c>
      <c r="G2119" s="149">
        <v>43870</v>
      </c>
      <c r="H2119" s="150">
        <v>10000</v>
      </c>
      <c r="I2119" s="148" t="str">
        <f t="shared" si="128"/>
        <v>2020Q1</v>
      </c>
      <c r="J2119" s="148">
        <f t="shared" si="129"/>
        <v>1</v>
      </c>
      <c r="K2119" s="148">
        <f t="shared" si="130"/>
        <v>4</v>
      </c>
      <c r="L2119" s="151">
        <f t="shared" si="131"/>
        <v>1</v>
      </c>
    </row>
    <row r="2120" spans="2:12" x14ac:dyDescent="0.25">
      <c r="B2120" s="147" t="s">
        <v>11</v>
      </c>
      <c r="C2120" s="148" t="s">
        <v>7</v>
      </c>
      <c r="D2120" s="148">
        <v>45</v>
      </c>
      <c r="E2120" s="148" t="s">
        <v>8</v>
      </c>
      <c r="F2120" s="149">
        <v>44263</v>
      </c>
      <c r="G2120" s="149">
        <v>44252</v>
      </c>
      <c r="H2120" s="150">
        <v>47000</v>
      </c>
      <c r="I2120" s="148" t="str">
        <f t="shared" si="128"/>
        <v>2021Q1</v>
      </c>
      <c r="J2120" s="148">
        <f t="shared" si="129"/>
        <v>0</v>
      </c>
      <c r="K2120" s="148">
        <f t="shared" si="130"/>
        <v>0</v>
      </c>
      <c r="L2120" s="151">
        <f t="shared" si="131"/>
        <v>1</v>
      </c>
    </row>
    <row r="2121" spans="2:12" x14ac:dyDescent="0.25">
      <c r="B2121" s="147" t="s">
        <v>9</v>
      </c>
      <c r="C2121" s="148" t="s">
        <v>7</v>
      </c>
      <c r="D2121" s="148">
        <v>49</v>
      </c>
      <c r="E2121" s="148" t="s">
        <v>8</v>
      </c>
      <c r="F2121" s="149">
        <v>44264</v>
      </c>
      <c r="G2121" s="149">
        <v>42700</v>
      </c>
      <c r="H2121" s="150">
        <v>35000</v>
      </c>
      <c r="I2121" s="148" t="str">
        <f t="shared" si="128"/>
        <v>2016Q4</v>
      </c>
      <c r="J2121" s="148">
        <f t="shared" si="129"/>
        <v>5</v>
      </c>
      <c r="K2121" s="148">
        <f t="shared" si="130"/>
        <v>17</v>
      </c>
      <c r="L2121" s="151">
        <f t="shared" si="131"/>
        <v>1</v>
      </c>
    </row>
    <row r="2122" spans="2:12" x14ac:dyDescent="0.25">
      <c r="B2122" s="147" t="s">
        <v>6</v>
      </c>
      <c r="C2122" s="148" t="s">
        <v>7</v>
      </c>
      <c r="D2122" s="148">
        <v>28</v>
      </c>
      <c r="E2122" s="148" t="s">
        <v>8</v>
      </c>
      <c r="F2122" s="149">
        <v>44264</v>
      </c>
      <c r="G2122" s="149">
        <v>43454</v>
      </c>
      <c r="H2122" s="150">
        <v>100000</v>
      </c>
      <c r="I2122" s="148" t="str">
        <f t="shared" si="128"/>
        <v>2018Q4</v>
      </c>
      <c r="J2122" s="148">
        <f t="shared" si="129"/>
        <v>3</v>
      </c>
      <c r="K2122" s="148">
        <f t="shared" si="130"/>
        <v>9</v>
      </c>
      <c r="L2122" s="151">
        <f t="shared" si="131"/>
        <v>1</v>
      </c>
    </row>
    <row r="2123" spans="2:12" x14ac:dyDescent="0.25">
      <c r="B2123" s="147" t="s">
        <v>6</v>
      </c>
      <c r="C2123" s="148" t="s">
        <v>7</v>
      </c>
      <c r="D2123" s="148">
        <v>59</v>
      </c>
      <c r="E2123" s="148" t="s">
        <v>8</v>
      </c>
      <c r="F2123" s="149">
        <v>44264</v>
      </c>
      <c r="G2123" s="149">
        <v>43895</v>
      </c>
      <c r="H2123" s="150">
        <v>10000</v>
      </c>
      <c r="I2123" s="148" t="str">
        <f t="shared" ref="I2123:I2186" si="132">YEAR(G2123)&amp;"Q"&amp;ROUNDUP(MONTH(G2123)/3,0)</f>
        <v>2020Q1</v>
      </c>
      <c r="J2123" s="148">
        <f t="shared" ref="J2123:J2186" si="133">YEAR(F2123)-YEAR(G2123)</f>
        <v>1</v>
      </c>
      <c r="K2123" s="148">
        <f t="shared" ref="K2123:K2186" si="134">(YEAR(F2123)*4+ROUNDDOWN((MONTH(F2123)-1)/3,0))
-(YEAR(G2123)*4+ROUNDDOWN((MONTH(G2123)-1)/3,0))</f>
        <v>4</v>
      </c>
      <c r="L2123" s="151">
        <f t="shared" ref="L2123:L2186" si="135">IF(C2123="Declined",0,IF(C2123="Admitted",1,IF(B2123="TPD",0.8,1)))</f>
        <v>1</v>
      </c>
    </row>
    <row r="2124" spans="2:12" x14ac:dyDescent="0.25">
      <c r="B2124" s="147" t="s">
        <v>6</v>
      </c>
      <c r="C2124" s="148" t="s">
        <v>7</v>
      </c>
      <c r="D2124" s="148">
        <v>57</v>
      </c>
      <c r="E2124" s="148" t="s">
        <v>8</v>
      </c>
      <c r="F2124" s="149">
        <v>44264</v>
      </c>
      <c r="G2124" s="149">
        <v>44203</v>
      </c>
      <c r="H2124" s="150">
        <v>15000</v>
      </c>
      <c r="I2124" s="148" t="str">
        <f t="shared" si="132"/>
        <v>2021Q1</v>
      </c>
      <c r="J2124" s="148">
        <f t="shared" si="133"/>
        <v>0</v>
      </c>
      <c r="K2124" s="148">
        <f t="shared" si="134"/>
        <v>0</v>
      </c>
      <c r="L2124" s="151">
        <f t="shared" si="135"/>
        <v>1</v>
      </c>
    </row>
    <row r="2125" spans="2:12" x14ac:dyDescent="0.25">
      <c r="B2125" s="147" t="s">
        <v>9</v>
      </c>
      <c r="C2125" s="148" t="s">
        <v>7</v>
      </c>
      <c r="D2125" s="148">
        <v>59</v>
      </c>
      <c r="E2125" s="148" t="s">
        <v>8</v>
      </c>
      <c r="F2125" s="149">
        <v>44267</v>
      </c>
      <c r="G2125" s="149">
        <v>42764</v>
      </c>
      <c r="H2125" s="150">
        <v>10000</v>
      </c>
      <c r="I2125" s="148" t="str">
        <f t="shared" si="132"/>
        <v>2017Q1</v>
      </c>
      <c r="J2125" s="148">
        <f t="shared" si="133"/>
        <v>4</v>
      </c>
      <c r="K2125" s="148">
        <f t="shared" si="134"/>
        <v>16</v>
      </c>
      <c r="L2125" s="151">
        <f t="shared" si="135"/>
        <v>1</v>
      </c>
    </row>
    <row r="2126" spans="2:12" x14ac:dyDescent="0.25">
      <c r="B2126" s="147" t="s">
        <v>6</v>
      </c>
      <c r="C2126" s="148" t="s">
        <v>7</v>
      </c>
      <c r="D2126" s="148">
        <v>40</v>
      </c>
      <c r="E2126" s="148" t="s">
        <v>8</v>
      </c>
      <c r="F2126" s="149">
        <v>44267</v>
      </c>
      <c r="G2126" s="149">
        <v>43634</v>
      </c>
      <c r="H2126" s="150">
        <v>74000</v>
      </c>
      <c r="I2126" s="148" t="str">
        <f t="shared" si="132"/>
        <v>2019Q2</v>
      </c>
      <c r="J2126" s="148">
        <f t="shared" si="133"/>
        <v>2</v>
      </c>
      <c r="K2126" s="148">
        <f t="shared" si="134"/>
        <v>7</v>
      </c>
      <c r="L2126" s="151">
        <f t="shared" si="135"/>
        <v>1</v>
      </c>
    </row>
    <row r="2127" spans="2:12" x14ac:dyDescent="0.25">
      <c r="B2127" s="147" t="s">
        <v>9</v>
      </c>
      <c r="C2127" s="148" t="s">
        <v>7</v>
      </c>
      <c r="D2127" s="148">
        <v>35</v>
      </c>
      <c r="E2127" s="148" t="s">
        <v>8</v>
      </c>
      <c r="F2127" s="149">
        <v>44267</v>
      </c>
      <c r="G2127" s="149">
        <v>43761</v>
      </c>
      <c r="H2127" s="150">
        <v>88000</v>
      </c>
      <c r="I2127" s="148" t="str">
        <f t="shared" si="132"/>
        <v>2019Q4</v>
      </c>
      <c r="J2127" s="148">
        <f t="shared" si="133"/>
        <v>2</v>
      </c>
      <c r="K2127" s="148">
        <f t="shared" si="134"/>
        <v>5</v>
      </c>
      <c r="L2127" s="151">
        <f t="shared" si="135"/>
        <v>1</v>
      </c>
    </row>
    <row r="2128" spans="2:12" x14ac:dyDescent="0.25">
      <c r="B2128" s="147" t="s">
        <v>9</v>
      </c>
      <c r="C2128" s="148" t="s">
        <v>7</v>
      </c>
      <c r="D2128" s="148">
        <v>35</v>
      </c>
      <c r="E2128" s="148" t="s">
        <v>8</v>
      </c>
      <c r="F2128" s="149">
        <v>44267</v>
      </c>
      <c r="G2128" s="149">
        <v>44059</v>
      </c>
      <c r="H2128" s="150">
        <v>88000</v>
      </c>
      <c r="I2128" s="148" t="str">
        <f t="shared" si="132"/>
        <v>2020Q3</v>
      </c>
      <c r="J2128" s="148">
        <f t="shared" si="133"/>
        <v>1</v>
      </c>
      <c r="K2128" s="148">
        <f t="shared" si="134"/>
        <v>2</v>
      </c>
      <c r="L2128" s="151">
        <f t="shared" si="135"/>
        <v>1</v>
      </c>
    </row>
    <row r="2129" spans="2:12" x14ac:dyDescent="0.25">
      <c r="B2129" s="147" t="s">
        <v>9</v>
      </c>
      <c r="C2129" s="148" t="s">
        <v>7</v>
      </c>
      <c r="D2129" s="148">
        <v>56</v>
      </c>
      <c r="E2129" s="148" t="s">
        <v>8</v>
      </c>
      <c r="F2129" s="149">
        <v>44267</v>
      </c>
      <c r="G2129" s="149">
        <v>44088</v>
      </c>
      <c r="H2129" s="150">
        <v>17000</v>
      </c>
      <c r="I2129" s="148" t="str">
        <f t="shared" si="132"/>
        <v>2020Q3</v>
      </c>
      <c r="J2129" s="148">
        <f t="shared" si="133"/>
        <v>1</v>
      </c>
      <c r="K2129" s="148">
        <f t="shared" si="134"/>
        <v>2</v>
      </c>
      <c r="L2129" s="151">
        <f t="shared" si="135"/>
        <v>1</v>
      </c>
    </row>
    <row r="2130" spans="2:12" x14ac:dyDescent="0.25">
      <c r="B2130" s="147" t="s">
        <v>6</v>
      </c>
      <c r="C2130" s="148" t="s">
        <v>7</v>
      </c>
      <c r="D2130" s="148">
        <v>55</v>
      </c>
      <c r="E2130" s="148" t="s">
        <v>8</v>
      </c>
      <c r="F2130" s="149">
        <v>44267</v>
      </c>
      <c r="G2130" s="149">
        <v>44168</v>
      </c>
      <c r="H2130" s="150">
        <v>20000</v>
      </c>
      <c r="I2130" s="148" t="str">
        <f t="shared" si="132"/>
        <v>2020Q4</v>
      </c>
      <c r="J2130" s="148">
        <f t="shared" si="133"/>
        <v>1</v>
      </c>
      <c r="K2130" s="148">
        <f t="shared" si="134"/>
        <v>1</v>
      </c>
      <c r="L2130" s="151">
        <f t="shared" si="135"/>
        <v>1</v>
      </c>
    </row>
    <row r="2131" spans="2:12" x14ac:dyDescent="0.25">
      <c r="B2131" s="147" t="s">
        <v>6</v>
      </c>
      <c r="C2131" s="148" t="s">
        <v>7</v>
      </c>
      <c r="D2131" s="148">
        <v>49</v>
      </c>
      <c r="E2131" s="148" t="s">
        <v>8</v>
      </c>
      <c r="F2131" s="149">
        <v>44267</v>
      </c>
      <c r="G2131" s="149">
        <v>44202</v>
      </c>
      <c r="H2131" s="150">
        <v>35000</v>
      </c>
      <c r="I2131" s="148" t="str">
        <f t="shared" si="132"/>
        <v>2021Q1</v>
      </c>
      <c r="J2131" s="148">
        <f t="shared" si="133"/>
        <v>0</v>
      </c>
      <c r="K2131" s="148">
        <f t="shared" si="134"/>
        <v>0</v>
      </c>
      <c r="L2131" s="151">
        <f t="shared" si="135"/>
        <v>1</v>
      </c>
    </row>
    <row r="2132" spans="2:12" x14ac:dyDescent="0.25">
      <c r="B2132" s="147" t="s">
        <v>9</v>
      </c>
      <c r="C2132" s="148" t="s">
        <v>7</v>
      </c>
      <c r="D2132" s="148">
        <v>46</v>
      </c>
      <c r="E2132" s="148" t="s">
        <v>8</v>
      </c>
      <c r="F2132" s="149">
        <v>44268</v>
      </c>
      <c r="G2132" s="149">
        <v>42742</v>
      </c>
      <c r="H2132" s="150">
        <v>43000</v>
      </c>
      <c r="I2132" s="148" t="str">
        <f t="shared" si="132"/>
        <v>2017Q1</v>
      </c>
      <c r="J2132" s="148">
        <f t="shared" si="133"/>
        <v>4</v>
      </c>
      <c r="K2132" s="148">
        <f t="shared" si="134"/>
        <v>16</v>
      </c>
      <c r="L2132" s="151">
        <f t="shared" si="135"/>
        <v>1</v>
      </c>
    </row>
    <row r="2133" spans="2:12" x14ac:dyDescent="0.25">
      <c r="B2133" s="147" t="s">
        <v>6</v>
      </c>
      <c r="C2133" s="148" t="s">
        <v>7</v>
      </c>
      <c r="D2133" s="148">
        <v>25</v>
      </c>
      <c r="E2133" s="148" t="s">
        <v>8</v>
      </c>
      <c r="F2133" s="149">
        <v>44268</v>
      </c>
      <c r="G2133" s="149">
        <v>44121</v>
      </c>
      <c r="H2133" s="150">
        <v>100000</v>
      </c>
      <c r="I2133" s="148" t="str">
        <f t="shared" si="132"/>
        <v>2020Q4</v>
      </c>
      <c r="J2133" s="148">
        <f t="shared" si="133"/>
        <v>1</v>
      </c>
      <c r="K2133" s="148">
        <f t="shared" si="134"/>
        <v>1</v>
      </c>
      <c r="L2133" s="151">
        <f t="shared" si="135"/>
        <v>1</v>
      </c>
    </row>
    <row r="2134" spans="2:12" x14ac:dyDescent="0.25">
      <c r="B2134" s="147" t="s">
        <v>6</v>
      </c>
      <c r="C2134" s="148" t="s">
        <v>7</v>
      </c>
      <c r="D2134" s="148">
        <v>60</v>
      </c>
      <c r="E2134" s="148" t="s">
        <v>8</v>
      </c>
      <c r="F2134" s="149">
        <v>44269</v>
      </c>
      <c r="G2134" s="149">
        <v>44115</v>
      </c>
      <c r="H2134" s="150">
        <v>10000</v>
      </c>
      <c r="I2134" s="148" t="str">
        <f t="shared" si="132"/>
        <v>2020Q4</v>
      </c>
      <c r="J2134" s="148">
        <f t="shared" si="133"/>
        <v>1</v>
      </c>
      <c r="K2134" s="148">
        <f t="shared" si="134"/>
        <v>1</v>
      </c>
      <c r="L2134" s="151">
        <f t="shared" si="135"/>
        <v>1</v>
      </c>
    </row>
    <row r="2135" spans="2:12" x14ac:dyDescent="0.25">
      <c r="B2135" s="147" t="s">
        <v>9</v>
      </c>
      <c r="C2135" s="148" t="s">
        <v>7</v>
      </c>
      <c r="D2135" s="148">
        <v>23</v>
      </c>
      <c r="E2135" s="148" t="s">
        <v>8</v>
      </c>
      <c r="F2135" s="149">
        <v>44270</v>
      </c>
      <c r="G2135" s="149">
        <v>43282</v>
      </c>
      <c r="H2135" s="150">
        <v>100000</v>
      </c>
      <c r="I2135" s="148" t="str">
        <f t="shared" si="132"/>
        <v>2018Q3</v>
      </c>
      <c r="J2135" s="148">
        <f t="shared" si="133"/>
        <v>3</v>
      </c>
      <c r="K2135" s="148">
        <f t="shared" si="134"/>
        <v>10</v>
      </c>
      <c r="L2135" s="151">
        <f t="shared" si="135"/>
        <v>1</v>
      </c>
    </row>
    <row r="2136" spans="2:12" x14ac:dyDescent="0.25">
      <c r="B2136" s="147" t="s">
        <v>9</v>
      </c>
      <c r="C2136" s="148" t="s">
        <v>7</v>
      </c>
      <c r="D2136" s="148">
        <v>54</v>
      </c>
      <c r="E2136" s="148" t="s">
        <v>8</v>
      </c>
      <c r="F2136" s="149">
        <v>44270</v>
      </c>
      <c r="G2136" s="149">
        <v>43435</v>
      </c>
      <c r="H2136" s="150">
        <v>22000</v>
      </c>
      <c r="I2136" s="148" t="str">
        <f t="shared" si="132"/>
        <v>2018Q4</v>
      </c>
      <c r="J2136" s="148">
        <f t="shared" si="133"/>
        <v>3</v>
      </c>
      <c r="K2136" s="148">
        <f t="shared" si="134"/>
        <v>9</v>
      </c>
      <c r="L2136" s="151">
        <f t="shared" si="135"/>
        <v>1</v>
      </c>
    </row>
    <row r="2137" spans="2:12" x14ac:dyDescent="0.25">
      <c r="B2137" s="147" t="s">
        <v>6</v>
      </c>
      <c r="C2137" s="148" t="s">
        <v>7</v>
      </c>
      <c r="D2137" s="148">
        <v>26</v>
      </c>
      <c r="E2137" s="148" t="s">
        <v>8</v>
      </c>
      <c r="F2137" s="149">
        <v>44270</v>
      </c>
      <c r="G2137" s="149">
        <v>44187</v>
      </c>
      <c r="H2137" s="150">
        <v>100000</v>
      </c>
      <c r="I2137" s="148" t="str">
        <f t="shared" si="132"/>
        <v>2020Q4</v>
      </c>
      <c r="J2137" s="148">
        <f t="shared" si="133"/>
        <v>1</v>
      </c>
      <c r="K2137" s="148">
        <f t="shared" si="134"/>
        <v>1</v>
      </c>
      <c r="L2137" s="151">
        <f t="shared" si="135"/>
        <v>1</v>
      </c>
    </row>
    <row r="2138" spans="2:12" x14ac:dyDescent="0.25">
      <c r="B2138" s="147" t="s">
        <v>9</v>
      </c>
      <c r="C2138" s="148" t="s">
        <v>7</v>
      </c>
      <c r="D2138" s="148">
        <v>43</v>
      </c>
      <c r="E2138" s="148" t="s">
        <v>8</v>
      </c>
      <c r="F2138" s="149">
        <v>44274</v>
      </c>
      <c r="G2138" s="149">
        <v>43638</v>
      </c>
      <c r="H2138" s="150">
        <v>59000</v>
      </c>
      <c r="I2138" s="148" t="str">
        <f t="shared" si="132"/>
        <v>2019Q2</v>
      </c>
      <c r="J2138" s="148">
        <f t="shared" si="133"/>
        <v>2</v>
      </c>
      <c r="K2138" s="148">
        <f t="shared" si="134"/>
        <v>7</v>
      </c>
      <c r="L2138" s="151">
        <f t="shared" si="135"/>
        <v>1</v>
      </c>
    </row>
    <row r="2139" spans="2:12" x14ac:dyDescent="0.25">
      <c r="B2139" s="147" t="s">
        <v>9</v>
      </c>
      <c r="C2139" s="148" t="s">
        <v>10</v>
      </c>
      <c r="D2139" s="148">
        <v>49</v>
      </c>
      <c r="E2139" s="148" t="s">
        <v>8</v>
      </c>
      <c r="F2139" s="149">
        <v>44274</v>
      </c>
      <c r="G2139" s="149">
        <v>43647</v>
      </c>
      <c r="H2139" s="150">
        <v>35000</v>
      </c>
      <c r="I2139" s="148" t="str">
        <f t="shared" si="132"/>
        <v>2019Q3</v>
      </c>
      <c r="J2139" s="148">
        <f t="shared" si="133"/>
        <v>2</v>
      </c>
      <c r="K2139" s="148">
        <f t="shared" si="134"/>
        <v>6</v>
      </c>
      <c r="L2139" s="151">
        <f t="shared" si="135"/>
        <v>0</v>
      </c>
    </row>
    <row r="2140" spans="2:12" x14ac:dyDescent="0.25">
      <c r="B2140" s="147" t="s">
        <v>9</v>
      </c>
      <c r="C2140" s="148" t="s">
        <v>7</v>
      </c>
      <c r="D2140" s="148">
        <v>32</v>
      </c>
      <c r="E2140" s="148" t="s">
        <v>8</v>
      </c>
      <c r="F2140" s="149">
        <v>44274</v>
      </c>
      <c r="G2140" s="149">
        <v>44013</v>
      </c>
      <c r="H2140" s="150">
        <v>96000</v>
      </c>
      <c r="I2140" s="148" t="str">
        <f t="shared" si="132"/>
        <v>2020Q3</v>
      </c>
      <c r="J2140" s="148">
        <f t="shared" si="133"/>
        <v>1</v>
      </c>
      <c r="K2140" s="148">
        <f t="shared" si="134"/>
        <v>2</v>
      </c>
      <c r="L2140" s="151">
        <f t="shared" si="135"/>
        <v>1</v>
      </c>
    </row>
    <row r="2141" spans="2:12" x14ac:dyDescent="0.25">
      <c r="B2141" s="147" t="s">
        <v>6</v>
      </c>
      <c r="C2141" s="148" t="s">
        <v>7</v>
      </c>
      <c r="D2141" s="148">
        <v>40</v>
      </c>
      <c r="E2141" s="148" t="s">
        <v>8</v>
      </c>
      <c r="F2141" s="149">
        <v>44274</v>
      </c>
      <c r="G2141" s="149">
        <v>44084</v>
      </c>
      <c r="H2141" s="150">
        <v>74000</v>
      </c>
      <c r="I2141" s="148" t="str">
        <f t="shared" si="132"/>
        <v>2020Q3</v>
      </c>
      <c r="J2141" s="148">
        <f t="shared" si="133"/>
        <v>1</v>
      </c>
      <c r="K2141" s="148">
        <f t="shared" si="134"/>
        <v>2</v>
      </c>
      <c r="L2141" s="151">
        <f t="shared" si="135"/>
        <v>1</v>
      </c>
    </row>
    <row r="2142" spans="2:12" x14ac:dyDescent="0.25">
      <c r="B2142" s="147" t="s">
        <v>6</v>
      </c>
      <c r="C2142" s="148" t="s">
        <v>7</v>
      </c>
      <c r="D2142" s="148">
        <v>22</v>
      </c>
      <c r="E2142" s="148" t="s">
        <v>8</v>
      </c>
      <c r="F2142" s="149">
        <v>44274</v>
      </c>
      <c r="G2142" s="149">
        <v>44179</v>
      </c>
      <c r="H2142" s="150">
        <v>100000</v>
      </c>
      <c r="I2142" s="148" t="str">
        <f t="shared" si="132"/>
        <v>2020Q4</v>
      </c>
      <c r="J2142" s="148">
        <f t="shared" si="133"/>
        <v>1</v>
      </c>
      <c r="K2142" s="148">
        <f t="shared" si="134"/>
        <v>1</v>
      </c>
      <c r="L2142" s="151">
        <f t="shared" si="135"/>
        <v>1</v>
      </c>
    </row>
    <row r="2143" spans="2:12" x14ac:dyDescent="0.25">
      <c r="B2143" s="147" t="s">
        <v>6</v>
      </c>
      <c r="C2143" s="148" t="s">
        <v>7</v>
      </c>
      <c r="D2143" s="148">
        <v>55</v>
      </c>
      <c r="E2143" s="148" t="s">
        <v>8</v>
      </c>
      <c r="F2143" s="149">
        <v>44274</v>
      </c>
      <c r="G2143" s="149">
        <v>44189</v>
      </c>
      <c r="H2143" s="150">
        <v>20000</v>
      </c>
      <c r="I2143" s="148" t="str">
        <f t="shared" si="132"/>
        <v>2020Q4</v>
      </c>
      <c r="J2143" s="148">
        <f t="shared" si="133"/>
        <v>1</v>
      </c>
      <c r="K2143" s="148">
        <f t="shared" si="134"/>
        <v>1</v>
      </c>
      <c r="L2143" s="151">
        <f t="shared" si="135"/>
        <v>1</v>
      </c>
    </row>
    <row r="2144" spans="2:12" x14ac:dyDescent="0.25">
      <c r="B2144" s="147" t="s">
        <v>9</v>
      </c>
      <c r="C2144" s="148" t="s">
        <v>7</v>
      </c>
      <c r="D2144" s="148">
        <v>38</v>
      </c>
      <c r="E2144" s="148" t="s">
        <v>8</v>
      </c>
      <c r="F2144" s="149">
        <v>44275</v>
      </c>
      <c r="G2144" s="149">
        <v>42633</v>
      </c>
      <c r="H2144" s="150">
        <v>84000</v>
      </c>
      <c r="I2144" s="148" t="str">
        <f t="shared" si="132"/>
        <v>2016Q3</v>
      </c>
      <c r="J2144" s="148">
        <f t="shared" si="133"/>
        <v>5</v>
      </c>
      <c r="K2144" s="148">
        <f t="shared" si="134"/>
        <v>18</v>
      </c>
      <c r="L2144" s="151">
        <f t="shared" si="135"/>
        <v>1</v>
      </c>
    </row>
    <row r="2145" spans="2:12" x14ac:dyDescent="0.25">
      <c r="B2145" s="147" t="s">
        <v>9</v>
      </c>
      <c r="C2145" s="148" t="s">
        <v>7</v>
      </c>
      <c r="D2145" s="148">
        <v>53</v>
      </c>
      <c r="E2145" s="148" t="s">
        <v>8</v>
      </c>
      <c r="F2145" s="149">
        <v>44275</v>
      </c>
      <c r="G2145" s="149">
        <v>44054</v>
      </c>
      <c r="H2145" s="150">
        <v>25000</v>
      </c>
      <c r="I2145" s="148" t="str">
        <f t="shared" si="132"/>
        <v>2020Q3</v>
      </c>
      <c r="J2145" s="148">
        <f t="shared" si="133"/>
        <v>1</v>
      </c>
      <c r="K2145" s="148">
        <f t="shared" si="134"/>
        <v>2</v>
      </c>
      <c r="L2145" s="151">
        <f t="shared" si="135"/>
        <v>1</v>
      </c>
    </row>
    <row r="2146" spans="2:12" x14ac:dyDescent="0.25">
      <c r="B2146" s="147" t="s">
        <v>6</v>
      </c>
      <c r="C2146" s="148" t="s">
        <v>7</v>
      </c>
      <c r="D2146" s="148">
        <v>50</v>
      </c>
      <c r="E2146" s="148" t="s">
        <v>8</v>
      </c>
      <c r="F2146" s="149">
        <v>44275</v>
      </c>
      <c r="G2146" s="149">
        <v>44095</v>
      </c>
      <c r="H2146" s="150">
        <v>32000</v>
      </c>
      <c r="I2146" s="148" t="str">
        <f t="shared" si="132"/>
        <v>2020Q3</v>
      </c>
      <c r="J2146" s="148">
        <f t="shared" si="133"/>
        <v>1</v>
      </c>
      <c r="K2146" s="148">
        <f t="shared" si="134"/>
        <v>2</v>
      </c>
      <c r="L2146" s="151">
        <f t="shared" si="135"/>
        <v>1</v>
      </c>
    </row>
    <row r="2147" spans="2:12" x14ac:dyDescent="0.25">
      <c r="B2147" s="147" t="s">
        <v>9</v>
      </c>
      <c r="C2147" s="148" t="s">
        <v>7</v>
      </c>
      <c r="D2147" s="148">
        <v>37</v>
      </c>
      <c r="E2147" s="148" t="s">
        <v>8</v>
      </c>
      <c r="F2147" s="149">
        <v>44275</v>
      </c>
      <c r="G2147" s="149">
        <v>44164</v>
      </c>
      <c r="H2147" s="150">
        <v>86000</v>
      </c>
      <c r="I2147" s="148" t="str">
        <f t="shared" si="132"/>
        <v>2020Q4</v>
      </c>
      <c r="J2147" s="148">
        <f t="shared" si="133"/>
        <v>1</v>
      </c>
      <c r="K2147" s="148">
        <f t="shared" si="134"/>
        <v>1</v>
      </c>
      <c r="L2147" s="151">
        <f t="shared" si="135"/>
        <v>1</v>
      </c>
    </row>
    <row r="2148" spans="2:12" x14ac:dyDescent="0.25">
      <c r="B2148" s="147" t="s">
        <v>6</v>
      </c>
      <c r="C2148" s="148" t="s">
        <v>7</v>
      </c>
      <c r="D2148" s="148">
        <v>41</v>
      </c>
      <c r="E2148" s="148" t="s">
        <v>8</v>
      </c>
      <c r="F2148" s="149">
        <v>44276</v>
      </c>
      <c r="G2148" s="149">
        <v>43929</v>
      </c>
      <c r="H2148" s="150">
        <v>68000</v>
      </c>
      <c r="I2148" s="148" t="str">
        <f t="shared" si="132"/>
        <v>2020Q2</v>
      </c>
      <c r="J2148" s="148">
        <f t="shared" si="133"/>
        <v>1</v>
      </c>
      <c r="K2148" s="148">
        <f t="shared" si="134"/>
        <v>3</v>
      </c>
      <c r="L2148" s="151">
        <f t="shared" si="135"/>
        <v>1</v>
      </c>
    </row>
    <row r="2149" spans="2:12" x14ac:dyDescent="0.25">
      <c r="B2149" s="147" t="s">
        <v>6</v>
      </c>
      <c r="C2149" s="148" t="s">
        <v>7</v>
      </c>
      <c r="D2149" s="148">
        <v>26</v>
      </c>
      <c r="E2149" s="148" t="s">
        <v>8</v>
      </c>
      <c r="F2149" s="149">
        <v>44277</v>
      </c>
      <c r="G2149" s="149">
        <v>44235</v>
      </c>
      <c r="H2149" s="150">
        <v>100000</v>
      </c>
      <c r="I2149" s="148" t="str">
        <f t="shared" si="132"/>
        <v>2021Q1</v>
      </c>
      <c r="J2149" s="148">
        <f t="shared" si="133"/>
        <v>0</v>
      </c>
      <c r="K2149" s="148">
        <f t="shared" si="134"/>
        <v>0</v>
      </c>
      <c r="L2149" s="151">
        <f t="shared" si="135"/>
        <v>1</v>
      </c>
    </row>
    <row r="2150" spans="2:12" x14ac:dyDescent="0.25">
      <c r="B2150" s="147" t="s">
        <v>9</v>
      </c>
      <c r="C2150" s="148" t="s">
        <v>7</v>
      </c>
      <c r="D2150" s="148">
        <v>24</v>
      </c>
      <c r="E2150" s="148" t="s">
        <v>8</v>
      </c>
      <c r="F2150" s="149">
        <v>44278</v>
      </c>
      <c r="G2150" s="149">
        <v>43708</v>
      </c>
      <c r="H2150" s="150">
        <v>100000</v>
      </c>
      <c r="I2150" s="148" t="str">
        <f t="shared" si="132"/>
        <v>2019Q3</v>
      </c>
      <c r="J2150" s="148">
        <f t="shared" si="133"/>
        <v>2</v>
      </c>
      <c r="K2150" s="148">
        <f t="shared" si="134"/>
        <v>6</v>
      </c>
      <c r="L2150" s="151">
        <f t="shared" si="135"/>
        <v>1</v>
      </c>
    </row>
    <row r="2151" spans="2:12" x14ac:dyDescent="0.25">
      <c r="B2151" s="147" t="s">
        <v>6</v>
      </c>
      <c r="C2151" s="148" t="s">
        <v>7</v>
      </c>
      <c r="D2151" s="148">
        <v>46</v>
      </c>
      <c r="E2151" s="148" t="s">
        <v>8</v>
      </c>
      <c r="F2151" s="149">
        <v>44278</v>
      </c>
      <c r="G2151" s="149">
        <v>44015</v>
      </c>
      <c r="H2151" s="150">
        <v>43000</v>
      </c>
      <c r="I2151" s="148" t="str">
        <f t="shared" si="132"/>
        <v>2020Q3</v>
      </c>
      <c r="J2151" s="148">
        <f t="shared" si="133"/>
        <v>1</v>
      </c>
      <c r="K2151" s="148">
        <f t="shared" si="134"/>
        <v>2</v>
      </c>
      <c r="L2151" s="151">
        <f t="shared" si="135"/>
        <v>1</v>
      </c>
    </row>
    <row r="2152" spans="2:12" x14ac:dyDescent="0.25">
      <c r="B2152" s="147" t="s">
        <v>9</v>
      </c>
      <c r="C2152" s="148" t="s">
        <v>7</v>
      </c>
      <c r="D2152" s="148">
        <v>62</v>
      </c>
      <c r="E2152" s="148" t="s">
        <v>8</v>
      </c>
      <c r="F2152" s="149">
        <v>44278</v>
      </c>
      <c r="G2152" s="149">
        <v>44022</v>
      </c>
      <c r="H2152" s="150">
        <v>10000</v>
      </c>
      <c r="I2152" s="148" t="str">
        <f t="shared" si="132"/>
        <v>2020Q3</v>
      </c>
      <c r="J2152" s="148">
        <f t="shared" si="133"/>
        <v>1</v>
      </c>
      <c r="K2152" s="148">
        <f t="shared" si="134"/>
        <v>2</v>
      </c>
      <c r="L2152" s="151">
        <f t="shared" si="135"/>
        <v>1</v>
      </c>
    </row>
    <row r="2153" spans="2:12" x14ac:dyDescent="0.25">
      <c r="B2153" s="147" t="s">
        <v>9</v>
      </c>
      <c r="C2153" s="148" t="s">
        <v>7</v>
      </c>
      <c r="D2153" s="148">
        <v>53</v>
      </c>
      <c r="E2153" s="148" t="s">
        <v>8</v>
      </c>
      <c r="F2153" s="149">
        <v>44278</v>
      </c>
      <c r="G2153" s="149">
        <v>44163</v>
      </c>
      <c r="H2153" s="150">
        <v>25000</v>
      </c>
      <c r="I2153" s="148" t="str">
        <f t="shared" si="132"/>
        <v>2020Q4</v>
      </c>
      <c r="J2153" s="148">
        <f t="shared" si="133"/>
        <v>1</v>
      </c>
      <c r="K2153" s="148">
        <f t="shared" si="134"/>
        <v>1</v>
      </c>
      <c r="L2153" s="151">
        <f t="shared" si="135"/>
        <v>1</v>
      </c>
    </row>
    <row r="2154" spans="2:12" x14ac:dyDescent="0.25">
      <c r="B2154" s="147" t="s">
        <v>9</v>
      </c>
      <c r="C2154" s="148" t="s">
        <v>7</v>
      </c>
      <c r="D2154" s="148">
        <v>41</v>
      </c>
      <c r="E2154" s="148" t="s">
        <v>8</v>
      </c>
      <c r="F2154" s="149">
        <v>44283</v>
      </c>
      <c r="G2154" s="149">
        <v>43729</v>
      </c>
      <c r="H2154" s="150">
        <v>68000</v>
      </c>
      <c r="I2154" s="148" t="str">
        <f t="shared" si="132"/>
        <v>2019Q3</v>
      </c>
      <c r="J2154" s="148">
        <f t="shared" si="133"/>
        <v>2</v>
      </c>
      <c r="K2154" s="148">
        <f t="shared" si="134"/>
        <v>6</v>
      </c>
      <c r="L2154" s="151">
        <f t="shared" si="135"/>
        <v>1</v>
      </c>
    </row>
    <row r="2155" spans="2:12" x14ac:dyDescent="0.25">
      <c r="B2155" s="147" t="s">
        <v>6</v>
      </c>
      <c r="C2155" s="148" t="s">
        <v>7</v>
      </c>
      <c r="D2155" s="148">
        <v>33</v>
      </c>
      <c r="E2155" s="148" t="s">
        <v>8</v>
      </c>
      <c r="F2155" s="149">
        <v>44283</v>
      </c>
      <c r="G2155" s="149">
        <v>44251</v>
      </c>
      <c r="H2155" s="150">
        <v>94000</v>
      </c>
      <c r="I2155" s="148" t="str">
        <f t="shared" si="132"/>
        <v>2021Q1</v>
      </c>
      <c r="J2155" s="148">
        <f t="shared" si="133"/>
        <v>0</v>
      </c>
      <c r="K2155" s="148">
        <f t="shared" si="134"/>
        <v>0</v>
      </c>
      <c r="L2155" s="151">
        <f t="shared" si="135"/>
        <v>1</v>
      </c>
    </row>
    <row r="2156" spans="2:12" x14ac:dyDescent="0.25">
      <c r="B2156" s="147" t="s">
        <v>9</v>
      </c>
      <c r="C2156" s="148" t="s">
        <v>7</v>
      </c>
      <c r="D2156" s="148">
        <v>52</v>
      </c>
      <c r="E2156" s="148" t="s">
        <v>8</v>
      </c>
      <c r="F2156" s="149">
        <v>44284</v>
      </c>
      <c r="G2156" s="149">
        <v>44062</v>
      </c>
      <c r="H2156" s="150">
        <v>27000</v>
      </c>
      <c r="I2156" s="148" t="str">
        <f t="shared" si="132"/>
        <v>2020Q3</v>
      </c>
      <c r="J2156" s="148">
        <f t="shared" si="133"/>
        <v>1</v>
      </c>
      <c r="K2156" s="148">
        <f t="shared" si="134"/>
        <v>2</v>
      </c>
      <c r="L2156" s="151">
        <f t="shared" si="135"/>
        <v>1</v>
      </c>
    </row>
    <row r="2157" spans="2:12" x14ac:dyDescent="0.25">
      <c r="B2157" s="147" t="s">
        <v>9</v>
      </c>
      <c r="C2157" s="148" t="s">
        <v>7</v>
      </c>
      <c r="D2157" s="148">
        <v>49</v>
      </c>
      <c r="E2157" s="148" t="s">
        <v>8</v>
      </c>
      <c r="F2157" s="149">
        <v>44289</v>
      </c>
      <c r="G2157" s="149">
        <v>42881</v>
      </c>
      <c r="H2157" s="150">
        <v>35000</v>
      </c>
      <c r="I2157" s="148" t="str">
        <f t="shared" si="132"/>
        <v>2017Q2</v>
      </c>
      <c r="J2157" s="148">
        <f t="shared" si="133"/>
        <v>4</v>
      </c>
      <c r="K2157" s="148">
        <f t="shared" si="134"/>
        <v>16</v>
      </c>
      <c r="L2157" s="151">
        <f t="shared" si="135"/>
        <v>1</v>
      </c>
    </row>
    <row r="2158" spans="2:12" x14ac:dyDescent="0.25">
      <c r="B2158" s="147" t="s">
        <v>9</v>
      </c>
      <c r="C2158" s="148" t="s">
        <v>7</v>
      </c>
      <c r="D2158" s="148">
        <v>50</v>
      </c>
      <c r="E2158" s="148" t="s">
        <v>8</v>
      </c>
      <c r="F2158" s="149">
        <v>44289</v>
      </c>
      <c r="G2158" s="149">
        <v>43451</v>
      </c>
      <c r="H2158" s="150">
        <v>32000</v>
      </c>
      <c r="I2158" s="148" t="str">
        <f t="shared" si="132"/>
        <v>2018Q4</v>
      </c>
      <c r="J2158" s="148">
        <f t="shared" si="133"/>
        <v>3</v>
      </c>
      <c r="K2158" s="148">
        <f t="shared" si="134"/>
        <v>10</v>
      </c>
      <c r="L2158" s="151">
        <f t="shared" si="135"/>
        <v>1</v>
      </c>
    </row>
    <row r="2159" spans="2:12" x14ac:dyDescent="0.25">
      <c r="B2159" s="147" t="s">
        <v>6</v>
      </c>
      <c r="C2159" s="148" t="s">
        <v>7</v>
      </c>
      <c r="D2159" s="148">
        <v>33</v>
      </c>
      <c r="E2159" s="148" t="s">
        <v>8</v>
      </c>
      <c r="F2159" s="149">
        <v>44289</v>
      </c>
      <c r="G2159" s="149">
        <v>43867</v>
      </c>
      <c r="H2159" s="150">
        <v>94000</v>
      </c>
      <c r="I2159" s="148" t="str">
        <f t="shared" si="132"/>
        <v>2020Q1</v>
      </c>
      <c r="J2159" s="148">
        <f t="shared" si="133"/>
        <v>1</v>
      </c>
      <c r="K2159" s="148">
        <f t="shared" si="134"/>
        <v>5</v>
      </c>
      <c r="L2159" s="151">
        <f t="shared" si="135"/>
        <v>1</v>
      </c>
    </row>
    <row r="2160" spans="2:12" x14ac:dyDescent="0.25">
      <c r="B2160" s="147" t="s">
        <v>9</v>
      </c>
      <c r="C2160" s="148" t="s">
        <v>7</v>
      </c>
      <c r="D2160" s="148">
        <v>40</v>
      </c>
      <c r="E2160" s="148" t="s">
        <v>8</v>
      </c>
      <c r="F2160" s="149">
        <v>44289</v>
      </c>
      <c r="G2160" s="149">
        <v>43940</v>
      </c>
      <c r="H2160" s="150">
        <v>74000</v>
      </c>
      <c r="I2160" s="148" t="str">
        <f t="shared" si="132"/>
        <v>2020Q2</v>
      </c>
      <c r="J2160" s="148">
        <f t="shared" si="133"/>
        <v>1</v>
      </c>
      <c r="K2160" s="148">
        <f t="shared" si="134"/>
        <v>4</v>
      </c>
      <c r="L2160" s="151">
        <f t="shared" si="135"/>
        <v>1</v>
      </c>
    </row>
    <row r="2161" spans="2:12" x14ac:dyDescent="0.25">
      <c r="B2161" s="147" t="s">
        <v>9</v>
      </c>
      <c r="C2161" s="148" t="s">
        <v>10</v>
      </c>
      <c r="D2161" s="148">
        <v>43</v>
      </c>
      <c r="E2161" s="148" t="s">
        <v>8</v>
      </c>
      <c r="F2161" s="149">
        <v>44289</v>
      </c>
      <c r="G2161" s="149">
        <v>43974</v>
      </c>
      <c r="H2161" s="150">
        <v>59000</v>
      </c>
      <c r="I2161" s="148" t="str">
        <f t="shared" si="132"/>
        <v>2020Q2</v>
      </c>
      <c r="J2161" s="148">
        <f t="shared" si="133"/>
        <v>1</v>
      </c>
      <c r="K2161" s="148">
        <f t="shared" si="134"/>
        <v>4</v>
      </c>
      <c r="L2161" s="151">
        <f t="shared" si="135"/>
        <v>0</v>
      </c>
    </row>
    <row r="2162" spans="2:12" x14ac:dyDescent="0.25">
      <c r="B2162" s="147" t="s">
        <v>9</v>
      </c>
      <c r="C2162" s="148" t="s">
        <v>7</v>
      </c>
      <c r="D2162" s="148">
        <v>53</v>
      </c>
      <c r="E2162" s="148" t="s">
        <v>8</v>
      </c>
      <c r="F2162" s="149">
        <v>44289</v>
      </c>
      <c r="G2162" s="149">
        <v>43995</v>
      </c>
      <c r="H2162" s="150">
        <v>25000</v>
      </c>
      <c r="I2162" s="148" t="str">
        <f t="shared" si="132"/>
        <v>2020Q2</v>
      </c>
      <c r="J2162" s="148">
        <f t="shared" si="133"/>
        <v>1</v>
      </c>
      <c r="K2162" s="148">
        <f t="shared" si="134"/>
        <v>4</v>
      </c>
      <c r="L2162" s="151">
        <f t="shared" si="135"/>
        <v>1</v>
      </c>
    </row>
    <row r="2163" spans="2:12" x14ac:dyDescent="0.25">
      <c r="B2163" s="147" t="s">
        <v>6</v>
      </c>
      <c r="C2163" s="148" t="s">
        <v>7</v>
      </c>
      <c r="D2163" s="148">
        <v>24</v>
      </c>
      <c r="E2163" s="148" t="s">
        <v>8</v>
      </c>
      <c r="F2163" s="149">
        <v>44289</v>
      </c>
      <c r="G2163" s="149">
        <v>44225</v>
      </c>
      <c r="H2163" s="150">
        <v>100000</v>
      </c>
      <c r="I2163" s="148" t="str">
        <f t="shared" si="132"/>
        <v>2021Q1</v>
      </c>
      <c r="J2163" s="148">
        <f t="shared" si="133"/>
        <v>0</v>
      </c>
      <c r="K2163" s="148">
        <f t="shared" si="134"/>
        <v>1</v>
      </c>
      <c r="L2163" s="151">
        <f t="shared" si="135"/>
        <v>1</v>
      </c>
    </row>
    <row r="2164" spans="2:12" x14ac:dyDescent="0.25">
      <c r="B2164" s="147" t="s">
        <v>9</v>
      </c>
      <c r="C2164" s="148" t="s">
        <v>7</v>
      </c>
      <c r="D2164" s="148">
        <v>46</v>
      </c>
      <c r="E2164" s="148" t="s">
        <v>8</v>
      </c>
      <c r="F2164" s="149">
        <v>44292</v>
      </c>
      <c r="G2164" s="149">
        <v>43395</v>
      </c>
      <c r="H2164" s="150">
        <v>43000</v>
      </c>
      <c r="I2164" s="148" t="str">
        <f t="shared" si="132"/>
        <v>2018Q4</v>
      </c>
      <c r="J2164" s="148">
        <f t="shared" si="133"/>
        <v>3</v>
      </c>
      <c r="K2164" s="148">
        <f t="shared" si="134"/>
        <v>10</v>
      </c>
      <c r="L2164" s="151">
        <f t="shared" si="135"/>
        <v>1</v>
      </c>
    </row>
    <row r="2165" spans="2:12" x14ac:dyDescent="0.25">
      <c r="B2165" s="147" t="s">
        <v>6</v>
      </c>
      <c r="C2165" s="148" t="s">
        <v>7</v>
      </c>
      <c r="D2165" s="148">
        <v>49</v>
      </c>
      <c r="E2165" s="148" t="s">
        <v>8</v>
      </c>
      <c r="F2165" s="149">
        <v>44292</v>
      </c>
      <c r="G2165" s="149">
        <v>44162</v>
      </c>
      <c r="H2165" s="150">
        <v>35000</v>
      </c>
      <c r="I2165" s="148" t="str">
        <f t="shared" si="132"/>
        <v>2020Q4</v>
      </c>
      <c r="J2165" s="148">
        <f t="shared" si="133"/>
        <v>1</v>
      </c>
      <c r="K2165" s="148">
        <f t="shared" si="134"/>
        <v>2</v>
      </c>
      <c r="L2165" s="151">
        <f t="shared" si="135"/>
        <v>1</v>
      </c>
    </row>
    <row r="2166" spans="2:12" x14ac:dyDescent="0.25">
      <c r="B2166" s="147" t="s">
        <v>6</v>
      </c>
      <c r="C2166" s="148" t="s">
        <v>7</v>
      </c>
      <c r="D2166" s="148">
        <v>42</v>
      </c>
      <c r="E2166" s="148" t="s">
        <v>8</v>
      </c>
      <c r="F2166" s="149">
        <v>44292</v>
      </c>
      <c r="G2166" s="149">
        <v>44259</v>
      </c>
      <c r="H2166" s="150">
        <v>64000</v>
      </c>
      <c r="I2166" s="148" t="str">
        <f t="shared" si="132"/>
        <v>2021Q1</v>
      </c>
      <c r="J2166" s="148">
        <f t="shared" si="133"/>
        <v>0</v>
      </c>
      <c r="K2166" s="148">
        <f t="shared" si="134"/>
        <v>1</v>
      </c>
      <c r="L2166" s="151">
        <f t="shared" si="135"/>
        <v>1</v>
      </c>
    </row>
    <row r="2167" spans="2:12" x14ac:dyDescent="0.25">
      <c r="B2167" s="147" t="s">
        <v>9</v>
      </c>
      <c r="C2167" s="148" t="s">
        <v>7</v>
      </c>
      <c r="D2167" s="148">
        <v>54</v>
      </c>
      <c r="E2167" s="148" t="s">
        <v>8</v>
      </c>
      <c r="F2167" s="149">
        <v>44295</v>
      </c>
      <c r="G2167" s="149">
        <v>43647</v>
      </c>
      <c r="H2167" s="150">
        <v>22000</v>
      </c>
      <c r="I2167" s="148" t="str">
        <f t="shared" si="132"/>
        <v>2019Q3</v>
      </c>
      <c r="J2167" s="148">
        <f t="shared" si="133"/>
        <v>2</v>
      </c>
      <c r="K2167" s="148">
        <f t="shared" si="134"/>
        <v>7</v>
      </c>
      <c r="L2167" s="151">
        <f t="shared" si="135"/>
        <v>1</v>
      </c>
    </row>
    <row r="2168" spans="2:12" x14ac:dyDescent="0.25">
      <c r="B2168" s="147" t="s">
        <v>9</v>
      </c>
      <c r="C2168" s="148" t="s">
        <v>7</v>
      </c>
      <c r="D2168" s="148">
        <v>28</v>
      </c>
      <c r="E2168" s="148" t="s">
        <v>8</v>
      </c>
      <c r="F2168" s="149">
        <v>44295</v>
      </c>
      <c r="G2168" s="149">
        <v>43662</v>
      </c>
      <c r="H2168" s="150">
        <v>100000</v>
      </c>
      <c r="I2168" s="148" t="str">
        <f t="shared" si="132"/>
        <v>2019Q3</v>
      </c>
      <c r="J2168" s="148">
        <f t="shared" si="133"/>
        <v>2</v>
      </c>
      <c r="K2168" s="148">
        <f t="shared" si="134"/>
        <v>7</v>
      </c>
      <c r="L2168" s="151">
        <f t="shared" si="135"/>
        <v>1</v>
      </c>
    </row>
    <row r="2169" spans="2:12" x14ac:dyDescent="0.25">
      <c r="B2169" s="147" t="s">
        <v>9</v>
      </c>
      <c r="C2169" s="148" t="s">
        <v>7</v>
      </c>
      <c r="D2169" s="148">
        <v>55</v>
      </c>
      <c r="E2169" s="148" t="s">
        <v>8</v>
      </c>
      <c r="F2169" s="149">
        <v>44295</v>
      </c>
      <c r="G2169" s="149">
        <v>44075</v>
      </c>
      <c r="H2169" s="150">
        <v>20000</v>
      </c>
      <c r="I2169" s="148" t="str">
        <f t="shared" si="132"/>
        <v>2020Q3</v>
      </c>
      <c r="J2169" s="148">
        <f t="shared" si="133"/>
        <v>1</v>
      </c>
      <c r="K2169" s="148">
        <f t="shared" si="134"/>
        <v>3</v>
      </c>
      <c r="L2169" s="151">
        <f t="shared" si="135"/>
        <v>1</v>
      </c>
    </row>
    <row r="2170" spans="2:12" x14ac:dyDescent="0.25">
      <c r="B2170" s="147" t="s">
        <v>11</v>
      </c>
      <c r="C2170" s="148" t="s">
        <v>7</v>
      </c>
      <c r="D2170" s="148">
        <v>45</v>
      </c>
      <c r="E2170" s="148" t="s">
        <v>8</v>
      </c>
      <c r="F2170" s="149">
        <v>44295</v>
      </c>
      <c r="G2170" s="149">
        <v>44264</v>
      </c>
      <c r="H2170" s="150">
        <v>47000</v>
      </c>
      <c r="I2170" s="148" t="str">
        <f t="shared" si="132"/>
        <v>2021Q1</v>
      </c>
      <c r="J2170" s="148">
        <f t="shared" si="133"/>
        <v>0</v>
      </c>
      <c r="K2170" s="148">
        <f t="shared" si="134"/>
        <v>1</v>
      </c>
      <c r="L2170" s="151">
        <f t="shared" si="135"/>
        <v>1</v>
      </c>
    </row>
    <row r="2171" spans="2:12" x14ac:dyDescent="0.25">
      <c r="B2171" s="147" t="s">
        <v>9</v>
      </c>
      <c r="C2171" s="148" t="s">
        <v>7</v>
      </c>
      <c r="D2171" s="148">
        <v>22</v>
      </c>
      <c r="E2171" s="148" t="s">
        <v>8</v>
      </c>
      <c r="F2171" s="149">
        <v>44297</v>
      </c>
      <c r="G2171" s="149">
        <v>43433</v>
      </c>
      <c r="H2171" s="150">
        <v>100000</v>
      </c>
      <c r="I2171" s="148" t="str">
        <f t="shared" si="132"/>
        <v>2018Q4</v>
      </c>
      <c r="J2171" s="148">
        <f t="shared" si="133"/>
        <v>3</v>
      </c>
      <c r="K2171" s="148">
        <f t="shared" si="134"/>
        <v>10</v>
      </c>
      <c r="L2171" s="151">
        <f t="shared" si="135"/>
        <v>1</v>
      </c>
    </row>
    <row r="2172" spans="2:12" x14ac:dyDescent="0.25">
      <c r="B2172" s="147" t="s">
        <v>6</v>
      </c>
      <c r="C2172" s="148" t="s">
        <v>7</v>
      </c>
      <c r="D2172" s="148">
        <v>28</v>
      </c>
      <c r="E2172" s="148" t="s">
        <v>8</v>
      </c>
      <c r="F2172" s="149">
        <v>44297</v>
      </c>
      <c r="G2172" s="149">
        <v>43881</v>
      </c>
      <c r="H2172" s="150">
        <v>100000</v>
      </c>
      <c r="I2172" s="148" t="str">
        <f t="shared" si="132"/>
        <v>2020Q1</v>
      </c>
      <c r="J2172" s="148">
        <f t="shared" si="133"/>
        <v>1</v>
      </c>
      <c r="K2172" s="148">
        <f t="shared" si="134"/>
        <v>5</v>
      </c>
      <c r="L2172" s="151">
        <f t="shared" si="135"/>
        <v>1</v>
      </c>
    </row>
    <row r="2173" spans="2:12" x14ac:dyDescent="0.25">
      <c r="B2173" s="147" t="s">
        <v>6</v>
      </c>
      <c r="C2173" s="148" t="s">
        <v>7</v>
      </c>
      <c r="D2173" s="148">
        <v>25</v>
      </c>
      <c r="E2173" s="148" t="s">
        <v>8</v>
      </c>
      <c r="F2173" s="149">
        <v>44297</v>
      </c>
      <c r="G2173" s="149">
        <v>43925</v>
      </c>
      <c r="H2173" s="150">
        <v>100000</v>
      </c>
      <c r="I2173" s="148" t="str">
        <f t="shared" si="132"/>
        <v>2020Q2</v>
      </c>
      <c r="J2173" s="148">
        <f t="shared" si="133"/>
        <v>1</v>
      </c>
      <c r="K2173" s="148">
        <f t="shared" si="134"/>
        <v>4</v>
      </c>
      <c r="L2173" s="151">
        <f t="shared" si="135"/>
        <v>1</v>
      </c>
    </row>
    <row r="2174" spans="2:12" x14ac:dyDescent="0.25">
      <c r="B2174" s="147" t="s">
        <v>6</v>
      </c>
      <c r="C2174" s="148" t="s">
        <v>7</v>
      </c>
      <c r="D2174" s="148">
        <v>62</v>
      </c>
      <c r="E2174" s="148" t="s">
        <v>8</v>
      </c>
      <c r="F2174" s="149">
        <v>44297</v>
      </c>
      <c r="G2174" s="149">
        <v>44169</v>
      </c>
      <c r="H2174" s="150">
        <v>10000</v>
      </c>
      <c r="I2174" s="148" t="str">
        <f t="shared" si="132"/>
        <v>2020Q4</v>
      </c>
      <c r="J2174" s="148">
        <f t="shared" si="133"/>
        <v>1</v>
      </c>
      <c r="K2174" s="148">
        <f t="shared" si="134"/>
        <v>2</v>
      </c>
      <c r="L2174" s="151">
        <f t="shared" si="135"/>
        <v>1</v>
      </c>
    </row>
    <row r="2175" spans="2:12" x14ac:dyDescent="0.25">
      <c r="B2175" s="147" t="s">
        <v>6</v>
      </c>
      <c r="C2175" s="148" t="s">
        <v>7</v>
      </c>
      <c r="D2175" s="148">
        <v>19</v>
      </c>
      <c r="E2175" s="148" t="s">
        <v>8</v>
      </c>
      <c r="F2175" s="149">
        <v>44298</v>
      </c>
      <c r="G2175" s="149">
        <v>44069</v>
      </c>
      <c r="H2175" s="150">
        <v>100000</v>
      </c>
      <c r="I2175" s="148" t="str">
        <f t="shared" si="132"/>
        <v>2020Q3</v>
      </c>
      <c r="J2175" s="148">
        <f t="shared" si="133"/>
        <v>1</v>
      </c>
      <c r="K2175" s="148">
        <f t="shared" si="134"/>
        <v>3</v>
      </c>
      <c r="L2175" s="151">
        <f t="shared" si="135"/>
        <v>1</v>
      </c>
    </row>
    <row r="2176" spans="2:12" x14ac:dyDescent="0.25">
      <c r="B2176" s="147" t="s">
        <v>9</v>
      </c>
      <c r="C2176" s="148" t="s">
        <v>7</v>
      </c>
      <c r="D2176" s="148">
        <v>48</v>
      </c>
      <c r="E2176" s="148" t="s">
        <v>8</v>
      </c>
      <c r="F2176" s="149">
        <v>44298</v>
      </c>
      <c r="G2176" s="149">
        <v>44086</v>
      </c>
      <c r="H2176" s="150">
        <v>38000</v>
      </c>
      <c r="I2176" s="148" t="str">
        <f t="shared" si="132"/>
        <v>2020Q3</v>
      </c>
      <c r="J2176" s="148">
        <f t="shared" si="133"/>
        <v>1</v>
      </c>
      <c r="K2176" s="148">
        <f t="shared" si="134"/>
        <v>3</v>
      </c>
      <c r="L2176" s="151">
        <f t="shared" si="135"/>
        <v>1</v>
      </c>
    </row>
    <row r="2177" spans="2:12" x14ac:dyDescent="0.25">
      <c r="B2177" s="147" t="s">
        <v>6</v>
      </c>
      <c r="C2177" s="148" t="s">
        <v>7</v>
      </c>
      <c r="D2177" s="148">
        <v>24</v>
      </c>
      <c r="E2177" s="148" t="s">
        <v>8</v>
      </c>
      <c r="F2177" s="149">
        <v>44298</v>
      </c>
      <c r="G2177" s="149">
        <v>44231</v>
      </c>
      <c r="H2177" s="150">
        <v>100000</v>
      </c>
      <c r="I2177" s="148" t="str">
        <f t="shared" si="132"/>
        <v>2021Q1</v>
      </c>
      <c r="J2177" s="148">
        <f t="shared" si="133"/>
        <v>0</v>
      </c>
      <c r="K2177" s="148">
        <f t="shared" si="134"/>
        <v>1</v>
      </c>
      <c r="L2177" s="151">
        <f t="shared" si="135"/>
        <v>1</v>
      </c>
    </row>
    <row r="2178" spans="2:12" x14ac:dyDescent="0.25">
      <c r="B2178" s="147" t="s">
        <v>6</v>
      </c>
      <c r="C2178" s="148" t="s">
        <v>7</v>
      </c>
      <c r="D2178" s="148">
        <v>44</v>
      </c>
      <c r="E2178" s="148" t="s">
        <v>8</v>
      </c>
      <c r="F2178" s="149">
        <v>44299</v>
      </c>
      <c r="G2178" s="149">
        <v>43956</v>
      </c>
      <c r="H2178" s="150">
        <v>52000</v>
      </c>
      <c r="I2178" s="148" t="str">
        <f t="shared" si="132"/>
        <v>2020Q2</v>
      </c>
      <c r="J2178" s="148">
        <f t="shared" si="133"/>
        <v>1</v>
      </c>
      <c r="K2178" s="148">
        <f t="shared" si="134"/>
        <v>4</v>
      </c>
      <c r="L2178" s="151">
        <f t="shared" si="135"/>
        <v>1</v>
      </c>
    </row>
    <row r="2179" spans="2:12" x14ac:dyDescent="0.25">
      <c r="B2179" s="147" t="s">
        <v>9</v>
      </c>
      <c r="C2179" s="148" t="s">
        <v>7</v>
      </c>
      <c r="D2179" s="148">
        <v>55</v>
      </c>
      <c r="E2179" s="148" t="s">
        <v>8</v>
      </c>
      <c r="F2179" s="149">
        <v>44299</v>
      </c>
      <c r="G2179" s="149">
        <v>44075</v>
      </c>
      <c r="H2179" s="150">
        <v>20000</v>
      </c>
      <c r="I2179" s="148" t="str">
        <f t="shared" si="132"/>
        <v>2020Q3</v>
      </c>
      <c r="J2179" s="148">
        <f t="shared" si="133"/>
        <v>1</v>
      </c>
      <c r="K2179" s="148">
        <f t="shared" si="134"/>
        <v>3</v>
      </c>
      <c r="L2179" s="151">
        <f t="shared" si="135"/>
        <v>1</v>
      </c>
    </row>
    <row r="2180" spans="2:12" x14ac:dyDescent="0.25">
      <c r="B2180" s="147" t="s">
        <v>9</v>
      </c>
      <c r="C2180" s="148" t="s">
        <v>7</v>
      </c>
      <c r="D2180" s="148">
        <v>20</v>
      </c>
      <c r="E2180" s="148" t="s">
        <v>8</v>
      </c>
      <c r="F2180" s="149">
        <v>44302</v>
      </c>
      <c r="G2180" s="149">
        <v>42736</v>
      </c>
      <c r="H2180" s="150">
        <v>100000</v>
      </c>
      <c r="I2180" s="148" t="str">
        <f t="shared" si="132"/>
        <v>2017Q1</v>
      </c>
      <c r="J2180" s="148">
        <f t="shared" si="133"/>
        <v>4</v>
      </c>
      <c r="K2180" s="148">
        <f t="shared" si="134"/>
        <v>17</v>
      </c>
      <c r="L2180" s="151">
        <f t="shared" si="135"/>
        <v>1</v>
      </c>
    </row>
    <row r="2181" spans="2:12" x14ac:dyDescent="0.25">
      <c r="B2181" s="147" t="s">
        <v>9</v>
      </c>
      <c r="C2181" s="148" t="s">
        <v>7</v>
      </c>
      <c r="D2181" s="148">
        <v>38</v>
      </c>
      <c r="E2181" s="148" t="s">
        <v>8</v>
      </c>
      <c r="F2181" s="149">
        <v>44302</v>
      </c>
      <c r="G2181" s="149">
        <v>43513</v>
      </c>
      <c r="H2181" s="150">
        <v>84000</v>
      </c>
      <c r="I2181" s="148" t="str">
        <f t="shared" si="132"/>
        <v>2019Q1</v>
      </c>
      <c r="J2181" s="148">
        <f t="shared" si="133"/>
        <v>2</v>
      </c>
      <c r="K2181" s="148">
        <f t="shared" si="134"/>
        <v>9</v>
      </c>
      <c r="L2181" s="151">
        <f t="shared" si="135"/>
        <v>1</v>
      </c>
    </row>
    <row r="2182" spans="2:12" x14ac:dyDescent="0.25">
      <c r="B2182" s="147" t="s">
        <v>9</v>
      </c>
      <c r="C2182" s="148" t="s">
        <v>7</v>
      </c>
      <c r="D2182" s="148">
        <v>46</v>
      </c>
      <c r="E2182" s="148" t="s">
        <v>8</v>
      </c>
      <c r="F2182" s="149">
        <v>44302</v>
      </c>
      <c r="G2182" s="149">
        <v>43872</v>
      </c>
      <c r="H2182" s="150">
        <v>43000</v>
      </c>
      <c r="I2182" s="148" t="str">
        <f t="shared" si="132"/>
        <v>2020Q1</v>
      </c>
      <c r="J2182" s="148">
        <f t="shared" si="133"/>
        <v>1</v>
      </c>
      <c r="K2182" s="148">
        <f t="shared" si="134"/>
        <v>5</v>
      </c>
      <c r="L2182" s="151">
        <f t="shared" si="135"/>
        <v>1</v>
      </c>
    </row>
    <row r="2183" spans="2:12" x14ac:dyDescent="0.25">
      <c r="B2183" s="147" t="s">
        <v>9</v>
      </c>
      <c r="C2183" s="148" t="s">
        <v>7</v>
      </c>
      <c r="D2183" s="148">
        <v>27</v>
      </c>
      <c r="E2183" s="148" t="s">
        <v>8</v>
      </c>
      <c r="F2183" s="149">
        <v>44302</v>
      </c>
      <c r="G2183" s="149">
        <v>43942</v>
      </c>
      <c r="H2183" s="150">
        <v>100000</v>
      </c>
      <c r="I2183" s="148" t="str">
        <f t="shared" si="132"/>
        <v>2020Q2</v>
      </c>
      <c r="J2183" s="148">
        <f t="shared" si="133"/>
        <v>1</v>
      </c>
      <c r="K2183" s="148">
        <f t="shared" si="134"/>
        <v>4</v>
      </c>
      <c r="L2183" s="151">
        <f t="shared" si="135"/>
        <v>1</v>
      </c>
    </row>
    <row r="2184" spans="2:12" x14ac:dyDescent="0.25">
      <c r="B2184" s="147" t="s">
        <v>9</v>
      </c>
      <c r="C2184" s="148" t="s">
        <v>7</v>
      </c>
      <c r="D2184" s="148">
        <v>33</v>
      </c>
      <c r="E2184" s="148" t="s">
        <v>8</v>
      </c>
      <c r="F2184" s="149">
        <v>44302</v>
      </c>
      <c r="G2184" s="149">
        <v>44024</v>
      </c>
      <c r="H2184" s="150">
        <v>94000</v>
      </c>
      <c r="I2184" s="148" t="str">
        <f t="shared" si="132"/>
        <v>2020Q3</v>
      </c>
      <c r="J2184" s="148">
        <f t="shared" si="133"/>
        <v>1</v>
      </c>
      <c r="K2184" s="148">
        <f t="shared" si="134"/>
        <v>3</v>
      </c>
      <c r="L2184" s="151">
        <f t="shared" si="135"/>
        <v>1</v>
      </c>
    </row>
    <row r="2185" spans="2:12" x14ac:dyDescent="0.25">
      <c r="B2185" s="147" t="s">
        <v>6</v>
      </c>
      <c r="C2185" s="148" t="s">
        <v>7</v>
      </c>
      <c r="D2185" s="148">
        <v>48</v>
      </c>
      <c r="E2185" s="148" t="s">
        <v>8</v>
      </c>
      <c r="F2185" s="149">
        <v>44303</v>
      </c>
      <c r="G2185" s="149">
        <v>44169</v>
      </c>
      <c r="H2185" s="150">
        <v>38000</v>
      </c>
      <c r="I2185" s="148" t="str">
        <f t="shared" si="132"/>
        <v>2020Q4</v>
      </c>
      <c r="J2185" s="148">
        <f t="shared" si="133"/>
        <v>1</v>
      </c>
      <c r="K2185" s="148">
        <f t="shared" si="134"/>
        <v>2</v>
      </c>
      <c r="L2185" s="151">
        <f t="shared" si="135"/>
        <v>1</v>
      </c>
    </row>
    <row r="2186" spans="2:12" x14ac:dyDescent="0.25">
      <c r="B2186" s="147" t="s">
        <v>11</v>
      </c>
      <c r="C2186" s="148" t="s">
        <v>7</v>
      </c>
      <c r="D2186" s="148">
        <v>27</v>
      </c>
      <c r="E2186" s="148" t="s">
        <v>8</v>
      </c>
      <c r="F2186" s="149">
        <v>44303</v>
      </c>
      <c r="G2186" s="149">
        <v>44296</v>
      </c>
      <c r="H2186" s="150">
        <v>100000</v>
      </c>
      <c r="I2186" s="148" t="str">
        <f t="shared" si="132"/>
        <v>2021Q2</v>
      </c>
      <c r="J2186" s="148">
        <f t="shared" si="133"/>
        <v>0</v>
      </c>
      <c r="K2186" s="148">
        <f t="shared" si="134"/>
        <v>0</v>
      </c>
      <c r="L2186" s="151">
        <f t="shared" si="135"/>
        <v>1</v>
      </c>
    </row>
    <row r="2187" spans="2:12" x14ac:dyDescent="0.25">
      <c r="B2187" s="147" t="s">
        <v>9</v>
      </c>
      <c r="C2187" s="148" t="s">
        <v>7</v>
      </c>
      <c r="D2187" s="148">
        <v>37</v>
      </c>
      <c r="E2187" s="148" t="s">
        <v>8</v>
      </c>
      <c r="F2187" s="149">
        <v>44304</v>
      </c>
      <c r="G2187" s="149">
        <v>42864</v>
      </c>
      <c r="H2187" s="150">
        <v>86000</v>
      </c>
      <c r="I2187" s="148" t="str">
        <f t="shared" ref="I2187:I2250" si="136">YEAR(G2187)&amp;"Q"&amp;ROUNDUP(MONTH(G2187)/3,0)</f>
        <v>2017Q2</v>
      </c>
      <c r="J2187" s="148">
        <f t="shared" ref="J2187:J2250" si="137">YEAR(F2187)-YEAR(G2187)</f>
        <v>4</v>
      </c>
      <c r="K2187" s="148">
        <f t="shared" ref="K2187:K2250" si="138">(YEAR(F2187)*4+ROUNDDOWN((MONTH(F2187)-1)/3,0))
-(YEAR(G2187)*4+ROUNDDOWN((MONTH(G2187)-1)/3,0))</f>
        <v>16</v>
      </c>
      <c r="L2187" s="151">
        <f t="shared" ref="L2187:L2250" si="139">IF(C2187="Declined",0,IF(C2187="Admitted",1,IF(B2187="TPD",0.8,1)))</f>
        <v>1</v>
      </c>
    </row>
    <row r="2188" spans="2:12" x14ac:dyDescent="0.25">
      <c r="B2188" s="147" t="s">
        <v>9</v>
      </c>
      <c r="C2188" s="148" t="s">
        <v>7</v>
      </c>
      <c r="D2188" s="148">
        <v>43</v>
      </c>
      <c r="E2188" s="148" t="s">
        <v>8</v>
      </c>
      <c r="F2188" s="149">
        <v>44304</v>
      </c>
      <c r="G2188" s="149">
        <v>43906</v>
      </c>
      <c r="H2188" s="150">
        <v>59000</v>
      </c>
      <c r="I2188" s="148" t="str">
        <f t="shared" si="136"/>
        <v>2020Q1</v>
      </c>
      <c r="J2188" s="148">
        <f t="shared" si="137"/>
        <v>1</v>
      </c>
      <c r="K2188" s="148">
        <f t="shared" si="138"/>
        <v>5</v>
      </c>
      <c r="L2188" s="151">
        <f t="shared" si="139"/>
        <v>1</v>
      </c>
    </row>
    <row r="2189" spans="2:12" x14ac:dyDescent="0.25">
      <c r="B2189" s="147" t="s">
        <v>6</v>
      </c>
      <c r="C2189" s="148" t="s">
        <v>7</v>
      </c>
      <c r="D2189" s="148">
        <v>22</v>
      </c>
      <c r="E2189" s="148" t="s">
        <v>8</v>
      </c>
      <c r="F2189" s="149">
        <v>44305</v>
      </c>
      <c r="G2189" s="149">
        <v>43830</v>
      </c>
      <c r="H2189" s="150">
        <v>100000</v>
      </c>
      <c r="I2189" s="148" t="str">
        <f t="shared" si="136"/>
        <v>2019Q4</v>
      </c>
      <c r="J2189" s="148">
        <f t="shared" si="137"/>
        <v>2</v>
      </c>
      <c r="K2189" s="148">
        <f t="shared" si="138"/>
        <v>6</v>
      </c>
      <c r="L2189" s="151">
        <f t="shared" si="139"/>
        <v>1</v>
      </c>
    </row>
    <row r="2190" spans="2:12" x14ac:dyDescent="0.25">
      <c r="B2190" s="147" t="s">
        <v>6</v>
      </c>
      <c r="C2190" s="148" t="s">
        <v>7</v>
      </c>
      <c r="D2190" s="148">
        <v>51</v>
      </c>
      <c r="E2190" s="148" t="s">
        <v>8</v>
      </c>
      <c r="F2190" s="149">
        <v>44306</v>
      </c>
      <c r="G2190" s="149">
        <v>44021</v>
      </c>
      <c r="H2190" s="150">
        <v>30000</v>
      </c>
      <c r="I2190" s="148" t="str">
        <f t="shared" si="136"/>
        <v>2020Q3</v>
      </c>
      <c r="J2190" s="148">
        <f t="shared" si="137"/>
        <v>1</v>
      </c>
      <c r="K2190" s="148">
        <f t="shared" si="138"/>
        <v>3</v>
      </c>
      <c r="L2190" s="151">
        <f t="shared" si="139"/>
        <v>1</v>
      </c>
    </row>
    <row r="2191" spans="2:12" x14ac:dyDescent="0.25">
      <c r="B2191" s="147" t="s">
        <v>6</v>
      </c>
      <c r="C2191" s="148" t="s">
        <v>7</v>
      </c>
      <c r="D2191" s="148">
        <v>57</v>
      </c>
      <c r="E2191" s="148" t="s">
        <v>8</v>
      </c>
      <c r="F2191" s="149">
        <v>44306</v>
      </c>
      <c r="G2191" s="149">
        <v>44118</v>
      </c>
      <c r="H2191" s="150">
        <v>15000</v>
      </c>
      <c r="I2191" s="148" t="str">
        <f t="shared" si="136"/>
        <v>2020Q4</v>
      </c>
      <c r="J2191" s="148">
        <f t="shared" si="137"/>
        <v>1</v>
      </c>
      <c r="K2191" s="148">
        <f t="shared" si="138"/>
        <v>2</v>
      </c>
      <c r="L2191" s="151">
        <f t="shared" si="139"/>
        <v>1</v>
      </c>
    </row>
    <row r="2192" spans="2:12" x14ac:dyDescent="0.25">
      <c r="B2192" s="147" t="s">
        <v>6</v>
      </c>
      <c r="C2192" s="148" t="s">
        <v>7</v>
      </c>
      <c r="D2192" s="148">
        <v>55</v>
      </c>
      <c r="E2192" s="148" t="s">
        <v>8</v>
      </c>
      <c r="F2192" s="149">
        <v>44306</v>
      </c>
      <c r="G2192" s="149">
        <v>44149</v>
      </c>
      <c r="H2192" s="150">
        <v>20000</v>
      </c>
      <c r="I2192" s="148" t="str">
        <f t="shared" si="136"/>
        <v>2020Q4</v>
      </c>
      <c r="J2192" s="148">
        <f t="shared" si="137"/>
        <v>1</v>
      </c>
      <c r="K2192" s="148">
        <f t="shared" si="138"/>
        <v>2</v>
      </c>
      <c r="L2192" s="151">
        <f t="shared" si="139"/>
        <v>1</v>
      </c>
    </row>
    <row r="2193" spans="2:12" x14ac:dyDescent="0.25">
      <c r="B2193" s="147" t="s">
        <v>11</v>
      </c>
      <c r="C2193" s="148" t="s">
        <v>7</v>
      </c>
      <c r="D2193" s="148">
        <v>46</v>
      </c>
      <c r="E2193" s="148" t="s">
        <v>8</v>
      </c>
      <c r="F2193" s="149">
        <v>44306</v>
      </c>
      <c r="G2193" s="149">
        <v>44195</v>
      </c>
      <c r="H2193" s="150">
        <v>43000</v>
      </c>
      <c r="I2193" s="148" t="str">
        <f t="shared" si="136"/>
        <v>2020Q4</v>
      </c>
      <c r="J2193" s="148">
        <f t="shared" si="137"/>
        <v>1</v>
      </c>
      <c r="K2193" s="148">
        <f t="shared" si="138"/>
        <v>2</v>
      </c>
      <c r="L2193" s="151">
        <f t="shared" si="139"/>
        <v>1</v>
      </c>
    </row>
    <row r="2194" spans="2:12" x14ac:dyDescent="0.25">
      <c r="B2194" s="147" t="s">
        <v>6</v>
      </c>
      <c r="C2194" s="148" t="s">
        <v>7</v>
      </c>
      <c r="D2194" s="148">
        <v>50</v>
      </c>
      <c r="E2194" s="148" t="s">
        <v>8</v>
      </c>
      <c r="F2194" s="149">
        <v>44306</v>
      </c>
      <c r="G2194" s="149">
        <v>44265</v>
      </c>
      <c r="H2194" s="150">
        <v>32000</v>
      </c>
      <c r="I2194" s="148" t="str">
        <f t="shared" si="136"/>
        <v>2021Q1</v>
      </c>
      <c r="J2194" s="148">
        <f t="shared" si="137"/>
        <v>0</v>
      </c>
      <c r="K2194" s="148">
        <f t="shared" si="138"/>
        <v>1</v>
      </c>
      <c r="L2194" s="151">
        <f t="shared" si="139"/>
        <v>1</v>
      </c>
    </row>
    <row r="2195" spans="2:12" x14ac:dyDescent="0.25">
      <c r="B2195" s="147" t="s">
        <v>6</v>
      </c>
      <c r="C2195" s="148" t="s">
        <v>7</v>
      </c>
      <c r="D2195" s="148">
        <v>64</v>
      </c>
      <c r="E2195" s="148" t="s">
        <v>8</v>
      </c>
      <c r="F2195" s="149">
        <v>44306</v>
      </c>
      <c r="G2195" s="149">
        <v>44278</v>
      </c>
      <c r="H2195" s="150">
        <v>10000</v>
      </c>
      <c r="I2195" s="148" t="str">
        <f t="shared" si="136"/>
        <v>2021Q1</v>
      </c>
      <c r="J2195" s="148">
        <f t="shared" si="137"/>
        <v>0</v>
      </c>
      <c r="K2195" s="148">
        <f t="shared" si="138"/>
        <v>1</v>
      </c>
      <c r="L2195" s="151">
        <f t="shared" si="139"/>
        <v>1</v>
      </c>
    </row>
    <row r="2196" spans="2:12" x14ac:dyDescent="0.25">
      <c r="B2196" s="147" t="s">
        <v>11</v>
      </c>
      <c r="C2196" s="148" t="s">
        <v>7</v>
      </c>
      <c r="D2196" s="148">
        <v>62</v>
      </c>
      <c r="E2196" s="148" t="s">
        <v>8</v>
      </c>
      <c r="F2196" s="149">
        <v>44306</v>
      </c>
      <c r="G2196" s="149">
        <v>44290</v>
      </c>
      <c r="H2196" s="150">
        <v>10000</v>
      </c>
      <c r="I2196" s="148" t="str">
        <f t="shared" si="136"/>
        <v>2021Q2</v>
      </c>
      <c r="J2196" s="148">
        <f t="shared" si="137"/>
        <v>0</v>
      </c>
      <c r="K2196" s="148">
        <f t="shared" si="138"/>
        <v>0</v>
      </c>
      <c r="L2196" s="151">
        <f t="shared" si="139"/>
        <v>1</v>
      </c>
    </row>
    <row r="2197" spans="2:12" x14ac:dyDescent="0.25">
      <c r="B2197" s="147" t="s">
        <v>9</v>
      </c>
      <c r="C2197" s="148" t="s">
        <v>7</v>
      </c>
      <c r="D2197" s="148">
        <v>35</v>
      </c>
      <c r="E2197" s="148" t="s">
        <v>8</v>
      </c>
      <c r="F2197" s="149">
        <v>44309</v>
      </c>
      <c r="G2197" s="149">
        <v>43473</v>
      </c>
      <c r="H2197" s="150">
        <v>88000</v>
      </c>
      <c r="I2197" s="148" t="str">
        <f t="shared" si="136"/>
        <v>2019Q1</v>
      </c>
      <c r="J2197" s="148">
        <f t="shared" si="137"/>
        <v>2</v>
      </c>
      <c r="K2197" s="148">
        <f t="shared" si="138"/>
        <v>9</v>
      </c>
      <c r="L2197" s="151">
        <f t="shared" si="139"/>
        <v>1</v>
      </c>
    </row>
    <row r="2198" spans="2:12" x14ac:dyDescent="0.25">
      <c r="B2198" s="147" t="s">
        <v>6</v>
      </c>
      <c r="C2198" s="148" t="s">
        <v>7</v>
      </c>
      <c r="D2198" s="148">
        <v>50</v>
      </c>
      <c r="E2198" s="148" t="s">
        <v>8</v>
      </c>
      <c r="F2198" s="149">
        <v>44309</v>
      </c>
      <c r="G2198" s="149">
        <v>44260</v>
      </c>
      <c r="H2198" s="150">
        <v>32000</v>
      </c>
      <c r="I2198" s="148" t="str">
        <f t="shared" si="136"/>
        <v>2021Q1</v>
      </c>
      <c r="J2198" s="148">
        <f t="shared" si="137"/>
        <v>0</v>
      </c>
      <c r="K2198" s="148">
        <f t="shared" si="138"/>
        <v>1</v>
      </c>
      <c r="L2198" s="151">
        <f t="shared" si="139"/>
        <v>1</v>
      </c>
    </row>
    <row r="2199" spans="2:12" x14ac:dyDescent="0.25">
      <c r="B2199" s="147" t="s">
        <v>9</v>
      </c>
      <c r="C2199" s="148" t="s">
        <v>7</v>
      </c>
      <c r="D2199" s="148">
        <v>32</v>
      </c>
      <c r="E2199" s="148" t="s">
        <v>8</v>
      </c>
      <c r="F2199" s="149">
        <v>44310</v>
      </c>
      <c r="G2199" s="149">
        <v>42597</v>
      </c>
      <c r="H2199" s="150">
        <v>96000</v>
      </c>
      <c r="I2199" s="148" t="str">
        <f t="shared" si="136"/>
        <v>2016Q3</v>
      </c>
      <c r="J2199" s="148">
        <f t="shared" si="137"/>
        <v>5</v>
      </c>
      <c r="K2199" s="148">
        <f t="shared" si="138"/>
        <v>19</v>
      </c>
      <c r="L2199" s="151">
        <f t="shared" si="139"/>
        <v>1</v>
      </c>
    </row>
    <row r="2200" spans="2:12" x14ac:dyDescent="0.25">
      <c r="B2200" s="147" t="s">
        <v>9</v>
      </c>
      <c r="C2200" s="148" t="s">
        <v>7</v>
      </c>
      <c r="D2200" s="148">
        <v>36</v>
      </c>
      <c r="E2200" s="148" t="s">
        <v>8</v>
      </c>
      <c r="F2200" s="149">
        <v>44311</v>
      </c>
      <c r="G2200" s="149">
        <v>44115</v>
      </c>
      <c r="H2200" s="150">
        <v>87000</v>
      </c>
      <c r="I2200" s="148" t="str">
        <f t="shared" si="136"/>
        <v>2020Q4</v>
      </c>
      <c r="J2200" s="148">
        <f t="shared" si="137"/>
        <v>1</v>
      </c>
      <c r="K2200" s="148">
        <f t="shared" si="138"/>
        <v>2</v>
      </c>
      <c r="L2200" s="151">
        <f t="shared" si="139"/>
        <v>1</v>
      </c>
    </row>
    <row r="2201" spans="2:12" x14ac:dyDescent="0.25">
      <c r="B2201" s="147" t="s">
        <v>9</v>
      </c>
      <c r="C2201" s="148" t="s">
        <v>7</v>
      </c>
      <c r="D2201" s="148">
        <v>41</v>
      </c>
      <c r="E2201" s="148" t="s">
        <v>8</v>
      </c>
      <c r="F2201" s="149">
        <v>44312</v>
      </c>
      <c r="G2201" s="149">
        <v>43228</v>
      </c>
      <c r="H2201" s="150">
        <v>68000</v>
      </c>
      <c r="I2201" s="148" t="str">
        <f t="shared" si="136"/>
        <v>2018Q2</v>
      </c>
      <c r="J2201" s="148">
        <f t="shared" si="137"/>
        <v>3</v>
      </c>
      <c r="K2201" s="148">
        <f t="shared" si="138"/>
        <v>12</v>
      </c>
      <c r="L2201" s="151">
        <f t="shared" si="139"/>
        <v>1</v>
      </c>
    </row>
    <row r="2202" spans="2:12" x14ac:dyDescent="0.25">
      <c r="B2202" s="147" t="s">
        <v>9</v>
      </c>
      <c r="C2202" s="148" t="s">
        <v>7</v>
      </c>
      <c r="D2202" s="148">
        <v>55</v>
      </c>
      <c r="E2202" s="148" t="s">
        <v>8</v>
      </c>
      <c r="F2202" s="149">
        <v>44312</v>
      </c>
      <c r="G2202" s="149">
        <v>44044</v>
      </c>
      <c r="H2202" s="150">
        <v>20000</v>
      </c>
      <c r="I2202" s="148" t="str">
        <f t="shared" si="136"/>
        <v>2020Q3</v>
      </c>
      <c r="J2202" s="148">
        <f t="shared" si="137"/>
        <v>1</v>
      </c>
      <c r="K2202" s="148">
        <f t="shared" si="138"/>
        <v>3</v>
      </c>
      <c r="L2202" s="151">
        <f t="shared" si="139"/>
        <v>1</v>
      </c>
    </row>
    <row r="2203" spans="2:12" x14ac:dyDescent="0.25">
      <c r="B2203" s="147" t="s">
        <v>6</v>
      </c>
      <c r="C2203" s="148" t="s">
        <v>7</v>
      </c>
      <c r="D2203" s="148">
        <v>25</v>
      </c>
      <c r="E2203" s="148" t="s">
        <v>8</v>
      </c>
      <c r="F2203" s="149">
        <v>44312</v>
      </c>
      <c r="G2203" s="149">
        <v>44064</v>
      </c>
      <c r="H2203" s="150">
        <v>100000</v>
      </c>
      <c r="I2203" s="148" t="str">
        <f t="shared" si="136"/>
        <v>2020Q3</v>
      </c>
      <c r="J2203" s="148">
        <f t="shared" si="137"/>
        <v>1</v>
      </c>
      <c r="K2203" s="148">
        <f t="shared" si="138"/>
        <v>3</v>
      </c>
      <c r="L2203" s="151">
        <f t="shared" si="139"/>
        <v>1</v>
      </c>
    </row>
    <row r="2204" spans="2:12" x14ac:dyDescent="0.25">
      <c r="B2204" s="147" t="s">
        <v>6</v>
      </c>
      <c r="C2204" s="148" t="s">
        <v>7</v>
      </c>
      <c r="D2204" s="148">
        <v>23</v>
      </c>
      <c r="E2204" s="148" t="s">
        <v>8</v>
      </c>
      <c r="F2204" s="149">
        <v>44312</v>
      </c>
      <c r="G2204" s="149">
        <v>44200</v>
      </c>
      <c r="H2204" s="150">
        <v>100000</v>
      </c>
      <c r="I2204" s="148" t="str">
        <f t="shared" si="136"/>
        <v>2021Q1</v>
      </c>
      <c r="J2204" s="148">
        <f t="shared" si="137"/>
        <v>0</v>
      </c>
      <c r="K2204" s="148">
        <f t="shared" si="138"/>
        <v>1</v>
      </c>
      <c r="L2204" s="151">
        <f t="shared" si="139"/>
        <v>1</v>
      </c>
    </row>
    <row r="2205" spans="2:12" x14ac:dyDescent="0.25">
      <c r="B2205" s="147" t="s">
        <v>9</v>
      </c>
      <c r="C2205" s="148" t="s">
        <v>7</v>
      </c>
      <c r="D2205" s="148">
        <v>20</v>
      </c>
      <c r="E2205" s="148" t="s">
        <v>8</v>
      </c>
      <c r="F2205" s="149">
        <v>44313</v>
      </c>
      <c r="G2205" s="149">
        <v>43598</v>
      </c>
      <c r="H2205" s="150">
        <v>100000</v>
      </c>
      <c r="I2205" s="148" t="str">
        <f t="shared" si="136"/>
        <v>2019Q2</v>
      </c>
      <c r="J2205" s="148">
        <f t="shared" si="137"/>
        <v>2</v>
      </c>
      <c r="K2205" s="148">
        <f t="shared" si="138"/>
        <v>8</v>
      </c>
      <c r="L2205" s="151">
        <f t="shared" si="139"/>
        <v>1</v>
      </c>
    </row>
    <row r="2206" spans="2:12" x14ac:dyDescent="0.25">
      <c r="B2206" s="147" t="s">
        <v>6</v>
      </c>
      <c r="C2206" s="148" t="s">
        <v>7</v>
      </c>
      <c r="D2206" s="148">
        <v>23</v>
      </c>
      <c r="E2206" s="148" t="s">
        <v>8</v>
      </c>
      <c r="F2206" s="149">
        <v>44313</v>
      </c>
      <c r="G2206" s="149">
        <v>44113</v>
      </c>
      <c r="H2206" s="150">
        <v>100000</v>
      </c>
      <c r="I2206" s="148" t="str">
        <f t="shared" si="136"/>
        <v>2020Q4</v>
      </c>
      <c r="J2206" s="148">
        <f t="shared" si="137"/>
        <v>1</v>
      </c>
      <c r="K2206" s="148">
        <f t="shared" si="138"/>
        <v>2</v>
      </c>
      <c r="L2206" s="151">
        <f t="shared" si="139"/>
        <v>1</v>
      </c>
    </row>
    <row r="2207" spans="2:12" x14ac:dyDescent="0.25">
      <c r="B2207" s="147" t="s">
        <v>6</v>
      </c>
      <c r="C2207" s="148" t="s">
        <v>7</v>
      </c>
      <c r="D2207" s="148">
        <v>39</v>
      </c>
      <c r="E2207" s="148" t="s">
        <v>8</v>
      </c>
      <c r="F2207" s="149">
        <v>44316</v>
      </c>
      <c r="G2207" s="149">
        <v>43076</v>
      </c>
      <c r="H2207" s="150">
        <v>81000</v>
      </c>
      <c r="I2207" s="148" t="str">
        <f t="shared" si="136"/>
        <v>2017Q4</v>
      </c>
      <c r="J2207" s="148">
        <f t="shared" si="137"/>
        <v>4</v>
      </c>
      <c r="K2207" s="148">
        <f t="shared" si="138"/>
        <v>14</v>
      </c>
      <c r="L2207" s="151">
        <f t="shared" si="139"/>
        <v>1</v>
      </c>
    </row>
    <row r="2208" spans="2:12" x14ac:dyDescent="0.25">
      <c r="B2208" s="147" t="s">
        <v>9</v>
      </c>
      <c r="C2208" s="148" t="s">
        <v>7</v>
      </c>
      <c r="D2208" s="148">
        <v>47</v>
      </c>
      <c r="E2208" s="148" t="s">
        <v>8</v>
      </c>
      <c r="F2208" s="149">
        <v>44316</v>
      </c>
      <c r="G2208" s="149">
        <v>43236</v>
      </c>
      <c r="H2208" s="150">
        <v>40000</v>
      </c>
      <c r="I2208" s="148" t="str">
        <f t="shared" si="136"/>
        <v>2018Q2</v>
      </c>
      <c r="J2208" s="148">
        <f t="shared" si="137"/>
        <v>3</v>
      </c>
      <c r="K2208" s="148">
        <f t="shared" si="138"/>
        <v>12</v>
      </c>
      <c r="L2208" s="151">
        <f t="shared" si="139"/>
        <v>1</v>
      </c>
    </row>
    <row r="2209" spans="2:12" x14ac:dyDescent="0.25">
      <c r="B2209" s="147" t="s">
        <v>9</v>
      </c>
      <c r="C2209" s="148" t="s">
        <v>7</v>
      </c>
      <c r="D2209" s="148">
        <v>48</v>
      </c>
      <c r="E2209" s="148" t="s">
        <v>8</v>
      </c>
      <c r="F2209" s="149">
        <v>44316</v>
      </c>
      <c r="G2209" s="149">
        <v>43779</v>
      </c>
      <c r="H2209" s="150">
        <v>38000</v>
      </c>
      <c r="I2209" s="148" t="str">
        <f t="shared" si="136"/>
        <v>2019Q4</v>
      </c>
      <c r="J2209" s="148">
        <f t="shared" si="137"/>
        <v>2</v>
      </c>
      <c r="K2209" s="148">
        <f t="shared" si="138"/>
        <v>6</v>
      </c>
      <c r="L2209" s="151">
        <f t="shared" si="139"/>
        <v>1</v>
      </c>
    </row>
    <row r="2210" spans="2:12" x14ac:dyDescent="0.25">
      <c r="B2210" s="147" t="s">
        <v>6</v>
      </c>
      <c r="C2210" s="148" t="s">
        <v>7</v>
      </c>
      <c r="D2210" s="148">
        <v>54</v>
      </c>
      <c r="E2210" s="148" t="s">
        <v>8</v>
      </c>
      <c r="F2210" s="149">
        <v>44316</v>
      </c>
      <c r="G2210" s="149">
        <v>44249</v>
      </c>
      <c r="H2210" s="150">
        <v>22000</v>
      </c>
      <c r="I2210" s="148" t="str">
        <f t="shared" si="136"/>
        <v>2021Q1</v>
      </c>
      <c r="J2210" s="148">
        <f t="shared" si="137"/>
        <v>0</v>
      </c>
      <c r="K2210" s="148">
        <f t="shared" si="138"/>
        <v>1</v>
      </c>
      <c r="L2210" s="151">
        <f t="shared" si="139"/>
        <v>1</v>
      </c>
    </row>
    <row r="2211" spans="2:12" x14ac:dyDescent="0.25">
      <c r="B2211" s="147" t="s">
        <v>9</v>
      </c>
      <c r="C2211" s="148" t="s">
        <v>10</v>
      </c>
      <c r="D2211" s="148">
        <v>36</v>
      </c>
      <c r="E2211" s="148" t="s">
        <v>8</v>
      </c>
      <c r="F2211" s="149">
        <v>44317</v>
      </c>
      <c r="G2211" s="149">
        <v>43716</v>
      </c>
      <c r="H2211" s="150">
        <v>87000</v>
      </c>
      <c r="I2211" s="148" t="str">
        <f t="shared" si="136"/>
        <v>2019Q3</v>
      </c>
      <c r="J2211" s="148">
        <f t="shared" si="137"/>
        <v>2</v>
      </c>
      <c r="K2211" s="148">
        <f t="shared" si="138"/>
        <v>7</v>
      </c>
      <c r="L2211" s="151">
        <f t="shared" si="139"/>
        <v>0</v>
      </c>
    </row>
    <row r="2212" spans="2:12" x14ac:dyDescent="0.25">
      <c r="B2212" s="147" t="s">
        <v>6</v>
      </c>
      <c r="C2212" s="148" t="s">
        <v>7</v>
      </c>
      <c r="D2212" s="148">
        <v>53</v>
      </c>
      <c r="E2212" s="148" t="s">
        <v>8</v>
      </c>
      <c r="F2212" s="149">
        <v>44317</v>
      </c>
      <c r="G2212" s="149">
        <v>43981</v>
      </c>
      <c r="H2212" s="150">
        <v>25000</v>
      </c>
      <c r="I2212" s="148" t="str">
        <f t="shared" si="136"/>
        <v>2020Q2</v>
      </c>
      <c r="J2212" s="148">
        <f t="shared" si="137"/>
        <v>1</v>
      </c>
      <c r="K2212" s="148">
        <f t="shared" si="138"/>
        <v>4</v>
      </c>
      <c r="L2212" s="151">
        <f t="shared" si="139"/>
        <v>1</v>
      </c>
    </row>
    <row r="2213" spans="2:12" x14ac:dyDescent="0.25">
      <c r="B2213" s="147" t="s">
        <v>9</v>
      </c>
      <c r="C2213" s="148" t="s">
        <v>7</v>
      </c>
      <c r="D2213" s="148">
        <v>43</v>
      </c>
      <c r="E2213" s="148" t="s">
        <v>8</v>
      </c>
      <c r="F2213" s="149">
        <v>44317</v>
      </c>
      <c r="G2213" s="149">
        <v>44119</v>
      </c>
      <c r="H2213" s="150">
        <v>59000</v>
      </c>
      <c r="I2213" s="148" t="str">
        <f t="shared" si="136"/>
        <v>2020Q4</v>
      </c>
      <c r="J2213" s="148">
        <f t="shared" si="137"/>
        <v>1</v>
      </c>
      <c r="K2213" s="148">
        <f t="shared" si="138"/>
        <v>2</v>
      </c>
      <c r="L2213" s="151">
        <f t="shared" si="139"/>
        <v>1</v>
      </c>
    </row>
    <row r="2214" spans="2:12" x14ac:dyDescent="0.25">
      <c r="B2214" s="147" t="s">
        <v>6</v>
      </c>
      <c r="C2214" s="148" t="s">
        <v>7</v>
      </c>
      <c r="D2214" s="148">
        <v>37</v>
      </c>
      <c r="E2214" s="148" t="s">
        <v>8</v>
      </c>
      <c r="F2214" s="149">
        <v>44317</v>
      </c>
      <c r="G2214" s="149">
        <v>44159</v>
      </c>
      <c r="H2214" s="150">
        <v>86000</v>
      </c>
      <c r="I2214" s="148" t="str">
        <f t="shared" si="136"/>
        <v>2020Q4</v>
      </c>
      <c r="J2214" s="148">
        <f t="shared" si="137"/>
        <v>1</v>
      </c>
      <c r="K2214" s="148">
        <f t="shared" si="138"/>
        <v>2</v>
      </c>
      <c r="L2214" s="151">
        <f t="shared" si="139"/>
        <v>1</v>
      </c>
    </row>
    <row r="2215" spans="2:12" x14ac:dyDescent="0.25">
      <c r="B2215" s="147" t="s">
        <v>6</v>
      </c>
      <c r="C2215" s="148" t="s">
        <v>7</v>
      </c>
      <c r="D2215" s="148">
        <v>19</v>
      </c>
      <c r="E2215" s="148" t="s">
        <v>8</v>
      </c>
      <c r="F2215" s="149">
        <v>44317</v>
      </c>
      <c r="G2215" s="149">
        <v>44185</v>
      </c>
      <c r="H2215" s="150">
        <v>100000</v>
      </c>
      <c r="I2215" s="148" t="str">
        <f t="shared" si="136"/>
        <v>2020Q4</v>
      </c>
      <c r="J2215" s="148">
        <f t="shared" si="137"/>
        <v>1</v>
      </c>
      <c r="K2215" s="148">
        <f t="shared" si="138"/>
        <v>2</v>
      </c>
      <c r="L2215" s="151">
        <f t="shared" si="139"/>
        <v>1</v>
      </c>
    </row>
    <row r="2216" spans="2:12" x14ac:dyDescent="0.25">
      <c r="B2216" s="147" t="s">
        <v>6</v>
      </c>
      <c r="C2216" s="148" t="s">
        <v>7</v>
      </c>
      <c r="D2216" s="148">
        <v>35</v>
      </c>
      <c r="E2216" s="148" t="s">
        <v>8</v>
      </c>
      <c r="F2216" s="149">
        <v>44317</v>
      </c>
      <c r="G2216" s="149">
        <v>44199</v>
      </c>
      <c r="H2216" s="150">
        <v>88000</v>
      </c>
      <c r="I2216" s="148" t="str">
        <f t="shared" si="136"/>
        <v>2021Q1</v>
      </c>
      <c r="J2216" s="148">
        <f t="shared" si="137"/>
        <v>0</v>
      </c>
      <c r="K2216" s="148">
        <f t="shared" si="138"/>
        <v>1</v>
      </c>
      <c r="L2216" s="151">
        <f t="shared" si="139"/>
        <v>1</v>
      </c>
    </row>
    <row r="2217" spans="2:12" x14ac:dyDescent="0.25">
      <c r="B2217" s="147" t="s">
        <v>6</v>
      </c>
      <c r="C2217" s="148" t="s">
        <v>7</v>
      </c>
      <c r="D2217" s="148">
        <v>47</v>
      </c>
      <c r="E2217" s="148" t="s">
        <v>8</v>
      </c>
      <c r="F2217" s="149">
        <v>44317</v>
      </c>
      <c r="G2217" s="149">
        <v>44209</v>
      </c>
      <c r="H2217" s="150">
        <v>40000</v>
      </c>
      <c r="I2217" s="148" t="str">
        <f t="shared" si="136"/>
        <v>2021Q1</v>
      </c>
      <c r="J2217" s="148">
        <f t="shared" si="137"/>
        <v>0</v>
      </c>
      <c r="K2217" s="148">
        <f t="shared" si="138"/>
        <v>1</v>
      </c>
      <c r="L2217" s="151">
        <f t="shared" si="139"/>
        <v>1</v>
      </c>
    </row>
    <row r="2218" spans="2:12" x14ac:dyDescent="0.25">
      <c r="B2218" s="147" t="s">
        <v>11</v>
      </c>
      <c r="C2218" s="148" t="s">
        <v>7</v>
      </c>
      <c r="D2218" s="148">
        <v>50</v>
      </c>
      <c r="E2218" s="148" t="s">
        <v>8</v>
      </c>
      <c r="F2218" s="149">
        <v>44317</v>
      </c>
      <c r="G2218" s="149">
        <v>44240</v>
      </c>
      <c r="H2218" s="150">
        <v>32000</v>
      </c>
      <c r="I2218" s="148" t="str">
        <f t="shared" si="136"/>
        <v>2021Q1</v>
      </c>
      <c r="J2218" s="148">
        <f t="shared" si="137"/>
        <v>0</v>
      </c>
      <c r="K2218" s="148">
        <f t="shared" si="138"/>
        <v>1</v>
      </c>
      <c r="L2218" s="151">
        <f t="shared" si="139"/>
        <v>1</v>
      </c>
    </row>
    <row r="2219" spans="2:12" x14ac:dyDescent="0.25">
      <c r="B2219" s="147" t="s">
        <v>6</v>
      </c>
      <c r="C2219" s="148" t="s">
        <v>7</v>
      </c>
      <c r="D2219" s="148">
        <v>36</v>
      </c>
      <c r="E2219" s="148" t="s">
        <v>8</v>
      </c>
      <c r="F2219" s="149">
        <v>44318</v>
      </c>
      <c r="G2219" s="149">
        <v>44139</v>
      </c>
      <c r="H2219" s="150">
        <v>87000</v>
      </c>
      <c r="I2219" s="148" t="str">
        <f t="shared" si="136"/>
        <v>2020Q4</v>
      </c>
      <c r="J2219" s="148">
        <f t="shared" si="137"/>
        <v>1</v>
      </c>
      <c r="K2219" s="148">
        <f t="shared" si="138"/>
        <v>2</v>
      </c>
      <c r="L2219" s="151">
        <f t="shared" si="139"/>
        <v>1</v>
      </c>
    </row>
    <row r="2220" spans="2:12" x14ac:dyDescent="0.25">
      <c r="B2220" s="147" t="s">
        <v>6</v>
      </c>
      <c r="C2220" s="148" t="s">
        <v>7</v>
      </c>
      <c r="D2220" s="148">
        <v>39</v>
      </c>
      <c r="E2220" s="148" t="s">
        <v>8</v>
      </c>
      <c r="F2220" s="149">
        <v>44318</v>
      </c>
      <c r="G2220" s="149">
        <v>44186</v>
      </c>
      <c r="H2220" s="150">
        <v>81000</v>
      </c>
      <c r="I2220" s="148" t="str">
        <f t="shared" si="136"/>
        <v>2020Q4</v>
      </c>
      <c r="J2220" s="148">
        <f t="shared" si="137"/>
        <v>1</v>
      </c>
      <c r="K2220" s="148">
        <f t="shared" si="138"/>
        <v>2</v>
      </c>
      <c r="L2220" s="151">
        <f t="shared" si="139"/>
        <v>1</v>
      </c>
    </row>
    <row r="2221" spans="2:12" x14ac:dyDescent="0.25">
      <c r="B2221" s="147" t="s">
        <v>6</v>
      </c>
      <c r="C2221" s="148" t="s">
        <v>7</v>
      </c>
      <c r="D2221" s="148">
        <v>51</v>
      </c>
      <c r="E2221" s="148" t="s">
        <v>8</v>
      </c>
      <c r="F2221" s="149">
        <v>44318</v>
      </c>
      <c r="G2221" s="149">
        <v>44216</v>
      </c>
      <c r="H2221" s="150">
        <v>30000</v>
      </c>
      <c r="I2221" s="148" t="str">
        <f t="shared" si="136"/>
        <v>2021Q1</v>
      </c>
      <c r="J2221" s="148">
        <f t="shared" si="137"/>
        <v>0</v>
      </c>
      <c r="K2221" s="148">
        <f t="shared" si="138"/>
        <v>1</v>
      </c>
      <c r="L2221" s="151">
        <f t="shared" si="139"/>
        <v>1</v>
      </c>
    </row>
    <row r="2222" spans="2:12" x14ac:dyDescent="0.25">
      <c r="B2222" s="147" t="s">
        <v>9</v>
      </c>
      <c r="C2222" s="148" t="s">
        <v>7</v>
      </c>
      <c r="D2222" s="148">
        <v>56</v>
      </c>
      <c r="E2222" s="148" t="s">
        <v>8</v>
      </c>
      <c r="F2222" s="149">
        <v>44319</v>
      </c>
      <c r="G2222" s="149">
        <v>43873</v>
      </c>
      <c r="H2222" s="150">
        <v>17000</v>
      </c>
      <c r="I2222" s="148" t="str">
        <f t="shared" si="136"/>
        <v>2020Q1</v>
      </c>
      <c r="J2222" s="148">
        <f t="shared" si="137"/>
        <v>1</v>
      </c>
      <c r="K2222" s="148">
        <f t="shared" si="138"/>
        <v>5</v>
      </c>
      <c r="L2222" s="151">
        <f t="shared" si="139"/>
        <v>1</v>
      </c>
    </row>
    <row r="2223" spans="2:12" x14ac:dyDescent="0.25">
      <c r="B2223" s="147" t="s">
        <v>9</v>
      </c>
      <c r="C2223" s="148" t="s">
        <v>7</v>
      </c>
      <c r="D2223" s="148">
        <v>62</v>
      </c>
      <c r="E2223" s="148" t="s">
        <v>8</v>
      </c>
      <c r="F2223" s="149">
        <v>44319</v>
      </c>
      <c r="G2223" s="149">
        <v>44013</v>
      </c>
      <c r="H2223" s="150">
        <v>10000</v>
      </c>
      <c r="I2223" s="148" t="str">
        <f t="shared" si="136"/>
        <v>2020Q3</v>
      </c>
      <c r="J2223" s="148">
        <f t="shared" si="137"/>
        <v>1</v>
      </c>
      <c r="K2223" s="148">
        <f t="shared" si="138"/>
        <v>3</v>
      </c>
      <c r="L2223" s="151">
        <f t="shared" si="139"/>
        <v>1</v>
      </c>
    </row>
    <row r="2224" spans="2:12" x14ac:dyDescent="0.25">
      <c r="B2224" s="147" t="s">
        <v>9</v>
      </c>
      <c r="C2224" s="148" t="s">
        <v>7</v>
      </c>
      <c r="D2224" s="148">
        <v>62</v>
      </c>
      <c r="E2224" s="148" t="s">
        <v>8</v>
      </c>
      <c r="F2224" s="149">
        <v>44319</v>
      </c>
      <c r="G2224" s="149">
        <v>44059</v>
      </c>
      <c r="H2224" s="150">
        <v>10000</v>
      </c>
      <c r="I2224" s="148" t="str">
        <f t="shared" si="136"/>
        <v>2020Q3</v>
      </c>
      <c r="J2224" s="148">
        <f t="shared" si="137"/>
        <v>1</v>
      </c>
      <c r="K2224" s="148">
        <f t="shared" si="138"/>
        <v>3</v>
      </c>
      <c r="L2224" s="151">
        <f t="shared" si="139"/>
        <v>1</v>
      </c>
    </row>
    <row r="2225" spans="2:12" x14ac:dyDescent="0.25">
      <c r="B2225" s="147" t="s">
        <v>6</v>
      </c>
      <c r="C2225" s="148" t="s">
        <v>7</v>
      </c>
      <c r="D2225" s="148">
        <v>52</v>
      </c>
      <c r="E2225" s="148" t="s">
        <v>8</v>
      </c>
      <c r="F2225" s="149">
        <v>44319</v>
      </c>
      <c r="G2225" s="149">
        <v>44258</v>
      </c>
      <c r="H2225" s="150">
        <v>27000</v>
      </c>
      <c r="I2225" s="148" t="str">
        <f t="shared" si="136"/>
        <v>2021Q1</v>
      </c>
      <c r="J2225" s="148">
        <f t="shared" si="137"/>
        <v>0</v>
      </c>
      <c r="K2225" s="148">
        <f t="shared" si="138"/>
        <v>1</v>
      </c>
      <c r="L2225" s="151">
        <f t="shared" si="139"/>
        <v>1</v>
      </c>
    </row>
    <row r="2226" spans="2:12" x14ac:dyDescent="0.25">
      <c r="B2226" s="147" t="s">
        <v>6</v>
      </c>
      <c r="C2226" s="148" t="s">
        <v>7</v>
      </c>
      <c r="D2226" s="148">
        <v>48</v>
      </c>
      <c r="E2226" s="148" t="s">
        <v>8</v>
      </c>
      <c r="F2226" s="149">
        <v>44319</v>
      </c>
      <c r="G2226" s="149">
        <v>44259</v>
      </c>
      <c r="H2226" s="150">
        <v>38000</v>
      </c>
      <c r="I2226" s="148" t="str">
        <f t="shared" si="136"/>
        <v>2021Q1</v>
      </c>
      <c r="J2226" s="148">
        <f t="shared" si="137"/>
        <v>0</v>
      </c>
      <c r="K2226" s="148">
        <f t="shared" si="138"/>
        <v>1</v>
      </c>
      <c r="L2226" s="151">
        <f t="shared" si="139"/>
        <v>1</v>
      </c>
    </row>
    <row r="2227" spans="2:12" x14ac:dyDescent="0.25">
      <c r="B2227" s="147" t="s">
        <v>6</v>
      </c>
      <c r="C2227" s="148" t="s">
        <v>7</v>
      </c>
      <c r="D2227" s="148">
        <v>33</v>
      </c>
      <c r="E2227" s="148" t="s">
        <v>8</v>
      </c>
      <c r="F2227" s="149">
        <v>44319</v>
      </c>
      <c r="G2227" s="149">
        <v>44265</v>
      </c>
      <c r="H2227" s="150">
        <v>94000</v>
      </c>
      <c r="I2227" s="148" t="str">
        <f t="shared" si="136"/>
        <v>2021Q1</v>
      </c>
      <c r="J2227" s="148">
        <f t="shared" si="137"/>
        <v>0</v>
      </c>
      <c r="K2227" s="148">
        <f t="shared" si="138"/>
        <v>1</v>
      </c>
      <c r="L2227" s="151">
        <f t="shared" si="139"/>
        <v>1</v>
      </c>
    </row>
    <row r="2228" spans="2:12" x14ac:dyDescent="0.25">
      <c r="B2228" s="147" t="s">
        <v>6</v>
      </c>
      <c r="C2228" s="148" t="s">
        <v>7</v>
      </c>
      <c r="D2228" s="148">
        <v>56</v>
      </c>
      <c r="E2228" s="148" t="s">
        <v>8</v>
      </c>
      <c r="F2228" s="149">
        <v>44320</v>
      </c>
      <c r="G2228" s="149">
        <v>43717</v>
      </c>
      <c r="H2228" s="150">
        <v>17000</v>
      </c>
      <c r="I2228" s="148" t="str">
        <f t="shared" si="136"/>
        <v>2019Q3</v>
      </c>
      <c r="J2228" s="148">
        <f t="shared" si="137"/>
        <v>2</v>
      </c>
      <c r="K2228" s="148">
        <f t="shared" si="138"/>
        <v>7</v>
      </c>
      <c r="L2228" s="151">
        <f t="shared" si="139"/>
        <v>1</v>
      </c>
    </row>
    <row r="2229" spans="2:12" x14ac:dyDescent="0.25">
      <c r="B2229" s="147" t="s">
        <v>9</v>
      </c>
      <c r="C2229" s="148" t="s">
        <v>7</v>
      </c>
      <c r="D2229" s="148">
        <v>38</v>
      </c>
      <c r="E2229" s="148" t="s">
        <v>8</v>
      </c>
      <c r="F2229" s="149">
        <v>44320</v>
      </c>
      <c r="G2229" s="149">
        <v>43984</v>
      </c>
      <c r="H2229" s="150">
        <v>84000</v>
      </c>
      <c r="I2229" s="148" t="str">
        <f t="shared" si="136"/>
        <v>2020Q2</v>
      </c>
      <c r="J2229" s="148">
        <f t="shared" si="137"/>
        <v>1</v>
      </c>
      <c r="K2229" s="148">
        <f t="shared" si="138"/>
        <v>4</v>
      </c>
      <c r="L2229" s="151">
        <f t="shared" si="139"/>
        <v>1</v>
      </c>
    </row>
    <row r="2230" spans="2:12" x14ac:dyDescent="0.25">
      <c r="B2230" s="147" t="s">
        <v>6</v>
      </c>
      <c r="C2230" s="148" t="s">
        <v>7</v>
      </c>
      <c r="D2230" s="148">
        <v>63</v>
      </c>
      <c r="E2230" s="148" t="s">
        <v>8</v>
      </c>
      <c r="F2230" s="149">
        <v>44320</v>
      </c>
      <c r="G2230" s="149">
        <v>44234</v>
      </c>
      <c r="H2230" s="150">
        <v>10000</v>
      </c>
      <c r="I2230" s="148" t="str">
        <f t="shared" si="136"/>
        <v>2021Q1</v>
      </c>
      <c r="J2230" s="148">
        <f t="shared" si="137"/>
        <v>0</v>
      </c>
      <c r="K2230" s="148">
        <f t="shared" si="138"/>
        <v>1</v>
      </c>
      <c r="L2230" s="151">
        <f t="shared" si="139"/>
        <v>1</v>
      </c>
    </row>
    <row r="2231" spans="2:12" x14ac:dyDescent="0.25">
      <c r="B2231" s="147" t="s">
        <v>6</v>
      </c>
      <c r="C2231" s="148" t="s">
        <v>7</v>
      </c>
      <c r="D2231" s="148">
        <v>36</v>
      </c>
      <c r="E2231" s="148" t="s">
        <v>8</v>
      </c>
      <c r="F2231" s="149">
        <v>44323</v>
      </c>
      <c r="G2231" s="149">
        <v>43966</v>
      </c>
      <c r="H2231" s="150">
        <v>87000</v>
      </c>
      <c r="I2231" s="148" t="str">
        <f t="shared" si="136"/>
        <v>2020Q2</v>
      </c>
      <c r="J2231" s="148">
        <f t="shared" si="137"/>
        <v>1</v>
      </c>
      <c r="K2231" s="148">
        <f t="shared" si="138"/>
        <v>4</v>
      </c>
      <c r="L2231" s="151">
        <f t="shared" si="139"/>
        <v>1</v>
      </c>
    </row>
    <row r="2232" spans="2:12" x14ac:dyDescent="0.25">
      <c r="B2232" s="147" t="s">
        <v>9</v>
      </c>
      <c r="C2232" s="148" t="s">
        <v>7</v>
      </c>
      <c r="D2232" s="148">
        <v>41</v>
      </c>
      <c r="E2232" s="148" t="s">
        <v>8</v>
      </c>
      <c r="F2232" s="149">
        <v>44323</v>
      </c>
      <c r="G2232" s="149">
        <v>44010</v>
      </c>
      <c r="H2232" s="150">
        <v>68000</v>
      </c>
      <c r="I2232" s="148" t="str">
        <f t="shared" si="136"/>
        <v>2020Q2</v>
      </c>
      <c r="J2232" s="148">
        <f t="shared" si="137"/>
        <v>1</v>
      </c>
      <c r="K2232" s="148">
        <f t="shared" si="138"/>
        <v>4</v>
      </c>
      <c r="L2232" s="151">
        <f t="shared" si="139"/>
        <v>1</v>
      </c>
    </row>
    <row r="2233" spans="2:12" x14ac:dyDescent="0.25">
      <c r="B2233" s="147" t="s">
        <v>6</v>
      </c>
      <c r="C2233" s="148" t="s">
        <v>7</v>
      </c>
      <c r="D2233" s="148">
        <v>63</v>
      </c>
      <c r="E2233" s="148" t="s">
        <v>8</v>
      </c>
      <c r="F2233" s="149">
        <v>44323</v>
      </c>
      <c r="G2233" s="149">
        <v>44133</v>
      </c>
      <c r="H2233" s="150">
        <v>10000</v>
      </c>
      <c r="I2233" s="148" t="str">
        <f t="shared" si="136"/>
        <v>2020Q4</v>
      </c>
      <c r="J2233" s="148">
        <f t="shared" si="137"/>
        <v>1</v>
      </c>
      <c r="K2233" s="148">
        <f t="shared" si="138"/>
        <v>2</v>
      </c>
      <c r="L2233" s="151">
        <f t="shared" si="139"/>
        <v>1</v>
      </c>
    </row>
    <row r="2234" spans="2:12" x14ac:dyDescent="0.25">
      <c r="B2234" s="147" t="s">
        <v>6</v>
      </c>
      <c r="C2234" s="148" t="s">
        <v>7</v>
      </c>
      <c r="D2234" s="148">
        <v>47</v>
      </c>
      <c r="E2234" s="148" t="s">
        <v>8</v>
      </c>
      <c r="F2234" s="149">
        <v>44323</v>
      </c>
      <c r="G2234" s="149">
        <v>44171</v>
      </c>
      <c r="H2234" s="150">
        <v>40000</v>
      </c>
      <c r="I2234" s="148" t="str">
        <f t="shared" si="136"/>
        <v>2020Q4</v>
      </c>
      <c r="J2234" s="148">
        <f t="shared" si="137"/>
        <v>1</v>
      </c>
      <c r="K2234" s="148">
        <f t="shared" si="138"/>
        <v>2</v>
      </c>
      <c r="L2234" s="151">
        <f t="shared" si="139"/>
        <v>1</v>
      </c>
    </row>
    <row r="2235" spans="2:12" x14ac:dyDescent="0.25">
      <c r="B2235" s="147" t="s">
        <v>11</v>
      </c>
      <c r="C2235" s="148" t="s">
        <v>7</v>
      </c>
      <c r="D2235" s="148">
        <v>55</v>
      </c>
      <c r="E2235" s="148" t="s">
        <v>8</v>
      </c>
      <c r="F2235" s="149">
        <v>44323</v>
      </c>
      <c r="G2235" s="149">
        <v>44303</v>
      </c>
      <c r="H2235" s="150">
        <v>20000</v>
      </c>
      <c r="I2235" s="148" t="str">
        <f t="shared" si="136"/>
        <v>2021Q2</v>
      </c>
      <c r="J2235" s="148">
        <f t="shared" si="137"/>
        <v>0</v>
      </c>
      <c r="K2235" s="148">
        <f t="shared" si="138"/>
        <v>0</v>
      </c>
      <c r="L2235" s="151">
        <f t="shared" si="139"/>
        <v>1</v>
      </c>
    </row>
    <row r="2236" spans="2:12" x14ac:dyDescent="0.25">
      <c r="B2236" s="147" t="s">
        <v>9</v>
      </c>
      <c r="C2236" s="148" t="s">
        <v>7</v>
      </c>
      <c r="D2236" s="148">
        <v>38</v>
      </c>
      <c r="E2236" s="148" t="s">
        <v>8</v>
      </c>
      <c r="F2236" s="149">
        <v>44324</v>
      </c>
      <c r="G2236" s="149">
        <v>43270</v>
      </c>
      <c r="H2236" s="150">
        <v>84000</v>
      </c>
      <c r="I2236" s="148" t="str">
        <f t="shared" si="136"/>
        <v>2018Q2</v>
      </c>
      <c r="J2236" s="148">
        <f t="shared" si="137"/>
        <v>3</v>
      </c>
      <c r="K2236" s="148">
        <f t="shared" si="138"/>
        <v>12</v>
      </c>
      <c r="L2236" s="151">
        <f t="shared" si="139"/>
        <v>1</v>
      </c>
    </row>
    <row r="2237" spans="2:12" x14ac:dyDescent="0.25">
      <c r="B2237" s="147" t="s">
        <v>9</v>
      </c>
      <c r="C2237" s="148" t="s">
        <v>7</v>
      </c>
      <c r="D2237" s="148">
        <v>39</v>
      </c>
      <c r="E2237" s="148" t="s">
        <v>8</v>
      </c>
      <c r="F2237" s="149">
        <v>44324</v>
      </c>
      <c r="G2237" s="149">
        <v>43290</v>
      </c>
      <c r="H2237" s="150">
        <v>81000</v>
      </c>
      <c r="I2237" s="148" t="str">
        <f t="shared" si="136"/>
        <v>2018Q3</v>
      </c>
      <c r="J2237" s="148">
        <f t="shared" si="137"/>
        <v>3</v>
      </c>
      <c r="K2237" s="148">
        <f t="shared" si="138"/>
        <v>11</v>
      </c>
      <c r="L2237" s="151">
        <f t="shared" si="139"/>
        <v>1</v>
      </c>
    </row>
    <row r="2238" spans="2:12" x14ac:dyDescent="0.25">
      <c r="B2238" s="147" t="s">
        <v>9</v>
      </c>
      <c r="C2238" s="148" t="s">
        <v>7</v>
      </c>
      <c r="D2238" s="148">
        <v>39</v>
      </c>
      <c r="E2238" s="148" t="s">
        <v>8</v>
      </c>
      <c r="F2238" s="149">
        <v>44324</v>
      </c>
      <c r="G2238" s="149">
        <v>43688</v>
      </c>
      <c r="H2238" s="150">
        <v>81000</v>
      </c>
      <c r="I2238" s="148" t="str">
        <f t="shared" si="136"/>
        <v>2019Q3</v>
      </c>
      <c r="J2238" s="148">
        <f t="shared" si="137"/>
        <v>2</v>
      </c>
      <c r="K2238" s="148">
        <f t="shared" si="138"/>
        <v>7</v>
      </c>
      <c r="L2238" s="151">
        <f t="shared" si="139"/>
        <v>1</v>
      </c>
    </row>
    <row r="2239" spans="2:12" x14ac:dyDescent="0.25">
      <c r="B2239" s="147" t="s">
        <v>9</v>
      </c>
      <c r="C2239" s="148" t="s">
        <v>7</v>
      </c>
      <c r="D2239" s="148">
        <v>25</v>
      </c>
      <c r="E2239" s="148" t="s">
        <v>8</v>
      </c>
      <c r="F2239" s="149">
        <v>44324</v>
      </c>
      <c r="G2239" s="149">
        <v>44015</v>
      </c>
      <c r="H2239" s="150">
        <v>100000</v>
      </c>
      <c r="I2239" s="148" t="str">
        <f t="shared" si="136"/>
        <v>2020Q3</v>
      </c>
      <c r="J2239" s="148">
        <f t="shared" si="137"/>
        <v>1</v>
      </c>
      <c r="K2239" s="148">
        <f t="shared" si="138"/>
        <v>3</v>
      </c>
      <c r="L2239" s="151">
        <f t="shared" si="139"/>
        <v>1</v>
      </c>
    </row>
    <row r="2240" spans="2:12" x14ac:dyDescent="0.25">
      <c r="B2240" s="147" t="s">
        <v>9</v>
      </c>
      <c r="C2240" s="148" t="s">
        <v>7</v>
      </c>
      <c r="D2240" s="148">
        <v>47</v>
      </c>
      <c r="E2240" s="148" t="s">
        <v>8</v>
      </c>
      <c r="F2240" s="149">
        <v>44325</v>
      </c>
      <c r="G2240" s="149">
        <v>43544</v>
      </c>
      <c r="H2240" s="150">
        <v>40000</v>
      </c>
      <c r="I2240" s="148" t="str">
        <f t="shared" si="136"/>
        <v>2019Q1</v>
      </c>
      <c r="J2240" s="148">
        <f t="shared" si="137"/>
        <v>2</v>
      </c>
      <c r="K2240" s="148">
        <f t="shared" si="138"/>
        <v>9</v>
      </c>
      <c r="L2240" s="151">
        <f t="shared" si="139"/>
        <v>1</v>
      </c>
    </row>
    <row r="2241" spans="2:12" x14ac:dyDescent="0.25">
      <c r="B2241" s="147" t="s">
        <v>9</v>
      </c>
      <c r="C2241" s="148" t="s">
        <v>7</v>
      </c>
      <c r="D2241" s="148">
        <v>32</v>
      </c>
      <c r="E2241" s="148" t="s">
        <v>8</v>
      </c>
      <c r="F2241" s="149">
        <v>44325</v>
      </c>
      <c r="G2241" s="149">
        <v>43945</v>
      </c>
      <c r="H2241" s="150">
        <v>96000</v>
      </c>
      <c r="I2241" s="148" t="str">
        <f t="shared" si="136"/>
        <v>2020Q2</v>
      </c>
      <c r="J2241" s="148">
        <f t="shared" si="137"/>
        <v>1</v>
      </c>
      <c r="K2241" s="148">
        <f t="shared" si="138"/>
        <v>4</v>
      </c>
      <c r="L2241" s="151">
        <f t="shared" si="139"/>
        <v>1</v>
      </c>
    </row>
    <row r="2242" spans="2:12" x14ac:dyDescent="0.25">
      <c r="B2242" s="147" t="s">
        <v>9</v>
      </c>
      <c r="C2242" s="148" t="s">
        <v>7</v>
      </c>
      <c r="D2242" s="148">
        <v>45</v>
      </c>
      <c r="E2242" s="148" t="s">
        <v>8</v>
      </c>
      <c r="F2242" s="149">
        <v>44325</v>
      </c>
      <c r="G2242" s="149">
        <v>44171</v>
      </c>
      <c r="H2242" s="150">
        <v>47000</v>
      </c>
      <c r="I2242" s="148" t="str">
        <f t="shared" si="136"/>
        <v>2020Q4</v>
      </c>
      <c r="J2242" s="148">
        <f t="shared" si="137"/>
        <v>1</v>
      </c>
      <c r="K2242" s="148">
        <f t="shared" si="138"/>
        <v>2</v>
      </c>
      <c r="L2242" s="151">
        <f t="shared" si="139"/>
        <v>1</v>
      </c>
    </row>
    <row r="2243" spans="2:12" x14ac:dyDescent="0.25">
      <c r="B2243" s="147" t="s">
        <v>6</v>
      </c>
      <c r="C2243" s="148" t="s">
        <v>7</v>
      </c>
      <c r="D2243" s="148">
        <v>33</v>
      </c>
      <c r="E2243" s="148" t="s">
        <v>8</v>
      </c>
      <c r="F2243" s="149">
        <v>44325</v>
      </c>
      <c r="G2243" s="149">
        <v>44250</v>
      </c>
      <c r="H2243" s="150">
        <v>94000</v>
      </c>
      <c r="I2243" s="148" t="str">
        <f t="shared" si="136"/>
        <v>2021Q1</v>
      </c>
      <c r="J2243" s="148">
        <f t="shared" si="137"/>
        <v>0</v>
      </c>
      <c r="K2243" s="148">
        <f t="shared" si="138"/>
        <v>1</v>
      </c>
      <c r="L2243" s="151">
        <f t="shared" si="139"/>
        <v>1</v>
      </c>
    </row>
    <row r="2244" spans="2:12" x14ac:dyDescent="0.25">
      <c r="B2244" s="147" t="s">
        <v>9</v>
      </c>
      <c r="C2244" s="148" t="s">
        <v>7</v>
      </c>
      <c r="D2244" s="148">
        <v>48</v>
      </c>
      <c r="E2244" s="148" t="s">
        <v>8</v>
      </c>
      <c r="F2244" s="149">
        <v>44325</v>
      </c>
      <c r="G2244" s="149">
        <v>44285</v>
      </c>
      <c r="H2244" s="150">
        <v>38000</v>
      </c>
      <c r="I2244" s="148" t="str">
        <f t="shared" si="136"/>
        <v>2021Q1</v>
      </c>
      <c r="J2244" s="148">
        <f t="shared" si="137"/>
        <v>0</v>
      </c>
      <c r="K2244" s="148">
        <f t="shared" si="138"/>
        <v>1</v>
      </c>
      <c r="L2244" s="151">
        <f t="shared" si="139"/>
        <v>1</v>
      </c>
    </row>
    <row r="2245" spans="2:12" x14ac:dyDescent="0.25">
      <c r="B2245" s="147" t="s">
        <v>9</v>
      </c>
      <c r="C2245" s="148" t="s">
        <v>7</v>
      </c>
      <c r="D2245" s="148">
        <v>38</v>
      </c>
      <c r="E2245" s="148" t="s">
        <v>8</v>
      </c>
      <c r="F2245" s="149">
        <v>44326</v>
      </c>
      <c r="G2245" s="149">
        <v>43800</v>
      </c>
      <c r="H2245" s="150">
        <v>84000</v>
      </c>
      <c r="I2245" s="148" t="str">
        <f t="shared" si="136"/>
        <v>2019Q4</v>
      </c>
      <c r="J2245" s="148">
        <f t="shared" si="137"/>
        <v>2</v>
      </c>
      <c r="K2245" s="148">
        <f t="shared" si="138"/>
        <v>6</v>
      </c>
      <c r="L2245" s="151">
        <f t="shared" si="139"/>
        <v>1</v>
      </c>
    </row>
    <row r="2246" spans="2:12" x14ac:dyDescent="0.25">
      <c r="B2246" s="147" t="s">
        <v>9</v>
      </c>
      <c r="C2246" s="148" t="s">
        <v>10</v>
      </c>
      <c r="D2246" s="148">
        <v>28</v>
      </c>
      <c r="E2246" s="148" t="s">
        <v>8</v>
      </c>
      <c r="F2246" s="149">
        <v>44326</v>
      </c>
      <c r="G2246" s="149">
        <v>43892</v>
      </c>
      <c r="H2246" s="150">
        <v>100000</v>
      </c>
      <c r="I2246" s="148" t="str">
        <f t="shared" si="136"/>
        <v>2020Q1</v>
      </c>
      <c r="J2246" s="148">
        <f t="shared" si="137"/>
        <v>1</v>
      </c>
      <c r="K2246" s="148">
        <f t="shared" si="138"/>
        <v>5</v>
      </c>
      <c r="L2246" s="151">
        <f t="shared" si="139"/>
        <v>0</v>
      </c>
    </row>
    <row r="2247" spans="2:12" x14ac:dyDescent="0.25">
      <c r="B2247" s="147" t="s">
        <v>6</v>
      </c>
      <c r="C2247" s="148" t="s">
        <v>7</v>
      </c>
      <c r="D2247" s="148">
        <v>25</v>
      </c>
      <c r="E2247" s="148" t="s">
        <v>8</v>
      </c>
      <c r="F2247" s="149">
        <v>44326</v>
      </c>
      <c r="G2247" s="149">
        <v>44214</v>
      </c>
      <c r="H2247" s="150">
        <v>100000</v>
      </c>
      <c r="I2247" s="148" t="str">
        <f t="shared" si="136"/>
        <v>2021Q1</v>
      </c>
      <c r="J2247" s="148">
        <f t="shared" si="137"/>
        <v>0</v>
      </c>
      <c r="K2247" s="148">
        <f t="shared" si="138"/>
        <v>1</v>
      </c>
      <c r="L2247" s="151">
        <f t="shared" si="139"/>
        <v>1</v>
      </c>
    </row>
    <row r="2248" spans="2:12" x14ac:dyDescent="0.25">
      <c r="B2248" s="147" t="s">
        <v>9</v>
      </c>
      <c r="C2248" s="148" t="s">
        <v>7</v>
      </c>
      <c r="D2248" s="148">
        <v>47</v>
      </c>
      <c r="E2248" s="148" t="s">
        <v>8</v>
      </c>
      <c r="F2248" s="149">
        <v>44327</v>
      </c>
      <c r="G2248" s="149">
        <v>42397</v>
      </c>
      <c r="H2248" s="150">
        <v>40000</v>
      </c>
      <c r="I2248" s="148" t="str">
        <f t="shared" si="136"/>
        <v>2016Q1</v>
      </c>
      <c r="J2248" s="148">
        <f t="shared" si="137"/>
        <v>5</v>
      </c>
      <c r="K2248" s="148">
        <f t="shared" si="138"/>
        <v>21</v>
      </c>
      <c r="L2248" s="151">
        <f t="shared" si="139"/>
        <v>1</v>
      </c>
    </row>
    <row r="2249" spans="2:12" x14ac:dyDescent="0.25">
      <c r="B2249" s="147" t="s">
        <v>9</v>
      </c>
      <c r="C2249" s="148" t="s">
        <v>7</v>
      </c>
      <c r="D2249" s="148">
        <v>49</v>
      </c>
      <c r="E2249" s="148" t="s">
        <v>8</v>
      </c>
      <c r="F2249" s="149">
        <v>44327</v>
      </c>
      <c r="G2249" s="149">
        <v>44145</v>
      </c>
      <c r="H2249" s="150">
        <v>35000</v>
      </c>
      <c r="I2249" s="148" t="str">
        <f t="shared" si="136"/>
        <v>2020Q4</v>
      </c>
      <c r="J2249" s="148">
        <f t="shared" si="137"/>
        <v>1</v>
      </c>
      <c r="K2249" s="148">
        <f t="shared" si="138"/>
        <v>2</v>
      </c>
      <c r="L2249" s="151">
        <f t="shared" si="139"/>
        <v>1</v>
      </c>
    </row>
    <row r="2250" spans="2:12" x14ac:dyDescent="0.25">
      <c r="B2250" s="147" t="s">
        <v>6</v>
      </c>
      <c r="C2250" s="148" t="s">
        <v>7</v>
      </c>
      <c r="D2250" s="148">
        <v>38</v>
      </c>
      <c r="E2250" s="148" t="s">
        <v>8</v>
      </c>
      <c r="F2250" s="149">
        <v>44327</v>
      </c>
      <c r="G2250" s="149">
        <v>44302</v>
      </c>
      <c r="H2250" s="150">
        <v>84000</v>
      </c>
      <c r="I2250" s="148" t="str">
        <f t="shared" si="136"/>
        <v>2021Q2</v>
      </c>
      <c r="J2250" s="148">
        <f t="shared" si="137"/>
        <v>0</v>
      </c>
      <c r="K2250" s="148">
        <f t="shared" si="138"/>
        <v>0</v>
      </c>
      <c r="L2250" s="151">
        <f t="shared" si="139"/>
        <v>1</v>
      </c>
    </row>
    <row r="2251" spans="2:12" x14ac:dyDescent="0.25">
      <c r="B2251" s="147" t="s">
        <v>9</v>
      </c>
      <c r="C2251" s="148" t="s">
        <v>7</v>
      </c>
      <c r="D2251" s="148">
        <v>21</v>
      </c>
      <c r="E2251" s="148" t="s">
        <v>8</v>
      </c>
      <c r="F2251" s="149">
        <v>44331</v>
      </c>
      <c r="G2251" s="149">
        <v>42795</v>
      </c>
      <c r="H2251" s="150">
        <v>100000</v>
      </c>
      <c r="I2251" s="148" t="str">
        <f t="shared" ref="I2251:I2314" si="140">YEAR(G2251)&amp;"Q"&amp;ROUNDUP(MONTH(G2251)/3,0)</f>
        <v>2017Q1</v>
      </c>
      <c r="J2251" s="148">
        <f t="shared" ref="J2251:J2314" si="141">YEAR(F2251)-YEAR(G2251)</f>
        <v>4</v>
      </c>
      <c r="K2251" s="148">
        <f t="shared" ref="K2251:K2314" si="142">(YEAR(F2251)*4+ROUNDDOWN((MONTH(F2251)-1)/3,0))
-(YEAR(G2251)*4+ROUNDDOWN((MONTH(G2251)-1)/3,0))</f>
        <v>17</v>
      </c>
      <c r="L2251" s="151">
        <f t="shared" ref="L2251:L2314" si="143">IF(C2251="Declined",0,IF(C2251="Admitted",1,IF(B2251="TPD",0.8,1)))</f>
        <v>1</v>
      </c>
    </row>
    <row r="2252" spans="2:12" x14ac:dyDescent="0.25">
      <c r="B2252" s="147" t="s">
        <v>9</v>
      </c>
      <c r="C2252" s="148" t="s">
        <v>7</v>
      </c>
      <c r="D2252" s="148">
        <v>52</v>
      </c>
      <c r="E2252" s="148" t="s">
        <v>8</v>
      </c>
      <c r="F2252" s="149">
        <v>44331</v>
      </c>
      <c r="G2252" s="149">
        <v>43639</v>
      </c>
      <c r="H2252" s="150">
        <v>27000</v>
      </c>
      <c r="I2252" s="148" t="str">
        <f t="shared" si="140"/>
        <v>2019Q2</v>
      </c>
      <c r="J2252" s="148">
        <f t="shared" si="141"/>
        <v>2</v>
      </c>
      <c r="K2252" s="148">
        <f t="shared" si="142"/>
        <v>8</v>
      </c>
      <c r="L2252" s="151">
        <f t="shared" si="143"/>
        <v>1</v>
      </c>
    </row>
    <row r="2253" spans="2:12" x14ac:dyDescent="0.25">
      <c r="B2253" s="147" t="s">
        <v>6</v>
      </c>
      <c r="C2253" s="148" t="s">
        <v>7</v>
      </c>
      <c r="D2253" s="148">
        <v>50</v>
      </c>
      <c r="E2253" s="148" t="s">
        <v>8</v>
      </c>
      <c r="F2253" s="149">
        <v>44331</v>
      </c>
      <c r="G2253" s="149">
        <v>44047</v>
      </c>
      <c r="H2253" s="150">
        <v>32000</v>
      </c>
      <c r="I2253" s="148" t="str">
        <f t="shared" si="140"/>
        <v>2020Q3</v>
      </c>
      <c r="J2253" s="148">
        <f t="shared" si="141"/>
        <v>1</v>
      </c>
      <c r="K2253" s="148">
        <f t="shared" si="142"/>
        <v>3</v>
      </c>
      <c r="L2253" s="151">
        <f t="shared" si="143"/>
        <v>1</v>
      </c>
    </row>
    <row r="2254" spans="2:12" x14ac:dyDescent="0.25">
      <c r="B2254" s="147" t="s">
        <v>6</v>
      </c>
      <c r="C2254" s="148" t="s">
        <v>7</v>
      </c>
      <c r="D2254" s="148">
        <v>54</v>
      </c>
      <c r="E2254" s="148" t="s">
        <v>8</v>
      </c>
      <c r="F2254" s="149">
        <v>44331</v>
      </c>
      <c r="G2254" s="149">
        <v>44129</v>
      </c>
      <c r="H2254" s="150">
        <v>22000</v>
      </c>
      <c r="I2254" s="148" t="str">
        <f t="shared" si="140"/>
        <v>2020Q4</v>
      </c>
      <c r="J2254" s="148">
        <f t="shared" si="141"/>
        <v>1</v>
      </c>
      <c r="K2254" s="148">
        <f t="shared" si="142"/>
        <v>2</v>
      </c>
      <c r="L2254" s="151">
        <f t="shared" si="143"/>
        <v>1</v>
      </c>
    </row>
    <row r="2255" spans="2:12" x14ac:dyDescent="0.25">
      <c r="B2255" s="147" t="s">
        <v>6</v>
      </c>
      <c r="C2255" s="148" t="s">
        <v>7</v>
      </c>
      <c r="D2255" s="148">
        <v>62</v>
      </c>
      <c r="E2255" s="148" t="s">
        <v>8</v>
      </c>
      <c r="F2255" s="149">
        <v>44331</v>
      </c>
      <c r="G2255" s="149">
        <v>44270</v>
      </c>
      <c r="H2255" s="150">
        <v>10000</v>
      </c>
      <c r="I2255" s="148" t="str">
        <f t="shared" si="140"/>
        <v>2021Q1</v>
      </c>
      <c r="J2255" s="148">
        <f t="shared" si="141"/>
        <v>0</v>
      </c>
      <c r="K2255" s="148">
        <f t="shared" si="142"/>
        <v>1</v>
      </c>
      <c r="L2255" s="151">
        <f t="shared" si="143"/>
        <v>1</v>
      </c>
    </row>
    <row r="2256" spans="2:12" x14ac:dyDescent="0.25">
      <c r="B2256" s="147" t="s">
        <v>9</v>
      </c>
      <c r="C2256" s="148" t="s">
        <v>7</v>
      </c>
      <c r="D2256" s="148">
        <v>51</v>
      </c>
      <c r="E2256" s="148" t="s">
        <v>8</v>
      </c>
      <c r="F2256" s="149">
        <v>44332</v>
      </c>
      <c r="G2256" s="149">
        <v>42417</v>
      </c>
      <c r="H2256" s="150">
        <v>30000</v>
      </c>
      <c r="I2256" s="148" t="str">
        <f t="shared" si="140"/>
        <v>2016Q1</v>
      </c>
      <c r="J2256" s="148">
        <f t="shared" si="141"/>
        <v>5</v>
      </c>
      <c r="K2256" s="148">
        <f t="shared" si="142"/>
        <v>21</v>
      </c>
      <c r="L2256" s="151">
        <f t="shared" si="143"/>
        <v>1</v>
      </c>
    </row>
    <row r="2257" spans="2:12" x14ac:dyDescent="0.25">
      <c r="B2257" s="147" t="s">
        <v>9</v>
      </c>
      <c r="C2257" s="148" t="s">
        <v>7</v>
      </c>
      <c r="D2257" s="148">
        <v>35</v>
      </c>
      <c r="E2257" s="148" t="s">
        <v>8</v>
      </c>
      <c r="F2257" s="149">
        <v>44332</v>
      </c>
      <c r="G2257" s="149">
        <v>43242</v>
      </c>
      <c r="H2257" s="150">
        <v>88000</v>
      </c>
      <c r="I2257" s="148" t="str">
        <f t="shared" si="140"/>
        <v>2018Q2</v>
      </c>
      <c r="J2257" s="148">
        <f t="shared" si="141"/>
        <v>3</v>
      </c>
      <c r="K2257" s="148">
        <f t="shared" si="142"/>
        <v>12</v>
      </c>
      <c r="L2257" s="151">
        <f t="shared" si="143"/>
        <v>1</v>
      </c>
    </row>
    <row r="2258" spans="2:12" x14ac:dyDescent="0.25">
      <c r="B2258" s="147" t="s">
        <v>6</v>
      </c>
      <c r="C2258" s="148" t="s">
        <v>7</v>
      </c>
      <c r="D2258" s="148">
        <v>35</v>
      </c>
      <c r="E2258" s="148" t="s">
        <v>8</v>
      </c>
      <c r="F2258" s="149">
        <v>44332</v>
      </c>
      <c r="G2258" s="149">
        <v>43957</v>
      </c>
      <c r="H2258" s="150">
        <v>88000</v>
      </c>
      <c r="I2258" s="148" t="str">
        <f t="shared" si="140"/>
        <v>2020Q2</v>
      </c>
      <c r="J2258" s="148">
        <f t="shared" si="141"/>
        <v>1</v>
      </c>
      <c r="K2258" s="148">
        <f t="shared" si="142"/>
        <v>4</v>
      </c>
      <c r="L2258" s="151">
        <f t="shared" si="143"/>
        <v>1</v>
      </c>
    </row>
    <row r="2259" spans="2:12" x14ac:dyDescent="0.25">
      <c r="B2259" s="147" t="s">
        <v>6</v>
      </c>
      <c r="C2259" s="148" t="s">
        <v>7</v>
      </c>
      <c r="D2259" s="148">
        <v>46</v>
      </c>
      <c r="E2259" s="148" t="s">
        <v>8</v>
      </c>
      <c r="F2259" s="149">
        <v>44332</v>
      </c>
      <c r="G2259" s="149">
        <v>43959</v>
      </c>
      <c r="H2259" s="150">
        <v>43000</v>
      </c>
      <c r="I2259" s="148" t="str">
        <f t="shared" si="140"/>
        <v>2020Q2</v>
      </c>
      <c r="J2259" s="148">
        <f t="shared" si="141"/>
        <v>1</v>
      </c>
      <c r="K2259" s="148">
        <f t="shared" si="142"/>
        <v>4</v>
      </c>
      <c r="L2259" s="151">
        <f t="shared" si="143"/>
        <v>1</v>
      </c>
    </row>
    <row r="2260" spans="2:12" x14ac:dyDescent="0.25">
      <c r="B2260" s="147" t="s">
        <v>6</v>
      </c>
      <c r="C2260" s="148" t="s">
        <v>7</v>
      </c>
      <c r="D2260" s="148">
        <v>51</v>
      </c>
      <c r="E2260" s="148" t="s">
        <v>8</v>
      </c>
      <c r="F2260" s="149">
        <v>44332</v>
      </c>
      <c r="G2260" s="149">
        <v>44019</v>
      </c>
      <c r="H2260" s="150">
        <v>30000</v>
      </c>
      <c r="I2260" s="148" t="str">
        <f t="shared" si="140"/>
        <v>2020Q3</v>
      </c>
      <c r="J2260" s="148">
        <f t="shared" si="141"/>
        <v>1</v>
      </c>
      <c r="K2260" s="148">
        <f t="shared" si="142"/>
        <v>3</v>
      </c>
      <c r="L2260" s="151">
        <f t="shared" si="143"/>
        <v>1</v>
      </c>
    </row>
    <row r="2261" spans="2:12" x14ac:dyDescent="0.25">
      <c r="B2261" s="147" t="s">
        <v>9</v>
      </c>
      <c r="C2261" s="148" t="s">
        <v>7</v>
      </c>
      <c r="D2261" s="148">
        <v>61</v>
      </c>
      <c r="E2261" s="148" t="s">
        <v>8</v>
      </c>
      <c r="F2261" s="149">
        <v>44332</v>
      </c>
      <c r="G2261" s="149">
        <v>44073</v>
      </c>
      <c r="H2261" s="150">
        <v>10000</v>
      </c>
      <c r="I2261" s="148" t="str">
        <f t="shared" si="140"/>
        <v>2020Q3</v>
      </c>
      <c r="J2261" s="148">
        <f t="shared" si="141"/>
        <v>1</v>
      </c>
      <c r="K2261" s="148">
        <f t="shared" si="142"/>
        <v>3</v>
      </c>
      <c r="L2261" s="151">
        <f t="shared" si="143"/>
        <v>1</v>
      </c>
    </row>
    <row r="2262" spans="2:12" x14ac:dyDescent="0.25">
      <c r="B2262" s="147" t="s">
        <v>6</v>
      </c>
      <c r="C2262" s="148" t="s">
        <v>7</v>
      </c>
      <c r="D2262" s="148">
        <v>35</v>
      </c>
      <c r="E2262" s="148" t="s">
        <v>8</v>
      </c>
      <c r="F2262" s="149">
        <v>44332</v>
      </c>
      <c r="G2262" s="149">
        <v>44134</v>
      </c>
      <c r="H2262" s="150">
        <v>88000</v>
      </c>
      <c r="I2262" s="148" t="str">
        <f t="shared" si="140"/>
        <v>2020Q4</v>
      </c>
      <c r="J2262" s="148">
        <f t="shared" si="141"/>
        <v>1</v>
      </c>
      <c r="K2262" s="148">
        <f t="shared" si="142"/>
        <v>2</v>
      </c>
      <c r="L2262" s="151">
        <f t="shared" si="143"/>
        <v>1</v>
      </c>
    </row>
    <row r="2263" spans="2:12" x14ac:dyDescent="0.25">
      <c r="B2263" s="147" t="s">
        <v>6</v>
      </c>
      <c r="C2263" s="148" t="s">
        <v>7</v>
      </c>
      <c r="D2263" s="148">
        <v>60</v>
      </c>
      <c r="E2263" s="148" t="s">
        <v>8</v>
      </c>
      <c r="F2263" s="149">
        <v>44332</v>
      </c>
      <c r="G2263" s="149">
        <v>44228</v>
      </c>
      <c r="H2263" s="150">
        <v>10000</v>
      </c>
      <c r="I2263" s="148" t="str">
        <f t="shared" si="140"/>
        <v>2021Q1</v>
      </c>
      <c r="J2263" s="148">
        <f t="shared" si="141"/>
        <v>0</v>
      </c>
      <c r="K2263" s="148">
        <f t="shared" si="142"/>
        <v>1</v>
      </c>
      <c r="L2263" s="151">
        <f t="shared" si="143"/>
        <v>1</v>
      </c>
    </row>
    <row r="2264" spans="2:12" x14ac:dyDescent="0.25">
      <c r="B2264" s="147" t="s">
        <v>6</v>
      </c>
      <c r="C2264" s="148" t="s">
        <v>7</v>
      </c>
      <c r="D2264" s="148">
        <v>63</v>
      </c>
      <c r="E2264" s="148" t="s">
        <v>8</v>
      </c>
      <c r="F2264" s="149">
        <v>44332</v>
      </c>
      <c r="G2264" s="149">
        <v>44228</v>
      </c>
      <c r="H2264" s="150">
        <v>10000</v>
      </c>
      <c r="I2264" s="148" t="str">
        <f t="shared" si="140"/>
        <v>2021Q1</v>
      </c>
      <c r="J2264" s="148">
        <f t="shared" si="141"/>
        <v>0</v>
      </c>
      <c r="K2264" s="148">
        <f t="shared" si="142"/>
        <v>1</v>
      </c>
      <c r="L2264" s="151">
        <f t="shared" si="143"/>
        <v>1</v>
      </c>
    </row>
    <row r="2265" spans="2:12" x14ac:dyDescent="0.25">
      <c r="B2265" s="147" t="s">
        <v>6</v>
      </c>
      <c r="C2265" s="148" t="s">
        <v>7</v>
      </c>
      <c r="D2265" s="148">
        <v>61</v>
      </c>
      <c r="E2265" s="148" t="s">
        <v>8</v>
      </c>
      <c r="F2265" s="149">
        <v>44332</v>
      </c>
      <c r="G2265" s="149">
        <v>44258</v>
      </c>
      <c r="H2265" s="150">
        <v>10000</v>
      </c>
      <c r="I2265" s="148" t="str">
        <f t="shared" si="140"/>
        <v>2021Q1</v>
      </c>
      <c r="J2265" s="148">
        <f t="shared" si="141"/>
        <v>0</v>
      </c>
      <c r="K2265" s="148">
        <f t="shared" si="142"/>
        <v>1</v>
      </c>
      <c r="L2265" s="151">
        <f t="shared" si="143"/>
        <v>1</v>
      </c>
    </row>
    <row r="2266" spans="2:12" x14ac:dyDescent="0.25">
      <c r="B2266" s="147" t="s">
        <v>6</v>
      </c>
      <c r="C2266" s="148" t="s">
        <v>7</v>
      </c>
      <c r="D2266" s="148">
        <v>48</v>
      </c>
      <c r="E2266" s="148" t="s">
        <v>8</v>
      </c>
      <c r="F2266" s="149">
        <v>44332</v>
      </c>
      <c r="G2266" s="149">
        <v>44287</v>
      </c>
      <c r="H2266" s="150">
        <v>38000</v>
      </c>
      <c r="I2266" s="148" t="str">
        <f t="shared" si="140"/>
        <v>2021Q2</v>
      </c>
      <c r="J2266" s="148">
        <f t="shared" si="141"/>
        <v>0</v>
      </c>
      <c r="K2266" s="148">
        <f t="shared" si="142"/>
        <v>0</v>
      </c>
      <c r="L2266" s="151">
        <f t="shared" si="143"/>
        <v>1</v>
      </c>
    </row>
    <row r="2267" spans="2:12" x14ac:dyDescent="0.25">
      <c r="B2267" s="147" t="s">
        <v>11</v>
      </c>
      <c r="C2267" s="148" t="s">
        <v>7</v>
      </c>
      <c r="D2267" s="148">
        <v>36</v>
      </c>
      <c r="E2267" s="148" t="s">
        <v>8</v>
      </c>
      <c r="F2267" s="149">
        <v>44332</v>
      </c>
      <c r="G2267" s="149">
        <v>44319</v>
      </c>
      <c r="H2267" s="150">
        <v>87000</v>
      </c>
      <c r="I2267" s="148" t="str">
        <f t="shared" si="140"/>
        <v>2021Q2</v>
      </c>
      <c r="J2267" s="148">
        <f t="shared" si="141"/>
        <v>0</v>
      </c>
      <c r="K2267" s="148">
        <f t="shared" si="142"/>
        <v>0</v>
      </c>
      <c r="L2267" s="151">
        <f t="shared" si="143"/>
        <v>1</v>
      </c>
    </row>
    <row r="2268" spans="2:12" x14ac:dyDescent="0.25">
      <c r="B2268" s="147" t="s">
        <v>6</v>
      </c>
      <c r="C2268" s="148" t="s">
        <v>7</v>
      </c>
      <c r="D2268" s="148">
        <v>34</v>
      </c>
      <c r="E2268" s="148" t="s">
        <v>8</v>
      </c>
      <c r="F2268" s="149">
        <v>44334</v>
      </c>
      <c r="G2268" s="149">
        <v>44254</v>
      </c>
      <c r="H2268" s="150">
        <v>91000</v>
      </c>
      <c r="I2268" s="148" t="str">
        <f t="shared" si="140"/>
        <v>2021Q1</v>
      </c>
      <c r="J2268" s="148">
        <f t="shared" si="141"/>
        <v>0</v>
      </c>
      <c r="K2268" s="148">
        <f t="shared" si="142"/>
        <v>1</v>
      </c>
      <c r="L2268" s="151">
        <f t="shared" si="143"/>
        <v>1</v>
      </c>
    </row>
    <row r="2269" spans="2:12" x14ac:dyDescent="0.25">
      <c r="B2269" s="147" t="s">
        <v>9</v>
      </c>
      <c r="C2269" s="148" t="s">
        <v>7</v>
      </c>
      <c r="D2269" s="148">
        <v>31</v>
      </c>
      <c r="E2269" s="148" t="s">
        <v>8</v>
      </c>
      <c r="F2269" s="149">
        <v>44337</v>
      </c>
      <c r="G2269" s="149">
        <v>42826</v>
      </c>
      <c r="H2269" s="150">
        <v>98000</v>
      </c>
      <c r="I2269" s="148" t="str">
        <f t="shared" si="140"/>
        <v>2017Q2</v>
      </c>
      <c r="J2269" s="148">
        <f t="shared" si="141"/>
        <v>4</v>
      </c>
      <c r="K2269" s="148">
        <f t="shared" si="142"/>
        <v>16</v>
      </c>
      <c r="L2269" s="151">
        <f t="shared" si="143"/>
        <v>1</v>
      </c>
    </row>
    <row r="2270" spans="2:12" x14ac:dyDescent="0.25">
      <c r="B2270" s="147" t="s">
        <v>6</v>
      </c>
      <c r="C2270" s="148" t="s">
        <v>7</v>
      </c>
      <c r="D2270" s="148">
        <v>24</v>
      </c>
      <c r="E2270" s="148" t="s">
        <v>8</v>
      </c>
      <c r="F2270" s="149">
        <v>44337</v>
      </c>
      <c r="G2270" s="149">
        <v>44108</v>
      </c>
      <c r="H2270" s="150">
        <v>100000</v>
      </c>
      <c r="I2270" s="148" t="str">
        <f t="shared" si="140"/>
        <v>2020Q4</v>
      </c>
      <c r="J2270" s="148">
        <f t="shared" si="141"/>
        <v>1</v>
      </c>
      <c r="K2270" s="148">
        <f t="shared" si="142"/>
        <v>2</v>
      </c>
      <c r="L2270" s="151">
        <f t="shared" si="143"/>
        <v>1</v>
      </c>
    </row>
    <row r="2271" spans="2:12" x14ac:dyDescent="0.25">
      <c r="B2271" s="147" t="s">
        <v>6</v>
      </c>
      <c r="C2271" s="148" t="s">
        <v>7</v>
      </c>
      <c r="D2271" s="148">
        <v>24</v>
      </c>
      <c r="E2271" s="148" t="s">
        <v>8</v>
      </c>
      <c r="F2271" s="149">
        <v>44337</v>
      </c>
      <c r="G2271" s="149">
        <v>44167</v>
      </c>
      <c r="H2271" s="150">
        <v>100000</v>
      </c>
      <c r="I2271" s="148" t="str">
        <f t="shared" si="140"/>
        <v>2020Q4</v>
      </c>
      <c r="J2271" s="148">
        <f t="shared" si="141"/>
        <v>1</v>
      </c>
      <c r="K2271" s="148">
        <f t="shared" si="142"/>
        <v>2</v>
      </c>
      <c r="L2271" s="151">
        <f t="shared" si="143"/>
        <v>1</v>
      </c>
    </row>
    <row r="2272" spans="2:12" x14ac:dyDescent="0.25">
      <c r="B2272" s="147" t="s">
        <v>6</v>
      </c>
      <c r="C2272" s="148" t="s">
        <v>7</v>
      </c>
      <c r="D2272" s="148">
        <v>20</v>
      </c>
      <c r="E2272" s="148" t="s">
        <v>8</v>
      </c>
      <c r="F2272" s="149">
        <v>44337</v>
      </c>
      <c r="G2272" s="149">
        <v>44287</v>
      </c>
      <c r="H2272" s="150">
        <v>100000</v>
      </c>
      <c r="I2272" s="148" t="str">
        <f t="shared" si="140"/>
        <v>2021Q2</v>
      </c>
      <c r="J2272" s="148">
        <f t="shared" si="141"/>
        <v>0</v>
      </c>
      <c r="K2272" s="148">
        <f t="shared" si="142"/>
        <v>0</v>
      </c>
      <c r="L2272" s="151">
        <f t="shared" si="143"/>
        <v>1</v>
      </c>
    </row>
    <row r="2273" spans="2:12" x14ac:dyDescent="0.25">
      <c r="B2273" s="147" t="s">
        <v>9</v>
      </c>
      <c r="C2273" s="148" t="s">
        <v>7</v>
      </c>
      <c r="D2273" s="148">
        <v>31</v>
      </c>
      <c r="E2273" s="148" t="s">
        <v>8</v>
      </c>
      <c r="F2273" s="149">
        <v>44339</v>
      </c>
      <c r="G2273" s="149">
        <v>42745</v>
      </c>
      <c r="H2273" s="150">
        <v>98000</v>
      </c>
      <c r="I2273" s="148" t="str">
        <f t="shared" si="140"/>
        <v>2017Q1</v>
      </c>
      <c r="J2273" s="148">
        <f t="shared" si="141"/>
        <v>4</v>
      </c>
      <c r="K2273" s="148">
        <f t="shared" si="142"/>
        <v>17</v>
      </c>
      <c r="L2273" s="151">
        <f t="shared" si="143"/>
        <v>1</v>
      </c>
    </row>
    <row r="2274" spans="2:12" x14ac:dyDescent="0.25">
      <c r="B2274" s="147" t="s">
        <v>6</v>
      </c>
      <c r="C2274" s="148" t="s">
        <v>7</v>
      </c>
      <c r="D2274" s="148">
        <v>18</v>
      </c>
      <c r="E2274" s="148" t="s">
        <v>8</v>
      </c>
      <c r="F2274" s="149">
        <v>44339</v>
      </c>
      <c r="G2274" s="149">
        <v>44236</v>
      </c>
      <c r="H2274" s="150">
        <v>100000</v>
      </c>
      <c r="I2274" s="148" t="str">
        <f t="shared" si="140"/>
        <v>2021Q1</v>
      </c>
      <c r="J2274" s="148">
        <f t="shared" si="141"/>
        <v>0</v>
      </c>
      <c r="K2274" s="148">
        <f t="shared" si="142"/>
        <v>1</v>
      </c>
      <c r="L2274" s="151">
        <f t="shared" si="143"/>
        <v>1</v>
      </c>
    </row>
    <row r="2275" spans="2:12" x14ac:dyDescent="0.25">
      <c r="B2275" s="147" t="s">
        <v>6</v>
      </c>
      <c r="C2275" s="148" t="s">
        <v>7</v>
      </c>
      <c r="D2275" s="148">
        <v>51</v>
      </c>
      <c r="E2275" s="148" t="s">
        <v>8</v>
      </c>
      <c r="F2275" s="149">
        <v>44339</v>
      </c>
      <c r="G2275" s="149">
        <v>44271</v>
      </c>
      <c r="H2275" s="150">
        <v>30000</v>
      </c>
      <c r="I2275" s="148" t="str">
        <f t="shared" si="140"/>
        <v>2021Q1</v>
      </c>
      <c r="J2275" s="148">
        <f t="shared" si="141"/>
        <v>0</v>
      </c>
      <c r="K2275" s="148">
        <f t="shared" si="142"/>
        <v>1</v>
      </c>
      <c r="L2275" s="151">
        <f t="shared" si="143"/>
        <v>1</v>
      </c>
    </row>
    <row r="2276" spans="2:12" x14ac:dyDescent="0.25">
      <c r="B2276" s="147" t="s">
        <v>9</v>
      </c>
      <c r="C2276" s="148" t="s">
        <v>10</v>
      </c>
      <c r="D2276" s="148">
        <v>33</v>
      </c>
      <c r="E2276" s="148" t="s">
        <v>8</v>
      </c>
      <c r="F2276" s="149">
        <v>44340</v>
      </c>
      <c r="G2276" s="149">
        <v>44012</v>
      </c>
      <c r="H2276" s="150">
        <v>94000</v>
      </c>
      <c r="I2276" s="148" t="str">
        <f t="shared" si="140"/>
        <v>2020Q2</v>
      </c>
      <c r="J2276" s="148">
        <f t="shared" si="141"/>
        <v>1</v>
      </c>
      <c r="K2276" s="148">
        <f t="shared" si="142"/>
        <v>4</v>
      </c>
      <c r="L2276" s="151">
        <f t="shared" si="143"/>
        <v>0</v>
      </c>
    </row>
    <row r="2277" spans="2:12" x14ac:dyDescent="0.25">
      <c r="B2277" s="147" t="s">
        <v>6</v>
      </c>
      <c r="C2277" s="148" t="s">
        <v>7</v>
      </c>
      <c r="D2277" s="148">
        <v>47</v>
      </c>
      <c r="E2277" s="148" t="s">
        <v>8</v>
      </c>
      <c r="F2277" s="149">
        <v>44340</v>
      </c>
      <c r="G2277" s="149">
        <v>44294</v>
      </c>
      <c r="H2277" s="150">
        <v>40000</v>
      </c>
      <c r="I2277" s="148" t="str">
        <f t="shared" si="140"/>
        <v>2021Q2</v>
      </c>
      <c r="J2277" s="148">
        <f t="shared" si="141"/>
        <v>0</v>
      </c>
      <c r="K2277" s="148">
        <f t="shared" si="142"/>
        <v>0</v>
      </c>
      <c r="L2277" s="151">
        <f t="shared" si="143"/>
        <v>1</v>
      </c>
    </row>
    <row r="2278" spans="2:12" x14ac:dyDescent="0.25">
      <c r="B2278" s="147" t="s">
        <v>9</v>
      </c>
      <c r="C2278" s="148" t="s">
        <v>7</v>
      </c>
      <c r="D2278" s="148">
        <v>56</v>
      </c>
      <c r="E2278" s="148" t="s">
        <v>8</v>
      </c>
      <c r="F2278" s="149">
        <v>44351</v>
      </c>
      <c r="G2278" s="149">
        <v>42981</v>
      </c>
      <c r="H2278" s="150">
        <v>17000</v>
      </c>
      <c r="I2278" s="148" t="str">
        <f t="shared" si="140"/>
        <v>2017Q3</v>
      </c>
      <c r="J2278" s="148">
        <f t="shared" si="141"/>
        <v>4</v>
      </c>
      <c r="K2278" s="148">
        <f t="shared" si="142"/>
        <v>15</v>
      </c>
      <c r="L2278" s="151">
        <f t="shared" si="143"/>
        <v>1</v>
      </c>
    </row>
    <row r="2279" spans="2:12" x14ac:dyDescent="0.25">
      <c r="B2279" s="147" t="s">
        <v>9</v>
      </c>
      <c r="C2279" s="148" t="s">
        <v>7</v>
      </c>
      <c r="D2279" s="148">
        <v>54</v>
      </c>
      <c r="E2279" s="148" t="s">
        <v>8</v>
      </c>
      <c r="F2279" s="149">
        <v>44351</v>
      </c>
      <c r="G2279" s="149">
        <v>43647</v>
      </c>
      <c r="H2279" s="150">
        <v>22000</v>
      </c>
      <c r="I2279" s="148" t="str">
        <f t="shared" si="140"/>
        <v>2019Q3</v>
      </c>
      <c r="J2279" s="148">
        <f t="shared" si="141"/>
        <v>2</v>
      </c>
      <c r="K2279" s="148">
        <f t="shared" si="142"/>
        <v>7</v>
      </c>
      <c r="L2279" s="151">
        <f t="shared" si="143"/>
        <v>1</v>
      </c>
    </row>
    <row r="2280" spans="2:12" x14ac:dyDescent="0.25">
      <c r="B2280" s="147" t="s">
        <v>9</v>
      </c>
      <c r="C2280" s="148" t="s">
        <v>7</v>
      </c>
      <c r="D2280" s="148">
        <v>59</v>
      </c>
      <c r="E2280" s="148" t="s">
        <v>8</v>
      </c>
      <c r="F2280" s="149">
        <v>44351</v>
      </c>
      <c r="G2280" s="149">
        <v>43829</v>
      </c>
      <c r="H2280" s="150">
        <v>10000</v>
      </c>
      <c r="I2280" s="148" t="str">
        <f t="shared" si="140"/>
        <v>2019Q4</v>
      </c>
      <c r="J2280" s="148">
        <f t="shared" si="141"/>
        <v>2</v>
      </c>
      <c r="K2280" s="148">
        <f t="shared" si="142"/>
        <v>6</v>
      </c>
      <c r="L2280" s="151">
        <f t="shared" si="143"/>
        <v>1</v>
      </c>
    </row>
    <row r="2281" spans="2:12" x14ac:dyDescent="0.25">
      <c r="B2281" s="147" t="s">
        <v>6</v>
      </c>
      <c r="C2281" s="148" t="s">
        <v>7</v>
      </c>
      <c r="D2281" s="148">
        <v>51</v>
      </c>
      <c r="E2281" s="148" t="s">
        <v>8</v>
      </c>
      <c r="F2281" s="149">
        <v>44351</v>
      </c>
      <c r="G2281" s="149">
        <v>43953</v>
      </c>
      <c r="H2281" s="150">
        <v>30000</v>
      </c>
      <c r="I2281" s="148" t="str">
        <f t="shared" si="140"/>
        <v>2020Q2</v>
      </c>
      <c r="J2281" s="148">
        <f t="shared" si="141"/>
        <v>1</v>
      </c>
      <c r="K2281" s="148">
        <f t="shared" si="142"/>
        <v>4</v>
      </c>
      <c r="L2281" s="151">
        <f t="shared" si="143"/>
        <v>1</v>
      </c>
    </row>
    <row r="2282" spans="2:12" x14ac:dyDescent="0.25">
      <c r="B2282" s="147" t="s">
        <v>6</v>
      </c>
      <c r="C2282" s="148" t="s">
        <v>7</v>
      </c>
      <c r="D2282" s="148">
        <v>52</v>
      </c>
      <c r="E2282" s="148" t="s">
        <v>8</v>
      </c>
      <c r="F2282" s="149">
        <v>44351</v>
      </c>
      <c r="G2282" s="149">
        <v>44153</v>
      </c>
      <c r="H2282" s="150">
        <v>27000</v>
      </c>
      <c r="I2282" s="148" t="str">
        <f t="shared" si="140"/>
        <v>2020Q4</v>
      </c>
      <c r="J2282" s="148">
        <f t="shared" si="141"/>
        <v>1</v>
      </c>
      <c r="K2282" s="148">
        <f t="shared" si="142"/>
        <v>2</v>
      </c>
      <c r="L2282" s="151">
        <f t="shared" si="143"/>
        <v>1</v>
      </c>
    </row>
    <row r="2283" spans="2:12" x14ac:dyDescent="0.25">
      <c r="B2283" s="147" t="s">
        <v>6</v>
      </c>
      <c r="C2283" s="148" t="s">
        <v>7</v>
      </c>
      <c r="D2283" s="148">
        <v>53</v>
      </c>
      <c r="E2283" s="148" t="s">
        <v>8</v>
      </c>
      <c r="F2283" s="149">
        <v>44351</v>
      </c>
      <c r="G2283" s="149">
        <v>44158</v>
      </c>
      <c r="H2283" s="150">
        <v>25000</v>
      </c>
      <c r="I2283" s="148" t="str">
        <f t="shared" si="140"/>
        <v>2020Q4</v>
      </c>
      <c r="J2283" s="148">
        <f t="shared" si="141"/>
        <v>1</v>
      </c>
      <c r="K2283" s="148">
        <f t="shared" si="142"/>
        <v>2</v>
      </c>
      <c r="L2283" s="151">
        <f t="shared" si="143"/>
        <v>1</v>
      </c>
    </row>
    <row r="2284" spans="2:12" x14ac:dyDescent="0.25">
      <c r="B2284" s="147" t="s">
        <v>6</v>
      </c>
      <c r="C2284" s="148" t="s">
        <v>7</v>
      </c>
      <c r="D2284" s="148">
        <v>56</v>
      </c>
      <c r="E2284" s="148" t="s">
        <v>8</v>
      </c>
      <c r="F2284" s="149">
        <v>44351</v>
      </c>
      <c r="G2284" s="149">
        <v>44194</v>
      </c>
      <c r="H2284" s="150">
        <v>17000</v>
      </c>
      <c r="I2284" s="148" t="str">
        <f t="shared" si="140"/>
        <v>2020Q4</v>
      </c>
      <c r="J2284" s="148">
        <f t="shared" si="141"/>
        <v>1</v>
      </c>
      <c r="K2284" s="148">
        <f t="shared" si="142"/>
        <v>2</v>
      </c>
      <c r="L2284" s="151">
        <f t="shared" si="143"/>
        <v>1</v>
      </c>
    </row>
    <row r="2285" spans="2:12" x14ac:dyDescent="0.25">
      <c r="B2285" s="147" t="s">
        <v>6</v>
      </c>
      <c r="C2285" s="148" t="s">
        <v>7</v>
      </c>
      <c r="D2285" s="148">
        <v>35</v>
      </c>
      <c r="E2285" s="148" t="s">
        <v>8</v>
      </c>
      <c r="F2285" s="149">
        <v>44351</v>
      </c>
      <c r="G2285" s="149">
        <v>44199</v>
      </c>
      <c r="H2285" s="150">
        <v>88000</v>
      </c>
      <c r="I2285" s="148" t="str">
        <f t="shared" si="140"/>
        <v>2021Q1</v>
      </c>
      <c r="J2285" s="148">
        <f t="shared" si="141"/>
        <v>0</v>
      </c>
      <c r="K2285" s="148">
        <f t="shared" si="142"/>
        <v>1</v>
      </c>
      <c r="L2285" s="151">
        <f t="shared" si="143"/>
        <v>1</v>
      </c>
    </row>
    <row r="2286" spans="2:12" x14ac:dyDescent="0.25">
      <c r="B2286" s="147" t="s">
        <v>6</v>
      </c>
      <c r="C2286" s="148" t="s">
        <v>7</v>
      </c>
      <c r="D2286" s="148">
        <v>27</v>
      </c>
      <c r="E2286" s="148" t="s">
        <v>8</v>
      </c>
      <c r="F2286" s="149">
        <v>44351</v>
      </c>
      <c r="G2286" s="149">
        <v>44202</v>
      </c>
      <c r="H2286" s="150">
        <v>100000</v>
      </c>
      <c r="I2286" s="148" t="str">
        <f t="shared" si="140"/>
        <v>2021Q1</v>
      </c>
      <c r="J2286" s="148">
        <f t="shared" si="141"/>
        <v>0</v>
      </c>
      <c r="K2286" s="148">
        <f t="shared" si="142"/>
        <v>1</v>
      </c>
      <c r="L2286" s="151">
        <f t="shared" si="143"/>
        <v>1</v>
      </c>
    </row>
    <row r="2287" spans="2:12" x14ac:dyDescent="0.25">
      <c r="B2287" s="147" t="s">
        <v>6</v>
      </c>
      <c r="C2287" s="148" t="s">
        <v>7</v>
      </c>
      <c r="D2287" s="148">
        <v>43</v>
      </c>
      <c r="E2287" s="148" t="s">
        <v>8</v>
      </c>
      <c r="F2287" s="149">
        <v>44351</v>
      </c>
      <c r="G2287" s="149">
        <v>44254</v>
      </c>
      <c r="H2287" s="150">
        <v>59000</v>
      </c>
      <c r="I2287" s="148" t="str">
        <f t="shared" si="140"/>
        <v>2021Q1</v>
      </c>
      <c r="J2287" s="148">
        <f t="shared" si="141"/>
        <v>0</v>
      </c>
      <c r="K2287" s="148">
        <f t="shared" si="142"/>
        <v>1</v>
      </c>
      <c r="L2287" s="151">
        <f t="shared" si="143"/>
        <v>1</v>
      </c>
    </row>
    <row r="2288" spans="2:12" x14ac:dyDescent="0.25">
      <c r="B2288" s="147" t="s">
        <v>6</v>
      </c>
      <c r="C2288" s="148" t="s">
        <v>7</v>
      </c>
      <c r="D2288" s="148">
        <v>61</v>
      </c>
      <c r="E2288" s="148" t="s">
        <v>8</v>
      </c>
      <c r="F2288" s="149">
        <v>44351</v>
      </c>
      <c r="G2288" s="149">
        <v>44276</v>
      </c>
      <c r="H2288" s="150">
        <v>10000</v>
      </c>
      <c r="I2288" s="148" t="str">
        <f t="shared" si="140"/>
        <v>2021Q1</v>
      </c>
      <c r="J2288" s="148">
        <f t="shared" si="141"/>
        <v>0</v>
      </c>
      <c r="K2288" s="148">
        <f t="shared" si="142"/>
        <v>1</v>
      </c>
      <c r="L2288" s="151">
        <f t="shared" si="143"/>
        <v>1</v>
      </c>
    </row>
    <row r="2289" spans="2:12" x14ac:dyDescent="0.25">
      <c r="B2289" s="147" t="s">
        <v>11</v>
      </c>
      <c r="C2289" s="148" t="s">
        <v>7</v>
      </c>
      <c r="D2289" s="148">
        <v>57</v>
      </c>
      <c r="E2289" s="148" t="s">
        <v>8</v>
      </c>
      <c r="F2289" s="149">
        <v>44352</v>
      </c>
      <c r="G2289" s="149">
        <v>44348</v>
      </c>
      <c r="H2289" s="150">
        <v>15000</v>
      </c>
      <c r="I2289" s="148" t="str">
        <f t="shared" si="140"/>
        <v>2021Q2</v>
      </c>
      <c r="J2289" s="148">
        <f t="shared" si="141"/>
        <v>0</v>
      </c>
      <c r="K2289" s="148">
        <f t="shared" si="142"/>
        <v>0</v>
      </c>
      <c r="L2289" s="151">
        <f t="shared" si="143"/>
        <v>1</v>
      </c>
    </row>
    <row r="2290" spans="2:12" x14ac:dyDescent="0.25">
      <c r="B2290" s="147" t="s">
        <v>9</v>
      </c>
      <c r="C2290" s="148" t="s">
        <v>7</v>
      </c>
      <c r="D2290" s="148">
        <v>60</v>
      </c>
      <c r="E2290" s="148" t="s">
        <v>8</v>
      </c>
      <c r="F2290" s="149">
        <v>44353</v>
      </c>
      <c r="G2290" s="149">
        <v>43612</v>
      </c>
      <c r="H2290" s="150">
        <v>10000</v>
      </c>
      <c r="I2290" s="148" t="str">
        <f t="shared" si="140"/>
        <v>2019Q2</v>
      </c>
      <c r="J2290" s="148">
        <f t="shared" si="141"/>
        <v>2</v>
      </c>
      <c r="K2290" s="148">
        <f t="shared" si="142"/>
        <v>8</v>
      </c>
      <c r="L2290" s="151">
        <f t="shared" si="143"/>
        <v>1</v>
      </c>
    </row>
    <row r="2291" spans="2:12" x14ac:dyDescent="0.25">
      <c r="B2291" s="147" t="s">
        <v>9</v>
      </c>
      <c r="C2291" s="148" t="s">
        <v>7</v>
      </c>
      <c r="D2291" s="148">
        <v>49</v>
      </c>
      <c r="E2291" s="148" t="s">
        <v>8</v>
      </c>
      <c r="F2291" s="149">
        <v>44353</v>
      </c>
      <c r="G2291" s="149">
        <v>44126</v>
      </c>
      <c r="H2291" s="150">
        <v>35000</v>
      </c>
      <c r="I2291" s="148" t="str">
        <f t="shared" si="140"/>
        <v>2020Q4</v>
      </c>
      <c r="J2291" s="148">
        <f t="shared" si="141"/>
        <v>1</v>
      </c>
      <c r="K2291" s="148">
        <f t="shared" si="142"/>
        <v>2</v>
      </c>
      <c r="L2291" s="151">
        <f t="shared" si="143"/>
        <v>1</v>
      </c>
    </row>
    <row r="2292" spans="2:12" x14ac:dyDescent="0.25">
      <c r="B2292" s="147" t="s">
        <v>6</v>
      </c>
      <c r="C2292" s="148" t="s">
        <v>7</v>
      </c>
      <c r="D2292" s="148">
        <v>44</v>
      </c>
      <c r="E2292" s="148" t="s">
        <v>8</v>
      </c>
      <c r="F2292" s="149">
        <v>44353</v>
      </c>
      <c r="G2292" s="149">
        <v>44299</v>
      </c>
      <c r="H2292" s="150">
        <v>52000</v>
      </c>
      <c r="I2292" s="148" t="str">
        <f t="shared" si="140"/>
        <v>2021Q2</v>
      </c>
      <c r="J2292" s="148">
        <f t="shared" si="141"/>
        <v>0</v>
      </c>
      <c r="K2292" s="148">
        <f t="shared" si="142"/>
        <v>0</v>
      </c>
      <c r="L2292" s="151">
        <f t="shared" si="143"/>
        <v>1</v>
      </c>
    </row>
    <row r="2293" spans="2:12" x14ac:dyDescent="0.25">
      <c r="B2293" s="147" t="s">
        <v>9</v>
      </c>
      <c r="C2293" s="148" t="s">
        <v>7</v>
      </c>
      <c r="D2293" s="148">
        <v>58</v>
      </c>
      <c r="E2293" s="148" t="s">
        <v>8</v>
      </c>
      <c r="F2293" s="149">
        <v>44354</v>
      </c>
      <c r="G2293" s="149">
        <v>44012</v>
      </c>
      <c r="H2293" s="150">
        <v>12000</v>
      </c>
      <c r="I2293" s="148" t="str">
        <f t="shared" si="140"/>
        <v>2020Q2</v>
      </c>
      <c r="J2293" s="148">
        <f t="shared" si="141"/>
        <v>1</v>
      </c>
      <c r="K2293" s="148">
        <f t="shared" si="142"/>
        <v>4</v>
      </c>
      <c r="L2293" s="151">
        <f t="shared" si="143"/>
        <v>1</v>
      </c>
    </row>
    <row r="2294" spans="2:12" x14ac:dyDescent="0.25">
      <c r="B2294" s="147" t="s">
        <v>11</v>
      </c>
      <c r="C2294" s="148" t="s">
        <v>7</v>
      </c>
      <c r="D2294" s="148">
        <v>42</v>
      </c>
      <c r="E2294" s="148" t="s">
        <v>8</v>
      </c>
      <c r="F2294" s="149">
        <v>44354</v>
      </c>
      <c r="G2294" s="149">
        <v>44332</v>
      </c>
      <c r="H2294" s="150">
        <v>64000</v>
      </c>
      <c r="I2294" s="148" t="str">
        <f t="shared" si="140"/>
        <v>2021Q2</v>
      </c>
      <c r="J2294" s="148">
        <f t="shared" si="141"/>
        <v>0</v>
      </c>
      <c r="K2294" s="148">
        <f t="shared" si="142"/>
        <v>0</v>
      </c>
      <c r="L2294" s="151">
        <f t="shared" si="143"/>
        <v>1</v>
      </c>
    </row>
    <row r="2295" spans="2:12" x14ac:dyDescent="0.25">
      <c r="B2295" s="147" t="s">
        <v>9</v>
      </c>
      <c r="C2295" s="148" t="s">
        <v>7</v>
      </c>
      <c r="D2295" s="148">
        <v>21</v>
      </c>
      <c r="E2295" s="148" t="s">
        <v>8</v>
      </c>
      <c r="F2295" s="149">
        <v>44355</v>
      </c>
      <c r="G2295" s="149">
        <v>43224</v>
      </c>
      <c r="H2295" s="150">
        <v>100000</v>
      </c>
      <c r="I2295" s="148" t="str">
        <f t="shared" si="140"/>
        <v>2018Q2</v>
      </c>
      <c r="J2295" s="148">
        <f t="shared" si="141"/>
        <v>3</v>
      </c>
      <c r="K2295" s="148">
        <f t="shared" si="142"/>
        <v>12</v>
      </c>
      <c r="L2295" s="151">
        <f t="shared" si="143"/>
        <v>1</v>
      </c>
    </row>
    <row r="2296" spans="2:12" x14ac:dyDescent="0.25">
      <c r="B2296" s="147" t="s">
        <v>6</v>
      </c>
      <c r="C2296" s="148" t="s">
        <v>7</v>
      </c>
      <c r="D2296" s="148">
        <v>57</v>
      </c>
      <c r="E2296" s="148" t="s">
        <v>8</v>
      </c>
      <c r="F2296" s="149">
        <v>44358</v>
      </c>
      <c r="G2296" s="149">
        <v>43925</v>
      </c>
      <c r="H2296" s="150">
        <v>15000</v>
      </c>
      <c r="I2296" s="148" t="str">
        <f t="shared" si="140"/>
        <v>2020Q2</v>
      </c>
      <c r="J2296" s="148">
        <f t="shared" si="141"/>
        <v>1</v>
      </c>
      <c r="K2296" s="148">
        <f t="shared" si="142"/>
        <v>4</v>
      </c>
      <c r="L2296" s="151">
        <f t="shared" si="143"/>
        <v>1</v>
      </c>
    </row>
    <row r="2297" spans="2:12" x14ac:dyDescent="0.25">
      <c r="B2297" s="147" t="s">
        <v>9</v>
      </c>
      <c r="C2297" s="148" t="s">
        <v>7</v>
      </c>
      <c r="D2297" s="148">
        <v>53</v>
      </c>
      <c r="E2297" s="148" t="s">
        <v>8</v>
      </c>
      <c r="F2297" s="149">
        <v>44359</v>
      </c>
      <c r="G2297" s="149">
        <v>43547</v>
      </c>
      <c r="H2297" s="150">
        <v>25000</v>
      </c>
      <c r="I2297" s="148" t="str">
        <f t="shared" si="140"/>
        <v>2019Q1</v>
      </c>
      <c r="J2297" s="148">
        <f t="shared" si="141"/>
        <v>2</v>
      </c>
      <c r="K2297" s="148">
        <f t="shared" si="142"/>
        <v>9</v>
      </c>
      <c r="L2297" s="151">
        <f t="shared" si="143"/>
        <v>1</v>
      </c>
    </row>
    <row r="2298" spans="2:12" x14ac:dyDescent="0.25">
      <c r="B2298" s="147" t="s">
        <v>9</v>
      </c>
      <c r="C2298" s="148" t="s">
        <v>7</v>
      </c>
      <c r="D2298" s="148">
        <v>50</v>
      </c>
      <c r="E2298" s="148" t="s">
        <v>8</v>
      </c>
      <c r="F2298" s="149">
        <v>44359</v>
      </c>
      <c r="G2298" s="149">
        <v>43617</v>
      </c>
      <c r="H2298" s="150">
        <v>32000</v>
      </c>
      <c r="I2298" s="148" t="str">
        <f t="shared" si="140"/>
        <v>2019Q2</v>
      </c>
      <c r="J2298" s="148">
        <f t="shared" si="141"/>
        <v>2</v>
      </c>
      <c r="K2298" s="148">
        <f t="shared" si="142"/>
        <v>8</v>
      </c>
      <c r="L2298" s="151">
        <f t="shared" si="143"/>
        <v>1</v>
      </c>
    </row>
    <row r="2299" spans="2:12" x14ac:dyDescent="0.25">
      <c r="B2299" s="147" t="s">
        <v>6</v>
      </c>
      <c r="C2299" s="148" t="s">
        <v>7</v>
      </c>
      <c r="D2299" s="148">
        <v>55</v>
      </c>
      <c r="E2299" s="148" t="s">
        <v>8</v>
      </c>
      <c r="F2299" s="149">
        <v>44359</v>
      </c>
      <c r="G2299" s="149">
        <v>43768</v>
      </c>
      <c r="H2299" s="150">
        <v>20000</v>
      </c>
      <c r="I2299" s="148" t="str">
        <f t="shared" si="140"/>
        <v>2019Q4</v>
      </c>
      <c r="J2299" s="148">
        <f t="shared" si="141"/>
        <v>2</v>
      </c>
      <c r="K2299" s="148">
        <f t="shared" si="142"/>
        <v>6</v>
      </c>
      <c r="L2299" s="151">
        <f t="shared" si="143"/>
        <v>1</v>
      </c>
    </row>
    <row r="2300" spans="2:12" x14ac:dyDescent="0.25">
      <c r="B2300" s="147" t="s">
        <v>6</v>
      </c>
      <c r="C2300" s="148" t="s">
        <v>7</v>
      </c>
      <c r="D2300" s="148">
        <v>27</v>
      </c>
      <c r="E2300" s="148" t="s">
        <v>8</v>
      </c>
      <c r="F2300" s="149">
        <v>44359</v>
      </c>
      <c r="G2300" s="149">
        <v>44306</v>
      </c>
      <c r="H2300" s="150">
        <v>100000</v>
      </c>
      <c r="I2300" s="148" t="str">
        <f t="shared" si="140"/>
        <v>2021Q2</v>
      </c>
      <c r="J2300" s="148">
        <f t="shared" si="141"/>
        <v>0</v>
      </c>
      <c r="K2300" s="148">
        <f t="shared" si="142"/>
        <v>0</v>
      </c>
      <c r="L2300" s="151">
        <f t="shared" si="143"/>
        <v>1</v>
      </c>
    </row>
    <row r="2301" spans="2:12" x14ac:dyDescent="0.25">
      <c r="B2301" s="147" t="s">
        <v>6</v>
      </c>
      <c r="C2301" s="148" t="s">
        <v>7</v>
      </c>
      <c r="D2301" s="148">
        <v>34</v>
      </c>
      <c r="E2301" s="148" t="s">
        <v>8</v>
      </c>
      <c r="F2301" s="149">
        <v>44361</v>
      </c>
      <c r="G2301" s="149">
        <v>44248</v>
      </c>
      <c r="H2301" s="150">
        <v>91000</v>
      </c>
      <c r="I2301" s="148" t="str">
        <f t="shared" si="140"/>
        <v>2021Q1</v>
      </c>
      <c r="J2301" s="148">
        <f t="shared" si="141"/>
        <v>0</v>
      </c>
      <c r="K2301" s="148">
        <f t="shared" si="142"/>
        <v>1</v>
      </c>
      <c r="L2301" s="151">
        <f t="shared" si="143"/>
        <v>1</v>
      </c>
    </row>
    <row r="2302" spans="2:12" x14ac:dyDescent="0.25">
      <c r="B2302" s="147" t="s">
        <v>9</v>
      </c>
      <c r="C2302" s="148" t="s">
        <v>7</v>
      </c>
      <c r="D2302" s="148">
        <v>50</v>
      </c>
      <c r="E2302" s="148" t="s">
        <v>8</v>
      </c>
      <c r="F2302" s="149">
        <v>44362</v>
      </c>
      <c r="G2302" s="149">
        <v>43252</v>
      </c>
      <c r="H2302" s="150">
        <v>32000</v>
      </c>
      <c r="I2302" s="148" t="str">
        <f t="shared" si="140"/>
        <v>2018Q2</v>
      </c>
      <c r="J2302" s="148">
        <f t="shared" si="141"/>
        <v>3</v>
      </c>
      <c r="K2302" s="148">
        <f t="shared" si="142"/>
        <v>12</v>
      </c>
      <c r="L2302" s="151">
        <f t="shared" si="143"/>
        <v>1</v>
      </c>
    </row>
    <row r="2303" spans="2:12" x14ac:dyDescent="0.25">
      <c r="B2303" s="147" t="s">
        <v>9</v>
      </c>
      <c r="C2303" s="148" t="s">
        <v>7</v>
      </c>
      <c r="D2303" s="148">
        <v>50</v>
      </c>
      <c r="E2303" s="148" t="s">
        <v>8</v>
      </c>
      <c r="F2303" s="149">
        <v>44362</v>
      </c>
      <c r="G2303" s="149">
        <v>43575</v>
      </c>
      <c r="H2303" s="150">
        <v>32000</v>
      </c>
      <c r="I2303" s="148" t="str">
        <f t="shared" si="140"/>
        <v>2019Q2</v>
      </c>
      <c r="J2303" s="148">
        <f t="shared" si="141"/>
        <v>2</v>
      </c>
      <c r="K2303" s="148">
        <f t="shared" si="142"/>
        <v>8</v>
      </c>
      <c r="L2303" s="151">
        <f t="shared" si="143"/>
        <v>1</v>
      </c>
    </row>
    <row r="2304" spans="2:12" x14ac:dyDescent="0.25">
      <c r="B2304" s="147" t="s">
        <v>6</v>
      </c>
      <c r="C2304" s="148" t="s">
        <v>7</v>
      </c>
      <c r="D2304" s="148">
        <v>39</v>
      </c>
      <c r="E2304" s="148" t="s">
        <v>8</v>
      </c>
      <c r="F2304" s="149">
        <v>44362</v>
      </c>
      <c r="G2304" s="149">
        <v>43903</v>
      </c>
      <c r="H2304" s="150">
        <v>81000</v>
      </c>
      <c r="I2304" s="148" t="str">
        <f t="shared" si="140"/>
        <v>2020Q1</v>
      </c>
      <c r="J2304" s="148">
        <f t="shared" si="141"/>
        <v>1</v>
      </c>
      <c r="K2304" s="148">
        <f t="shared" si="142"/>
        <v>5</v>
      </c>
      <c r="L2304" s="151">
        <f t="shared" si="143"/>
        <v>1</v>
      </c>
    </row>
    <row r="2305" spans="2:12" x14ac:dyDescent="0.25">
      <c r="B2305" s="147" t="s">
        <v>9</v>
      </c>
      <c r="C2305" s="148" t="s">
        <v>7</v>
      </c>
      <c r="D2305" s="148">
        <v>48</v>
      </c>
      <c r="E2305" s="148" t="s">
        <v>8</v>
      </c>
      <c r="F2305" s="149">
        <v>44362</v>
      </c>
      <c r="G2305" s="149">
        <v>43942</v>
      </c>
      <c r="H2305" s="150">
        <v>38000</v>
      </c>
      <c r="I2305" s="148" t="str">
        <f t="shared" si="140"/>
        <v>2020Q2</v>
      </c>
      <c r="J2305" s="148">
        <f t="shared" si="141"/>
        <v>1</v>
      </c>
      <c r="K2305" s="148">
        <f t="shared" si="142"/>
        <v>4</v>
      </c>
      <c r="L2305" s="151">
        <f t="shared" si="143"/>
        <v>1</v>
      </c>
    </row>
    <row r="2306" spans="2:12" x14ac:dyDescent="0.25">
      <c r="B2306" s="147" t="s">
        <v>9</v>
      </c>
      <c r="C2306" s="148" t="s">
        <v>10</v>
      </c>
      <c r="D2306" s="148">
        <v>30</v>
      </c>
      <c r="E2306" s="148" t="s">
        <v>8</v>
      </c>
      <c r="F2306" s="149">
        <v>44362</v>
      </c>
      <c r="G2306" s="149">
        <v>44098</v>
      </c>
      <c r="H2306" s="150">
        <v>100000</v>
      </c>
      <c r="I2306" s="148" t="str">
        <f t="shared" si="140"/>
        <v>2020Q3</v>
      </c>
      <c r="J2306" s="148">
        <f t="shared" si="141"/>
        <v>1</v>
      </c>
      <c r="K2306" s="148">
        <f t="shared" si="142"/>
        <v>3</v>
      </c>
      <c r="L2306" s="151">
        <f t="shared" si="143"/>
        <v>0</v>
      </c>
    </row>
    <row r="2307" spans="2:12" x14ac:dyDescent="0.25">
      <c r="B2307" s="147" t="s">
        <v>9</v>
      </c>
      <c r="C2307" s="148" t="s">
        <v>10</v>
      </c>
      <c r="D2307" s="148">
        <v>39</v>
      </c>
      <c r="E2307" s="148" t="s">
        <v>8</v>
      </c>
      <c r="F2307" s="149">
        <v>44362</v>
      </c>
      <c r="G2307" s="149">
        <v>44268</v>
      </c>
      <c r="H2307" s="150">
        <v>81000</v>
      </c>
      <c r="I2307" s="148" t="str">
        <f t="shared" si="140"/>
        <v>2021Q1</v>
      </c>
      <c r="J2307" s="148">
        <f t="shared" si="141"/>
        <v>0</v>
      </c>
      <c r="K2307" s="148">
        <f t="shared" si="142"/>
        <v>1</v>
      </c>
      <c r="L2307" s="151">
        <f t="shared" si="143"/>
        <v>0</v>
      </c>
    </row>
    <row r="2308" spans="2:12" x14ac:dyDescent="0.25">
      <c r="B2308" s="147" t="s">
        <v>11</v>
      </c>
      <c r="C2308" s="148" t="s">
        <v>7</v>
      </c>
      <c r="D2308" s="148">
        <v>29</v>
      </c>
      <c r="E2308" s="148" t="s">
        <v>8</v>
      </c>
      <c r="F2308" s="149">
        <v>44362</v>
      </c>
      <c r="G2308" s="149">
        <v>44352</v>
      </c>
      <c r="H2308" s="150">
        <v>100000</v>
      </c>
      <c r="I2308" s="148" t="str">
        <f t="shared" si="140"/>
        <v>2021Q2</v>
      </c>
      <c r="J2308" s="148">
        <f t="shared" si="141"/>
        <v>0</v>
      </c>
      <c r="K2308" s="148">
        <f t="shared" si="142"/>
        <v>0</v>
      </c>
      <c r="L2308" s="151">
        <f t="shared" si="143"/>
        <v>1</v>
      </c>
    </row>
    <row r="2309" spans="2:12" x14ac:dyDescent="0.25">
      <c r="B2309" s="147" t="s">
        <v>9</v>
      </c>
      <c r="C2309" s="148" t="s">
        <v>7</v>
      </c>
      <c r="D2309" s="148">
        <v>46</v>
      </c>
      <c r="E2309" s="148" t="s">
        <v>8</v>
      </c>
      <c r="F2309" s="149">
        <v>44365</v>
      </c>
      <c r="G2309" s="149">
        <v>44207</v>
      </c>
      <c r="H2309" s="150">
        <v>43000</v>
      </c>
      <c r="I2309" s="148" t="str">
        <f t="shared" si="140"/>
        <v>2021Q1</v>
      </c>
      <c r="J2309" s="148">
        <f t="shared" si="141"/>
        <v>0</v>
      </c>
      <c r="K2309" s="148">
        <f t="shared" si="142"/>
        <v>1</v>
      </c>
      <c r="L2309" s="151">
        <f t="shared" si="143"/>
        <v>1</v>
      </c>
    </row>
    <row r="2310" spans="2:12" x14ac:dyDescent="0.25">
      <c r="B2310" s="147" t="s">
        <v>11</v>
      </c>
      <c r="C2310" s="148" t="s">
        <v>7</v>
      </c>
      <c r="D2310" s="148">
        <v>39</v>
      </c>
      <c r="E2310" s="148" t="s">
        <v>8</v>
      </c>
      <c r="F2310" s="149">
        <v>44365</v>
      </c>
      <c r="G2310" s="149">
        <v>44352</v>
      </c>
      <c r="H2310" s="150">
        <v>81000</v>
      </c>
      <c r="I2310" s="148" t="str">
        <f t="shared" si="140"/>
        <v>2021Q2</v>
      </c>
      <c r="J2310" s="148">
        <f t="shared" si="141"/>
        <v>0</v>
      </c>
      <c r="K2310" s="148">
        <f t="shared" si="142"/>
        <v>0</v>
      </c>
      <c r="L2310" s="151">
        <f t="shared" si="143"/>
        <v>1</v>
      </c>
    </row>
    <row r="2311" spans="2:12" x14ac:dyDescent="0.25">
      <c r="B2311" s="147" t="s">
        <v>6</v>
      </c>
      <c r="C2311" s="148" t="s">
        <v>7</v>
      </c>
      <c r="D2311" s="148">
        <v>21</v>
      </c>
      <c r="E2311" s="148" t="s">
        <v>8</v>
      </c>
      <c r="F2311" s="149">
        <v>44366</v>
      </c>
      <c r="G2311" s="149">
        <v>44119</v>
      </c>
      <c r="H2311" s="150">
        <v>100000</v>
      </c>
      <c r="I2311" s="148" t="str">
        <f t="shared" si="140"/>
        <v>2020Q4</v>
      </c>
      <c r="J2311" s="148">
        <f t="shared" si="141"/>
        <v>1</v>
      </c>
      <c r="K2311" s="148">
        <f t="shared" si="142"/>
        <v>2</v>
      </c>
      <c r="L2311" s="151">
        <f t="shared" si="143"/>
        <v>1</v>
      </c>
    </row>
    <row r="2312" spans="2:12" x14ac:dyDescent="0.25">
      <c r="B2312" s="147" t="s">
        <v>6</v>
      </c>
      <c r="C2312" s="148" t="s">
        <v>7</v>
      </c>
      <c r="D2312" s="148">
        <v>46</v>
      </c>
      <c r="E2312" s="148" t="s">
        <v>8</v>
      </c>
      <c r="F2312" s="149">
        <v>44366</v>
      </c>
      <c r="G2312" s="149">
        <v>44134</v>
      </c>
      <c r="H2312" s="150">
        <v>43000</v>
      </c>
      <c r="I2312" s="148" t="str">
        <f t="shared" si="140"/>
        <v>2020Q4</v>
      </c>
      <c r="J2312" s="148">
        <f t="shared" si="141"/>
        <v>1</v>
      </c>
      <c r="K2312" s="148">
        <f t="shared" si="142"/>
        <v>2</v>
      </c>
      <c r="L2312" s="151">
        <f t="shared" si="143"/>
        <v>1</v>
      </c>
    </row>
    <row r="2313" spans="2:12" x14ac:dyDescent="0.25">
      <c r="B2313" s="147" t="s">
        <v>9</v>
      </c>
      <c r="C2313" s="148" t="s">
        <v>7</v>
      </c>
      <c r="D2313" s="148">
        <v>57</v>
      </c>
      <c r="E2313" s="148" t="s">
        <v>8</v>
      </c>
      <c r="F2313" s="149">
        <v>44367</v>
      </c>
      <c r="G2313" s="149">
        <v>43873</v>
      </c>
      <c r="H2313" s="150">
        <v>15000</v>
      </c>
      <c r="I2313" s="148" t="str">
        <f t="shared" si="140"/>
        <v>2020Q1</v>
      </c>
      <c r="J2313" s="148">
        <f t="shared" si="141"/>
        <v>1</v>
      </c>
      <c r="K2313" s="148">
        <f t="shared" si="142"/>
        <v>5</v>
      </c>
      <c r="L2313" s="151">
        <f t="shared" si="143"/>
        <v>1</v>
      </c>
    </row>
    <row r="2314" spans="2:12" x14ac:dyDescent="0.25">
      <c r="B2314" s="147" t="s">
        <v>6</v>
      </c>
      <c r="C2314" s="148" t="s">
        <v>7</v>
      </c>
      <c r="D2314" s="148">
        <v>47</v>
      </c>
      <c r="E2314" s="148" t="s">
        <v>8</v>
      </c>
      <c r="F2314" s="149">
        <v>44367</v>
      </c>
      <c r="G2314" s="149">
        <v>44325</v>
      </c>
      <c r="H2314" s="150">
        <v>40000</v>
      </c>
      <c r="I2314" s="148" t="str">
        <f t="shared" si="140"/>
        <v>2021Q2</v>
      </c>
      <c r="J2314" s="148">
        <f t="shared" si="141"/>
        <v>0</v>
      </c>
      <c r="K2314" s="148">
        <f t="shared" si="142"/>
        <v>0</v>
      </c>
      <c r="L2314" s="151">
        <f t="shared" si="143"/>
        <v>1</v>
      </c>
    </row>
    <row r="2315" spans="2:12" x14ac:dyDescent="0.25">
      <c r="B2315" s="147" t="s">
        <v>9</v>
      </c>
      <c r="C2315" s="148" t="s">
        <v>10</v>
      </c>
      <c r="D2315" s="148">
        <v>38</v>
      </c>
      <c r="E2315" s="148" t="s">
        <v>8</v>
      </c>
      <c r="F2315" s="149">
        <v>44368</v>
      </c>
      <c r="G2315" s="149">
        <v>43319</v>
      </c>
      <c r="H2315" s="150">
        <v>84000</v>
      </c>
      <c r="I2315" s="148" t="str">
        <f t="shared" ref="I2315:I2378" si="144">YEAR(G2315)&amp;"Q"&amp;ROUNDUP(MONTH(G2315)/3,0)</f>
        <v>2018Q3</v>
      </c>
      <c r="J2315" s="148">
        <f t="shared" ref="J2315:J2378" si="145">YEAR(F2315)-YEAR(G2315)</f>
        <v>3</v>
      </c>
      <c r="K2315" s="148">
        <f t="shared" ref="K2315:K2378" si="146">(YEAR(F2315)*4+ROUNDDOWN((MONTH(F2315)-1)/3,0))
-(YEAR(G2315)*4+ROUNDDOWN((MONTH(G2315)-1)/3,0))</f>
        <v>11</v>
      </c>
      <c r="L2315" s="151">
        <f t="shared" ref="L2315:L2378" si="147">IF(C2315="Declined",0,IF(C2315="Admitted",1,IF(B2315="TPD",0.8,1)))</f>
        <v>0</v>
      </c>
    </row>
    <row r="2316" spans="2:12" x14ac:dyDescent="0.25">
      <c r="B2316" s="147" t="s">
        <v>9</v>
      </c>
      <c r="C2316" s="148" t="s">
        <v>7</v>
      </c>
      <c r="D2316" s="148">
        <v>52</v>
      </c>
      <c r="E2316" s="148" t="s">
        <v>8</v>
      </c>
      <c r="F2316" s="149">
        <v>44368</v>
      </c>
      <c r="G2316" s="149">
        <v>43911</v>
      </c>
      <c r="H2316" s="150">
        <v>27000</v>
      </c>
      <c r="I2316" s="148" t="str">
        <f t="shared" si="144"/>
        <v>2020Q1</v>
      </c>
      <c r="J2316" s="148">
        <f t="shared" si="145"/>
        <v>1</v>
      </c>
      <c r="K2316" s="148">
        <f t="shared" si="146"/>
        <v>5</v>
      </c>
      <c r="L2316" s="151">
        <f t="shared" si="147"/>
        <v>1</v>
      </c>
    </row>
    <row r="2317" spans="2:12" x14ac:dyDescent="0.25">
      <c r="B2317" s="147" t="s">
        <v>6</v>
      </c>
      <c r="C2317" s="148" t="s">
        <v>7</v>
      </c>
      <c r="D2317" s="148">
        <v>46</v>
      </c>
      <c r="E2317" s="148" t="s">
        <v>8</v>
      </c>
      <c r="F2317" s="149">
        <v>44368</v>
      </c>
      <c r="G2317" s="149">
        <v>43918</v>
      </c>
      <c r="H2317" s="150">
        <v>43000</v>
      </c>
      <c r="I2317" s="148" t="str">
        <f t="shared" si="144"/>
        <v>2020Q1</v>
      </c>
      <c r="J2317" s="148">
        <f t="shared" si="145"/>
        <v>1</v>
      </c>
      <c r="K2317" s="148">
        <f t="shared" si="146"/>
        <v>5</v>
      </c>
      <c r="L2317" s="151">
        <f t="shared" si="147"/>
        <v>1</v>
      </c>
    </row>
    <row r="2318" spans="2:12" x14ac:dyDescent="0.25">
      <c r="B2318" s="147" t="s">
        <v>9</v>
      </c>
      <c r="C2318" s="148" t="s">
        <v>7</v>
      </c>
      <c r="D2318" s="148">
        <v>48</v>
      </c>
      <c r="E2318" s="148" t="s">
        <v>8</v>
      </c>
      <c r="F2318" s="149">
        <v>44369</v>
      </c>
      <c r="G2318" s="149">
        <v>44074</v>
      </c>
      <c r="H2318" s="150">
        <v>38000</v>
      </c>
      <c r="I2318" s="148" t="str">
        <f t="shared" si="144"/>
        <v>2020Q3</v>
      </c>
      <c r="J2318" s="148">
        <f t="shared" si="145"/>
        <v>1</v>
      </c>
      <c r="K2318" s="148">
        <f t="shared" si="146"/>
        <v>3</v>
      </c>
      <c r="L2318" s="151">
        <f t="shared" si="147"/>
        <v>1</v>
      </c>
    </row>
    <row r="2319" spans="2:12" x14ac:dyDescent="0.25">
      <c r="B2319" s="147" t="s">
        <v>9</v>
      </c>
      <c r="C2319" s="148" t="s">
        <v>7</v>
      </c>
      <c r="D2319" s="148">
        <v>39</v>
      </c>
      <c r="E2319" s="148" t="s">
        <v>8</v>
      </c>
      <c r="F2319" s="149">
        <v>44369</v>
      </c>
      <c r="G2319" s="149">
        <v>44147</v>
      </c>
      <c r="H2319" s="150">
        <v>81000</v>
      </c>
      <c r="I2319" s="148" t="str">
        <f t="shared" si="144"/>
        <v>2020Q4</v>
      </c>
      <c r="J2319" s="148">
        <f t="shared" si="145"/>
        <v>1</v>
      </c>
      <c r="K2319" s="148">
        <f t="shared" si="146"/>
        <v>2</v>
      </c>
      <c r="L2319" s="151">
        <f t="shared" si="147"/>
        <v>1</v>
      </c>
    </row>
    <row r="2320" spans="2:12" x14ac:dyDescent="0.25">
      <c r="B2320" s="147" t="s">
        <v>6</v>
      </c>
      <c r="C2320" s="148" t="s">
        <v>7</v>
      </c>
      <c r="D2320" s="148">
        <v>39</v>
      </c>
      <c r="E2320" s="148" t="s">
        <v>8</v>
      </c>
      <c r="F2320" s="149">
        <v>44369</v>
      </c>
      <c r="G2320" s="149">
        <v>44327</v>
      </c>
      <c r="H2320" s="150">
        <v>81000</v>
      </c>
      <c r="I2320" s="148" t="str">
        <f t="shared" si="144"/>
        <v>2021Q2</v>
      </c>
      <c r="J2320" s="148">
        <f t="shared" si="145"/>
        <v>0</v>
      </c>
      <c r="K2320" s="148">
        <f t="shared" si="146"/>
        <v>0</v>
      </c>
      <c r="L2320" s="151">
        <f t="shared" si="147"/>
        <v>1</v>
      </c>
    </row>
    <row r="2321" spans="2:12" x14ac:dyDescent="0.25">
      <c r="B2321" s="147" t="s">
        <v>9</v>
      </c>
      <c r="C2321" s="148" t="s">
        <v>7</v>
      </c>
      <c r="D2321" s="148">
        <v>37</v>
      </c>
      <c r="E2321" s="148" t="s">
        <v>8</v>
      </c>
      <c r="F2321" s="149">
        <v>44374</v>
      </c>
      <c r="G2321" s="149">
        <v>44127</v>
      </c>
      <c r="H2321" s="150">
        <v>86000</v>
      </c>
      <c r="I2321" s="148" t="str">
        <f t="shared" si="144"/>
        <v>2020Q4</v>
      </c>
      <c r="J2321" s="148">
        <f t="shared" si="145"/>
        <v>1</v>
      </c>
      <c r="K2321" s="148">
        <f t="shared" si="146"/>
        <v>2</v>
      </c>
      <c r="L2321" s="151">
        <f t="shared" si="147"/>
        <v>1</v>
      </c>
    </row>
    <row r="2322" spans="2:12" x14ac:dyDescent="0.25">
      <c r="B2322" s="147" t="s">
        <v>9</v>
      </c>
      <c r="C2322" s="148" t="s">
        <v>7</v>
      </c>
      <c r="D2322" s="148">
        <v>44</v>
      </c>
      <c r="E2322" s="148" t="s">
        <v>8</v>
      </c>
      <c r="F2322" s="149">
        <v>44374</v>
      </c>
      <c r="G2322" s="149">
        <v>44164</v>
      </c>
      <c r="H2322" s="150">
        <v>52000</v>
      </c>
      <c r="I2322" s="148" t="str">
        <f t="shared" si="144"/>
        <v>2020Q4</v>
      </c>
      <c r="J2322" s="148">
        <f t="shared" si="145"/>
        <v>1</v>
      </c>
      <c r="K2322" s="148">
        <f t="shared" si="146"/>
        <v>2</v>
      </c>
      <c r="L2322" s="151">
        <f t="shared" si="147"/>
        <v>1</v>
      </c>
    </row>
    <row r="2323" spans="2:12" x14ac:dyDescent="0.25">
      <c r="B2323" s="147" t="s">
        <v>6</v>
      </c>
      <c r="C2323" s="148" t="s">
        <v>7</v>
      </c>
      <c r="D2323" s="148">
        <v>51</v>
      </c>
      <c r="E2323" s="148" t="s">
        <v>8</v>
      </c>
      <c r="F2323" s="149">
        <v>44374</v>
      </c>
      <c r="G2323" s="149">
        <v>44336</v>
      </c>
      <c r="H2323" s="150">
        <v>30000</v>
      </c>
      <c r="I2323" s="148" t="str">
        <f t="shared" si="144"/>
        <v>2021Q2</v>
      </c>
      <c r="J2323" s="148">
        <f t="shared" si="145"/>
        <v>0</v>
      </c>
      <c r="K2323" s="148">
        <f t="shared" si="146"/>
        <v>0</v>
      </c>
      <c r="L2323" s="151">
        <f t="shared" si="147"/>
        <v>1</v>
      </c>
    </row>
    <row r="2324" spans="2:12" x14ac:dyDescent="0.25">
      <c r="B2324" s="147" t="s">
        <v>9</v>
      </c>
      <c r="C2324" s="148" t="s">
        <v>7</v>
      </c>
      <c r="D2324" s="148">
        <v>33</v>
      </c>
      <c r="E2324" s="148" t="s">
        <v>8</v>
      </c>
      <c r="F2324" s="149">
        <v>44375</v>
      </c>
      <c r="G2324" s="149">
        <v>43248</v>
      </c>
      <c r="H2324" s="150">
        <v>94000</v>
      </c>
      <c r="I2324" s="148" t="str">
        <f t="shared" si="144"/>
        <v>2018Q2</v>
      </c>
      <c r="J2324" s="148">
        <f t="shared" si="145"/>
        <v>3</v>
      </c>
      <c r="K2324" s="148">
        <f t="shared" si="146"/>
        <v>12</v>
      </c>
      <c r="L2324" s="151">
        <f t="shared" si="147"/>
        <v>1</v>
      </c>
    </row>
    <row r="2325" spans="2:12" x14ac:dyDescent="0.25">
      <c r="B2325" s="147" t="s">
        <v>6</v>
      </c>
      <c r="C2325" s="148" t="s">
        <v>7</v>
      </c>
      <c r="D2325" s="148">
        <v>36</v>
      </c>
      <c r="E2325" s="148" t="s">
        <v>8</v>
      </c>
      <c r="F2325" s="149">
        <v>44375</v>
      </c>
      <c r="G2325" s="149">
        <v>43712</v>
      </c>
      <c r="H2325" s="150">
        <v>87000</v>
      </c>
      <c r="I2325" s="148" t="str">
        <f t="shared" si="144"/>
        <v>2019Q3</v>
      </c>
      <c r="J2325" s="148">
        <f t="shared" si="145"/>
        <v>2</v>
      </c>
      <c r="K2325" s="148">
        <f t="shared" si="146"/>
        <v>7</v>
      </c>
      <c r="L2325" s="151">
        <f t="shared" si="147"/>
        <v>1</v>
      </c>
    </row>
    <row r="2326" spans="2:12" x14ac:dyDescent="0.25">
      <c r="B2326" s="147" t="s">
        <v>9</v>
      </c>
      <c r="C2326" s="148" t="s">
        <v>7</v>
      </c>
      <c r="D2326" s="148">
        <v>44</v>
      </c>
      <c r="E2326" s="148" t="s">
        <v>8</v>
      </c>
      <c r="F2326" s="149">
        <v>44375</v>
      </c>
      <c r="G2326" s="149">
        <v>43974</v>
      </c>
      <c r="H2326" s="150">
        <v>52000</v>
      </c>
      <c r="I2326" s="148" t="str">
        <f t="shared" si="144"/>
        <v>2020Q2</v>
      </c>
      <c r="J2326" s="148">
        <f t="shared" si="145"/>
        <v>1</v>
      </c>
      <c r="K2326" s="148">
        <f t="shared" si="146"/>
        <v>4</v>
      </c>
      <c r="L2326" s="151">
        <f t="shared" si="147"/>
        <v>1</v>
      </c>
    </row>
    <row r="2327" spans="2:12" x14ac:dyDescent="0.25">
      <c r="B2327" s="147" t="s">
        <v>6</v>
      </c>
      <c r="C2327" s="148" t="s">
        <v>7</v>
      </c>
      <c r="D2327" s="148">
        <v>23</v>
      </c>
      <c r="E2327" s="148" t="s">
        <v>8</v>
      </c>
      <c r="F2327" s="149">
        <v>44375</v>
      </c>
      <c r="G2327" s="149">
        <v>44047</v>
      </c>
      <c r="H2327" s="150">
        <v>100000</v>
      </c>
      <c r="I2327" s="148" t="str">
        <f t="shared" si="144"/>
        <v>2020Q3</v>
      </c>
      <c r="J2327" s="148">
        <f t="shared" si="145"/>
        <v>1</v>
      </c>
      <c r="K2327" s="148">
        <f t="shared" si="146"/>
        <v>3</v>
      </c>
      <c r="L2327" s="151">
        <f t="shared" si="147"/>
        <v>1</v>
      </c>
    </row>
    <row r="2328" spans="2:12" x14ac:dyDescent="0.25">
      <c r="B2328" s="147" t="s">
        <v>9</v>
      </c>
      <c r="C2328" s="148" t="s">
        <v>7</v>
      </c>
      <c r="D2328" s="148">
        <v>56</v>
      </c>
      <c r="E2328" s="148" t="s">
        <v>8</v>
      </c>
      <c r="F2328" s="149">
        <v>44376</v>
      </c>
      <c r="G2328" s="149">
        <v>44030</v>
      </c>
      <c r="H2328" s="150">
        <v>17000</v>
      </c>
      <c r="I2328" s="148" t="str">
        <f t="shared" si="144"/>
        <v>2020Q3</v>
      </c>
      <c r="J2328" s="148">
        <f t="shared" si="145"/>
        <v>1</v>
      </c>
      <c r="K2328" s="148">
        <f t="shared" si="146"/>
        <v>3</v>
      </c>
      <c r="L2328" s="151">
        <f t="shared" si="147"/>
        <v>1</v>
      </c>
    </row>
    <row r="2329" spans="2:12" x14ac:dyDescent="0.25">
      <c r="B2329" s="147" t="s">
        <v>9</v>
      </c>
      <c r="C2329" s="148" t="s">
        <v>7</v>
      </c>
      <c r="D2329" s="148">
        <v>47</v>
      </c>
      <c r="E2329" s="148" t="s">
        <v>8</v>
      </c>
      <c r="F2329" s="149">
        <v>44376</v>
      </c>
      <c r="G2329" s="149">
        <v>44084</v>
      </c>
      <c r="H2329" s="150">
        <v>40000</v>
      </c>
      <c r="I2329" s="148" t="str">
        <f t="shared" si="144"/>
        <v>2020Q3</v>
      </c>
      <c r="J2329" s="148">
        <f t="shared" si="145"/>
        <v>1</v>
      </c>
      <c r="K2329" s="148">
        <f t="shared" si="146"/>
        <v>3</v>
      </c>
      <c r="L2329" s="151">
        <f t="shared" si="147"/>
        <v>1</v>
      </c>
    </row>
    <row r="2330" spans="2:12" x14ac:dyDescent="0.25">
      <c r="B2330" s="147" t="s">
        <v>6</v>
      </c>
      <c r="C2330" s="148" t="s">
        <v>7</v>
      </c>
      <c r="D2330" s="148">
        <v>42</v>
      </c>
      <c r="E2330" s="148" t="s">
        <v>8</v>
      </c>
      <c r="F2330" s="149">
        <v>44376</v>
      </c>
      <c r="G2330" s="149">
        <v>44127</v>
      </c>
      <c r="H2330" s="150">
        <v>64000</v>
      </c>
      <c r="I2330" s="148" t="str">
        <f t="shared" si="144"/>
        <v>2020Q4</v>
      </c>
      <c r="J2330" s="148">
        <f t="shared" si="145"/>
        <v>1</v>
      </c>
      <c r="K2330" s="148">
        <f t="shared" si="146"/>
        <v>2</v>
      </c>
      <c r="L2330" s="151">
        <f t="shared" si="147"/>
        <v>1</v>
      </c>
    </row>
    <row r="2331" spans="2:12" x14ac:dyDescent="0.25">
      <c r="B2331" s="147" t="s">
        <v>6</v>
      </c>
      <c r="C2331" s="148" t="s">
        <v>7</v>
      </c>
      <c r="D2331" s="148">
        <v>28</v>
      </c>
      <c r="E2331" s="148" t="s">
        <v>8</v>
      </c>
      <c r="F2331" s="149">
        <v>44376</v>
      </c>
      <c r="G2331" s="149">
        <v>44298</v>
      </c>
      <c r="H2331" s="150">
        <v>100000</v>
      </c>
      <c r="I2331" s="148" t="str">
        <f t="shared" si="144"/>
        <v>2021Q2</v>
      </c>
      <c r="J2331" s="148">
        <f t="shared" si="145"/>
        <v>0</v>
      </c>
      <c r="K2331" s="148">
        <f t="shared" si="146"/>
        <v>0</v>
      </c>
      <c r="L2331" s="151">
        <f t="shared" si="147"/>
        <v>1</v>
      </c>
    </row>
    <row r="2332" spans="2:12" x14ac:dyDescent="0.25">
      <c r="B2332" s="147" t="s">
        <v>6</v>
      </c>
      <c r="C2332" s="148" t="s">
        <v>7</v>
      </c>
      <c r="D2332" s="148">
        <v>19</v>
      </c>
      <c r="E2332" s="148" t="s">
        <v>8</v>
      </c>
      <c r="F2332" s="149">
        <v>44376</v>
      </c>
      <c r="G2332" s="149">
        <v>44306</v>
      </c>
      <c r="H2332" s="150">
        <v>100000</v>
      </c>
      <c r="I2332" s="148" t="str">
        <f t="shared" si="144"/>
        <v>2021Q2</v>
      </c>
      <c r="J2332" s="148">
        <f t="shared" si="145"/>
        <v>0</v>
      </c>
      <c r="K2332" s="148">
        <f t="shared" si="146"/>
        <v>0</v>
      </c>
      <c r="L2332" s="151">
        <f t="shared" si="147"/>
        <v>1</v>
      </c>
    </row>
    <row r="2333" spans="2:12" x14ac:dyDescent="0.25">
      <c r="B2333" s="147" t="s">
        <v>9</v>
      </c>
      <c r="C2333" s="148" t="s">
        <v>7</v>
      </c>
      <c r="D2333" s="148">
        <v>47</v>
      </c>
      <c r="E2333" s="148" t="s">
        <v>8</v>
      </c>
      <c r="F2333" s="149">
        <v>44378</v>
      </c>
      <c r="G2333" s="149">
        <v>42795</v>
      </c>
      <c r="H2333" s="150">
        <v>40000</v>
      </c>
      <c r="I2333" s="148" t="str">
        <f t="shared" si="144"/>
        <v>2017Q1</v>
      </c>
      <c r="J2333" s="148">
        <f t="shared" si="145"/>
        <v>4</v>
      </c>
      <c r="K2333" s="148">
        <f t="shared" si="146"/>
        <v>18</v>
      </c>
      <c r="L2333" s="151">
        <f t="shared" si="147"/>
        <v>1</v>
      </c>
    </row>
    <row r="2334" spans="2:12" x14ac:dyDescent="0.25">
      <c r="B2334" s="147" t="s">
        <v>6</v>
      </c>
      <c r="C2334" s="148" t="s">
        <v>7</v>
      </c>
      <c r="D2334" s="148">
        <v>63</v>
      </c>
      <c r="E2334" s="148" t="s">
        <v>8</v>
      </c>
      <c r="F2334" s="149">
        <v>44378</v>
      </c>
      <c r="G2334" s="149">
        <v>44080</v>
      </c>
      <c r="H2334" s="150">
        <v>10000</v>
      </c>
      <c r="I2334" s="148" t="str">
        <f t="shared" si="144"/>
        <v>2020Q3</v>
      </c>
      <c r="J2334" s="148">
        <f t="shared" si="145"/>
        <v>1</v>
      </c>
      <c r="K2334" s="148">
        <f t="shared" si="146"/>
        <v>4</v>
      </c>
      <c r="L2334" s="151">
        <f t="shared" si="147"/>
        <v>1</v>
      </c>
    </row>
    <row r="2335" spans="2:12" x14ac:dyDescent="0.25">
      <c r="B2335" s="147" t="s">
        <v>9</v>
      </c>
      <c r="C2335" s="148" t="s">
        <v>7</v>
      </c>
      <c r="D2335" s="148">
        <v>64</v>
      </c>
      <c r="E2335" s="148" t="s">
        <v>8</v>
      </c>
      <c r="F2335" s="149">
        <v>44378</v>
      </c>
      <c r="G2335" s="149">
        <v>44109</v>
      </c>
      <c r="H2335" s="150">
        <v>10000</v>
      </c>
      <c r="I2335" s="148" t="str">
        <f t="shared" si="144"/>
        <v>2020Q4</v>
      </c>
      <c r="J2335" s="148">
        <f t="shared" si="145"/>
        <v>1</v>
      </c>
      <c r="K2335" s="148">
        <f t="shared" si="146"/>
        <v>3</v>
      </c>
      <c r="L2335" s="151">
        <f t="shared" si="147"/>
        <v>1</v>
      </c>
    </row>
    <row r="2336" spans="2:12" x14ac:dyDescent="0.25">
      <c r="B2336" s="147" t="s">
        <v>6</v>
      </c>
      <c r="C2336" s="148" t="s">
        <v>7</v>
      </c>
      <c r="D2336" s="148">
        <v>52</v>
      </c>
      <c r="E2336" s="148" t="s">
        <v>8</v>
      </c>
      <c r="F2336" s="149">
        <v>44378</v>
      </c>
      <c r="G2336" s="149">
        <v>44216</v>
      </c>
      <c r="H2336" s="150">
        <v>27000</v>
      </c>
      <c r="I2336" s="148" t="str">
        <f t="shared" si="144"/>
        <v>2021Q1</v>
      </c>
      <c r="J2336" s="148">
        <f t="shared" si="145"/>
        <v>0</v>
      </c>
      <c r="K2336" s="148">
        <f t="shared" si="146"/>
        <v>2</v>
      </c>
      <c r="L2336" s="151">
        <f t="shared" si="147"/>
        <v>1</v>
      </c>
    </row>
    <row r="2337" spans="2:12" x14ac:dyDescent="0.25">
      <c r="B2337" s="147" t="s">
        <v>6</v>
      </c>
      <c r="C2337" s="148" t="s">
        <v>7</v>
      </c>
      <c r="D2337" s="148">
        <v>58</v>
      </c>
      <c r="E2337" s="148" t="s">
        <v>8</v>
      </c>
      <c r="F2337" s="149">
        <v>44380</v>
      </c>
      <c r="G2337" s="149">
        <v>44281</v>
      </c>
      <c r="H2337" s="150">
        <v>12000</v>
      </c>
      <c r="I2337" s="148" t="str">
        <f t="shared" si="144"/>
        <v>2021Q1</v>
      </c>
      <c r="J2337" s="148">
        <f t="shared" si="145"/>
        <v>0</v>
      </c>
      <c r="K2337" s="148">
        <f t="shared" si="146"/>
        <v>2</v>
      </c>
      <c r="L2337" s="151">
        <f t="shared" si="147"/>
        <v>1</v>
      </c>
    </row>
    <row r="2338" spans="2:12" x14ac:dyDescent="0.25">
      <c r="B2338" s="147" t="s">
        <v>9</v>
      </c>
      <c r="C2338" s="148" t="s">
        <v>7</v>
      </c>
      <c r="D2338" s="148">
        <v>37</v>
      </c>
      <c r="E2338" s="148" t="s">
        <v>8</v>
      </c>
      <c r="F2338" s="149">
        <v>44381</v>
      </c>
      <c r="G2338" s="149">
        <v>43080</v>
      </c>
      <c r="H2338" s="150">
        <v>86000</v>
      </c>
      <c r="I2338" s="148" t="str">
        <f t="shared" si="144"/>
        <v>2017Q4</v>
      </c>
      <c r="J2338" s="148">
        <f t="shared" si="145"/>
        <v>4</v>
      </c>
      <c r="K2338" s="148">
        <f t="shared" si="146"/>
        <v>15</v>
      </c>
      <c r="L2338" s="151">
        <f t="shared" si="147"/>
        <v>1</v>
      </c>
    </row>
    <row r="2339" spans="2:12" x14ac:dyDescent="0.25">
      <c r="B2339" s="147" t="s">
        <v>6</v>
      </c>
      <c r="C2339" s="148" t="s">
        <v>7</v>
      </c>
      <c r="D2339" s="148">
        <v>57</v>
      </c>
      <c r="E2339" s="148" t="s">
        <v>8</v>
      </c>
      <c r="F2339" s="149">
        <v>44381</v>
      </c>
      <c r="G2339" s="149">
        <v>43570</v>
      </c>
      <c r="H2339" s="150">
        <v>15000</v>
      </c>
      <c r="I2339" s="148" t="str">
        <f t="shared" si="144"/>
        <v>2019Q2</v>
      </c>
      <c r="J2339" s="148">
        <f t="shared" si="145"/>
        <v>2</v>
      </c>
      <c r="K2339" s="148">
        <f t="shared" si="146"/>
        <v>9</v>
      </c>
      <c r="L2339" s="151">
        <f t="shared" si="147"/>
        <v>1</v>
      </c>
    </row>
    <row r="2340" spans="2:12" x14ac:dyDescent="0.25">
      <c r="B2340" s="147" t="s">
        <v>9</v>
      </c>
      <c r="C2340" s="148" t="s">
        <v>7</v>
      </c>
      <c r="D2340" s="148">
        <v>59</v>
      </c>
      <c r="E2340" s="148" t="s">
        <v>8</v>
      </c>
      <c r="F2340" s="149">
        <v>44381</v>
      </c>
      <c r="G2340" s="149">
        <v>44147</v>
      </c>
      <c r="H2340" s="150">
        <v>10000</v>
      </c>
      <c r="I2340" s="148" t="str">
        <f t="shared" si="144"/>
        <v>2020Q4</v>
      </c>
      <c r="J2340" s="148">
        <f t="shared" si="145"/>
        <v>1</v>
      </c>
      <c r="K2340" s="148">
        <f t="shared" si="146"/>
        <v>3</v>
      </c>
      <c r="L2340" s="151">
        <f t="shared" si="147"/>
        <v>1</v>
      </c>
    </row>
    <row r="2341" spans="2:12" x14ac:dyDescent="0.25">
      <c r="B2341" s="147" t="s">
        <v>6</v>
      </c>
      <c r="C2341" s="148" t="s">
        <v>7</v>
      </c>
      <c r="D2341" s="148">
        <v>24</v>
      </c>
      <c r="E2341" s="148" t="s">
        <v>8</v>
      </c>
      <c r="F2341" s="149">
        <v>44381</v>
      </c>
      <c r="G2341" s="149">
        <v>44201</v>
      </c>
      <c r="H2341" s="150">
        <v>100000</v>
      </c>
      <c r="I2341" s="148" t="str">
        <f t="shared" si="144"/>
        <v>2021Q1</v>
      </c>
      <c r="J2341" s="148">
        <f t="shared" si="145"/>
        <v>0</v>
      </c>
      <c r="K2341" s="148">
        <f t="shared" si="146"/>
        <v>2</v>
      </c>
      <c r="L2341" s="151">
        <f t="shared" si="147"/>
        <v>1</v>
      </c>
    </row>
    <row r="2342" spans="2:12" x14ac:dyDescent="0.25">
      <c r="B2342" s="147" t="s">
        <v>6</v>
      </c>
      <c r="C2342" s="148" t="s">
        <v>7</v>
      </c>
      <c r="D2342" s="148">
        <v>64</v>
      </c>
      <c r="E2342" s="148" t="s">
        <v>8</v>
      </c>
      <c r="F2342" s="149">
        <v>44381</v>
      </c>
      <c r="G2342" s="149">
        <v>44213</v>
      </c>
      <c r="H2342" s="150">
        <v>10000</v>
      </c>
      <c r="I2342" s="148" t="str">
        <f t="shared" si="144"/>
        <v>2021Q1</v>
      </c>
      <c r="J2342" s="148">
        <f t="shared" si="145"/>
        <v>0</v>
      </c>
      <c r="K2342" s="148">
        <f t="shared" si="146"/>
        <v>2</v>
      </c>
      <c r="L2342" s="151">
        <f t="shared" si="147"/>
        <v>1</v>
      </c>
    </row>
    <row r="2343" spans="2:12" x14ac:dyDescent="0.25">
      <c r="B2343" s="147" t="s">
        <v>6</v>
      </c>
      <c r="C2343" s="148" t="s">
        <v>7</v>
      </c>
      <c r="D2343" s="148">
        <v>50</v>
      </c>
      <c r="E2343" s="148" t="s">
        <v>8</v>
      </c>
      <c r="F2343" s="149">
        <v>44381</v>
      </c>
      <c r="G2343" s="149">
        <v>44259</v>
      </c>
      <c r="H2343" s="150">
        <v>32000</v>
      </c>
      <c r="I2343" s="148" t="str">
        <f t="shared" si="144"/>
        <v>2021Q1</v>
      </c>
      <c r="J2343" s="148">
        <f t="shared" si="145"/>
        <v>0</v>
      </c>
      <c r="K2343" s="148">
        <f t="shared" si="146"/>
        <v>2</v>
      </c>
      <c r="L2343" s="151">
        <f t="shared" si="147"/>
        <v>1</v>
      </c>
    </row>
    <row r="2344" spans="2:12" x14ac:dyDescent="0.25">
      <c r="B2344" s="147" t="s">
        <v>9</v>
      </c>
      <c r="C2344" s="148" t="s">
        <v>7</v>
      </c>
      <c r="D2344" s="148">
        <v>62</v>
      </c>
      <c r="E2344" s="148" t="s">
        <v>12</v>
      </c>
      <c r="F2344" s="149">
        <v>44381</v>
      </c>
      <c r="G2344" s="149">
        <v>44264</v>
      </c>
      <c r="H2344" s="150">
        <v>20000</v>
      </c>
      <c r="I2344" s="148" t="str">
        <f t="shared" si="144"/>
        <v>2021Q1</v>
      </c>
      <c r="J2344" s="148">
        <f t="shared" si="145"/>
        <v>0</v>
      </c>
      <c r="K2344" s="148">
        <f t="shared" si="146"/>
        <v>2</v>
      </c>
      <c r="L2344" s="151">
        <f t="shared" si="147"/>
        <v>1</v>
      </c>
    </row>
    <row r="2345" spans="2:12" x14ac:dyDescent="0.25">
      <c r="B2345" s="147" t="s">
        <v>9</v>
      </c>
      <c r="C2345" s="148" t="s">
        <v>7</v>
      </c>
      <c r="D2345" s="148">
        <v>55</v>
      </c>
      <c r="E2345" s="148" t="s">
        <v>8</v>
      </c>
      <c r="F2345" s="149">
        <v>44382</v>
      </c>
      <c r="G2345" s="149">
        <v>43586</v>
      </c>
      <c r="H2345" s="150">
        <v>20000</v>
      </c>
      <c r="I2345" s="148" t="str">
        <f t="shared" si="144"/>
        <v>2019Q2</v>
      </c>
      <c r="J2345" s="148">
        <f t="shared" si="145"/>
        <v>2</v>
      </c>
      <c r="K2345" s="148">
        <f t="shared" si="146"/>
        <v>9</v>
      </c>
      <c r="L2345" s="151">
        <f t="shared" si="147"/>
        <v>1</v>
      </c>
    </row>
    <row r="2346" spans="2:12" x14ac:dyDescent="0.25">
      <c r="B2346" s="147" t="s">
        <v>6</v>
      </c>
      <c r="C2346" s="148" t="s">
        <v>7</v>
      </c>
      <c r="D2346" s="148">
        <v>54</v>
      </c>
      <c r="E2346" s="148" t="s">
        <v>8</v>
      </c>
      <c r="F2346" s="149">
        <v>44385</v>
      </c>
      <c r="G2346" s="149">
        <v>44222</v>
      </c>
      <c r="H2346" s="150">
        <v>22000</v>
      </c>
      <c r="I2346" s="148" t="str">
        <f t="shared" si="144"/>
        <v>2021Q1</v>
      </c>
      <c r="J2346" s="148">
        <f t="shared" si="145"/>
        <v>0</v>
      </c>
      <c r="K2346" s="148">
        <f t="shared" si="146"/>
        <v>2</v>
      </c>
      <c r="L2346" s="151">
        <f t="shared" si="147"/>
        <v>1</v>
      </c>
    </row>
    <row r="2347" spans="2:12" x14ac:dyDescent="0.25">
      <c r="B2347" s="147" t="s">
        <v>11</v>
      </c>
      <c r="C2347" s="148" t="s">
        <v>7</v>
      </c>
      <c r="D2347" s="148">
        <v>58</v>
      </c>
      <c r="E2347" s="148" t="s">
        <v>8</v>
      </c>
      <c r="F2347" s="149">
        <v>44385</v>
      </c>
      <c r="G2347" s="149">
        <v>44361</v>
      </c>
      <c r="H2347" s="150">
        <v>12000</v>
      </c>
      <c r="I2347" s="148" t="str">
        <f t="shared" si="144"/>
        <v>2021Q2</v>
      </c>
      <c r="J2347" s="148">
        <f t="shared" si="145"/>
        <v>0</v>
      </c>
      <c r="K2347" s="148">
        <f t="shared" si="146"/>
        <v>1</v>
      </c>
      <c r="L2347" s="151">
        <f t="shared" si="147"/>
        <v>1</v>
      </c>
    </row>
    <row r="2348" spans="2:12" x14ac:dyDescent="0.25">
      <c r="B2348" s="147" t="s">
        <v>6</v>
      </c>
      <c r="C2348" s="148" t="s">
        <v>7</v>
      </c>
      <c r="D2348" s="148">
        <v>49</v>
      </c>
      <c r="E2348" s="148" t="s">
        <v>8</v>
      </c>
      <c r="F2348" s="149">
        <v>44386</v>
      </c>
      <c r="G2348" s="149">
        <v>44272</v>
      </c>
      <c r="H2348" s="150">
        <v>35000</v>
      </c>
      <c r="I2348" s="148" t="str">
        <f t="shared" si="144"/>
        <v>2021Q1</v>
      </c>
      <c r="J2348" s="148">
        <f t="shared" si="145"/>
        <v>0</v>
      </c>
      <c r="K2348" s="148">
        <f t="shared" si="146"/>
        <v>2</v>
      </c>
      <c r="L2348" s="151">
        <f t="shared" si="147"/>
        <v>1</v>
      </c>
    </row>
    <row r="2349" spans="2:12" x14ac:dyDescent="0.25">
      <c r="B2349" s="147" t="s">
        <v>11</v>
      </c>
      <c r="C2349" s="148" t="s">
        <v>7</v>
      </c>
      <c r="D2349" s="148">
        <v>56</v>
      </c>
      <c r="E2349" s="148" t="s">
        <v>8</v>
      </c>
      <c r="F2349" s="149">
        <v>44386</v>
      </c>
      <c r="G2349" s="149">
        <v>44357</v>
      </c>
      <c r="H2349" s="150">
        <v>17000</v>
      </c>
      <c r="I2349" s="148" t="str">
        <f t="shared" si="144"/>
        <v>2021Q2</v>
      </c>
      <c r="J2349" s="148">
        <f t="shared" si="145"/>
        <v>0</v>
      </c>
      <c r="K2349" s="148">
        <f t="shared" si="146"/>
        <v>1</v>
      </c>
      <c r="L2349" s="151">
        <f t="shared" si="147"/>
        <v>1</v>
      </c>
    </row>
    <row r="2350" spans="2:12" x14ac:dyDescent="0.25">
      <c r="B2350" s="147" t="s">
        <v>9</v>
      </c>
      <c r="C2350" s="148" t="s">
        <v>7</v>
      </c>
      <c r="D2350" s="148">
        <v>45</v>
      </c>
      <c r="E2350" s="148" t="s">
        <v>8</v>
      </c>
      <c r="F2350" s="149">
        <v>44387</v>
      </c>
      <c r="G2350" s="149">
        <v>43110</v>
      </c>
      <c r="H2350" s="150">
        <v>47000</v>
      </c>
      <c r="I2350" s="148" t="str">
        <f t="shared" si="144"/>
        <v>2018Q1</v>
      </c>
      <c r="J2350" s="148">
        <f t="shared" si="145"/>
        <v>3</v>
      </c>
      <c r="K2350" s="148">
        <f t="shared" si="146"/>
        <v>14</v>
      </c>
      <c r="L2350" s="151">
        <f t="shared" si="147"/>
        <v>1</v>
      </c>
    </row>
    <row r="2351" spans="2:12" x14ac:dyDescent="0.25">
      <c r="B2351" s="147" t="s">
        <v>9</v>
      </c>
      <c r="C2351" s="148" t="s">
        <v>7</v>
      </c>
      <c r="D2351" s="148">
        <v>45</v>
      </c>
      <c r="E2351" s="148" t="s">
        <v>8</v>
      </c>
      <c r="F2351" s="149">
        <v>44387</v>
      </c>
      <c r="G2351" s="149">
        <v>43875</v>
      </c>
      <c r="H2351" s="150">
        <v>47000</v>
      </c>
      <c r="I2351" s="148" t="str">
        <f t="shared" si="144"/>
        <v>2020Q1</v>
      </c>
      <c r="J2351" s="148">
        <f t="shared" si="145"/>
        <v>1</v>
      </c>
      <c r="K2351" s="148">
        <f t="shared" si="146"/>
        <v>6</v>
      </c>
      <c r="L2351" s="151">
        <f t="shared" si="147"/>
        <v>1</v>
      </c>
    </row>
    <row r="2352" spans="2:12" x14ac:dyDescent="0.25">
      <c r="B2352" s="147" t="s">
        <v>9</v>
      </c>
      <c r="C2352" s="148" t="s">
        <v>7</v>
      </c>
      <c r="D2352" s="148">
        <v>60</v>
      </c>
      <c r="E2352" s="148" t="s">
        <v>8</v>
      </c>
      <c r="F2352" s="149">
        <v>44387</v>
      </c>
      <c r="G2352" s="149">
        <v>44056</v>
      </c>
      <c r="H2352" s="150">
        <v>10000</v>
      </c>
      <c r="I2352" s="148" t="str">
        <f t="shared" si="144"/>
        <v>2020Q3</v>
      </c>
      <c r="J2352" s="148">
        <f t="shared" si="145"/>
        <v>1</v>
      </c>
      <c r="K2352" s="148">
        <f t="shared" si="146"/>
        <v>4</v>
      </c>
      <c r="L2352" s="151">
        <f t="shared" si="147"/>
        <v>1</v>
      </c>
    </row>
    <row r="2353" spans="2:12" x14ac:dyDescent="0.25">
      <c r="B2353" s="147" t="s">
        <v>6</v>
      </c>
      <c r="C2353" s="148" t="s">
        <v>7</v>
      </c>
      <c r="D2353" s="148">
        <v>61</v>
      </c>
      <c r="E2353" s="148" t="s">
        <v>8</v>
      </c>
      <c r="F2353" s="149">
        <v>44387</v>
      </c>
      <c r="G2353" s="149">
        <v>44122</v>
      </c>
      <c r="H2353" s="150">
        <v>10000</v>
      </c>
      <c r="I2353" s="148" t="str">
        <f t="shared" si="144"/>
        <v>2020Q4</v>
      </c>
      <c r="J2353" s="148">
        <f t="shared" si="145"/>
        <v>1</v>
      </c>
      <c r="K2353" s="148">
        <f t="shared" si="146"/>
        <v>3</v>
      </c>
      <c r="L2353" s="151">
        <f t="shared" si="147"/>
        <v>1</v>
      </c>
    </row>
    <row r="2354" spans="2:12" x14ac:dyDescent="0.25">
      <c r="B2354" s="147" t="s">
        <v>9</v>
      </c>
      <c r="C2354" s="148" t="s">
        <v>7</v>
      </c>
      <c r="D2354" s="148">
        <v>29</v>
      </c>
      <c r="E2354" s="148" t="s">
        <v>8</v>
      </c>
      <c r="F2354" s="149">
        <v>44388</v>
      </c>
      <c r="G2354" s="149">
        <v>43366</v>
      </c>
      <c r="H2354" s="150">
        <v>100000</v>
      </c>
      <c r="I2354" s="148" t="str">
        <f t="shared" si="144"/>
        <v>2018Q3</v>
      </c>
      <c r="J2354" s="148">
        <f t="shared" si="145"/>
        <v>3</v>
      </c>
      <c r="K2354" s="148">
        <f t="shared" si="146"/>
        <v>12</v>
      </c>
      <c r="L2354" s="151">
        <f t="shared" si="147"/>
        <v>1</v>
      </c>
    </row>
    <row r="2355" spans="2:12" x14ac:dyDescent="0.25">
      <c r="B2355" s="147" t="s">
        <v>9</v>
      </c>
      <c r="C2355" s="148" t="s">
        <v>7</v>
      </c>
      <c r="D2355" s="148">
        <v>47</v>
      </c>
      <c r="E2355" s="148" t="s">
        <v>8</v>
      </c>
      <c r="F2355" s="149">
        <v>44388</v>
      </c>
      <c r="G2355" s="149">
        <v>43612</v>
      </c>
      <c r="H2355" s="150">
        <v>40000</v>
      </c>
      <c r="I2355" s="148" t="str">
        <f t="shared" si="144"/>
        <v>2019Q2</v>
      </c>
      <c r="J2355" s="148">
        <f t="shared" si="145"/>
        <v>2</v>
      </c>
      <c r="K2355" s="148">
        <f t="shared" si="146"/>
        <v>9</v>
      </c>
      <c r="L2355" s="151">
        <f t="shared" si="147"/>
        <v>1</v>
      </c>
    </row>
    <row r="2356" spans="2:12" x14ac:dyDescent="0.25">
      <c r="B2356" s="147" t="s">
        <v>6</v>
      </c>
      <c r="C2356" s="148" t="s">
        <v>7</v>
      </c>
      <c r="D2356" s="148">
        <v>46</v>
      </c>
      <c r="E2356" s="148" t="s">
        <v>8</v>
      </c>
      <c r="F2356" s="149">
        <v>44388</v>
      </c>
      <c r="G2356" s="149">
        <v>44260</v>
      </c>
      <c r="H2356" s="150">
        <v>43000</v>
      </c>
      <c r="I2356" s="148" t="str">
        <f t="shared" si="144"/>
        <v>2021Q1</v>
      </c>
      <c r="J2356" s="148">
        <f t="shared" si="145"/>
        <v>0</v>
      </c>
      <c r="K2356" s="148">
        <f t="shared" si="146"/>
        <v>2</v>
      </c>
      <c r="L2356" s="151">
        <f t="shared" si="147"/>
        <v>1</v>
      </c>
    </row>
    <row r="2357" spans="2:12" x14ac:dyDescent="0.25">
      <c r="B2357" s="147" t="s">
        <v>9</v>
      </c>
      <c r="C2357" s="148" t="s">
        <v>7</v>
      </c>
      <c r="D2357" s="148">
        <v>61</v>
      </c>
      <c r="E2357" s="148" t="s">
        <v>8</v>
      </c>
      <c r="F2357" s="149">
        <v>44389</v>
      </c>
      <c r="G2357" s="149">
        <v>43193</v>
      </c>
      <c r="H2357" s="150">
        <v>10000</v>
      </c>
      <c r="I2357" s="148" t="str">
        <f t="shared" si="144"/>
        <v>2018Q2</v>
      </c>
      <c r="J2357" s="148">
        <f t="shared" si="145"/>
        <v>3</v>
      </c>
      <c r="K2357" s="148">
        <f t="shared" si="146"/>
        <v>13</v>
      </c>
      <c r="L2357" s="151">
        <f t="shared" si="147"/>
        <v>1</v>
      </c>
    </row>
    <row r="2358" spans="2:12" x14ac:dyDescent="0.25">
      <c r="B2358" s="147" t="s">
        <v>9</v>
      </c>
      <c r="C2358" s="148" t="s">
        <v>7</v>
      </c>
      <c r="D2358" s="148">
        <v>25</v>
      </c>
      <c r="E2358" s="148" t="s">
        <v>8</v>
      </c>
      <c r="F2358" s="149">
        <v>44389</v>
      </c>
      <c r="G2358" s="149">
        <v>44066</v>
      </c>
      <c r="H2358" s="150">
        <v>100000</v>
      </c>
      <c r="I2358" s="148" t="str">
        <f t="shared" si="144"/>
        <v>2020Q3</v>
      </c>
      <c r="J2358" s="148">
        <f t="shared" si="145"/>
        <v>1</v>
      </c>
      <c r="K2358" s="148">
        <f t="shared" si="146"/>
        <v>4</v>
      </c>
      <c r="L2358" s="151">
        <f t="shared" si="147"/>
        <v>1</v>
      </c>
    </row>
    <row r="2359" spans="2:12" x14ac:dyDescent="0.25">
      <c r="B2359" s="147" t="s">
        <v>6</v>
      </c>
      <c r="C2359" s="148" t="s">
        <v>7</v>
      </c>
      <c r="D2359" s="148">
        <v>25</v>
      </c>
      <c r="E2359" s="148" t="s">
        <v>8</v>
      </c>
      <c r="F2359" s="149">
        <v>44389</v>
      </c>
      <c r="G2359" s="149">
        <v>44259</v>
      </c>
      <c r="H2359" s="150">
        <v>100000</v>
      </c>
      <c r="I2359" s="148" t="str">
        <f t="shared" si="144"/>
        <v>2021Q1</v>
      </c>
      <c r="J2359" s="148">
        <f t="shared" si="145"/>
        <v>0</v>
      </c>
      <c r="K2359" s="148">
        <f t="shared" si="146"/>
        <v>2</v>
      </c>
      <c r="L2359" s="151">
        <f t="shared" si="147"/>
        <v>1</v>
      </c>
    </row>
    <row r="2360" spans="2:12" x14ac:dyDescent="0.25">
      <c r="B2360" s="147" t="s">
        <v>9</v>
      </c>
      <c r="C2360" s="148" t="s">
        <v>7</v>
      </c>
      <c r="D2360" s="148">
        <v>48</v>
      </c>
      <c r="E2360" s="148" t="s">
        <v>12</v>
      </c>
      <c r="F2360" s="149">
        <v>44392</v>
      </c>
      <c r="G2360" s="149">
        <v>44260</v>
      </c>
      <c r="H2360" s="150">
        <v>76000</v>
      </c>
      <c r="I2360" s="148" t="str">
        <f t="shared" si="144"/>
        <v>2021Q1</v>
      </c>
      <c r="J2360" s="148">
        <f t="shared" si="145"/>
        <v>0</v>
      </c>
      <c r="K2360" s="148">
        <f t="shared" si="146"/>
        <v>2</v>
      </c>
      <c r="L2360" s="151">
        <f t="shared" si="147"/>
        <v>1</v>
      </c>
    </row>
    <row r="2361" spans="2:12" x14ac:dyDescent="0.25">
      <c r="B2361" s="147" t="s">
        <v>9</v>
      </c>
      <c r="C2361" s="148" t="s">
        <v>7</v>
      </c>
      <c r="D2361" s="148">
        <v>45</v>
      </c>
      <c r="E2361" s="148" t="s">
        <v>8</v>
      </c>
      <c r="F2361" s="149">
        <v>44393</v>
      </c>
      <c r="G2361" s="149">
        <v>44103</v>
      </c>
      <c r="H2361" s="150">
        <v>47000</v>
      </c>
      <c r="I2361" s="148" t="str">
        <f t="shared" si="144"/>
        <v>2020Q3</v>
      </c>
      <c r="J2361" s="148">
        <f t="shared" si="145"/>
        <v>1</v>
      </c>
      <c r="K2361" s="148">
        <f t="shared" si="146"/>
        <v>4</v>
      </c>
      <c r="L2361" s="151">
        <f t="shared" si="147"/>
        <v>1</v>
      </c>
    </row>
    <row r="2362" spans="2:12" x14ac:dyDescent="0.25">
      <c r="B2362" s="147" t="s">
        <v>6</v>
      </c>
      <c r="C2362" s="148" t="s">
        <v>7</v>
      </c>
      <c r="D2362" s="148">
        <v>58</v>
      </c>
      <c r="E2362" s="148" t="s">
        <v>8</v>
      </c>
      <c r="F2362" s="149">
        <v>44393</v>
      </c>
      <c r="G2362" s="149">
        <v>44292</v>
      </c>
      <c r="H2362" s="150">
        <v>12000</v>
      </c>
      <c r="I2362" s="148" t="str">
        <f t="shared" si="144"/>
        <v>2021Q2</v>
      </c>
      <c r="J2362" s="148">
        <f t="shared" si="145"/>
        <v>0</v>
      </c>
      <c r="K2362" s="148">
        <f t="shared" si="146"/>
        <v>1</v>
      </c>
      <c r="L2362" s="151">
        <f t="shared" si="147"/>
        <v>1</v>
      </c>
    </row>
    <row r="2363" spans="2:12" x14ac:dyDescent="0.25">
      <c r="B2363" s="147" t="s">
        <v>6</v>
      </c>
      <c r="C2363" s="148" t="s">
        <v>7</v>
      </c>
      <c r="D2363" s="148">
        <v>40</v>
      </c>
      <c r="E2363" s="148" t="s">
        <v>8</v>
      </c>
      <c r="F2363" s="149">
        <v>44394</v>
      </c>
      <c r="G2363" s="149">
        <v>44030</v>
      </c>
      <c r="H2363" s="150">
        <v>74000</v>
      </c>
      <c r="I2363" s="148" t="str">
        <f t="shared" si="144"/>
        <v>2020Q3</v>
      </c>
      <c r="J2363" s="148">
        <f t="shared" si="145"/>
        <v>1</v>
      </c>
      <c r="K2363" s="148">
        <f t="shared" si="146"/>
        <v>4</v>
      </c>
      <c r="L2363" s="151">
        <f t="shared" si="147"/>
        <v>1</v>
      </c>
    </row>
    <row r="2364" spans="2:12" x14ac:dyDescent="0.25">
      <c r="B2364" s="147" t="s">
        <v>11</v>
      </c>
      <c r="C2364" s="148" t="s">
        <v>7</v>
      </c>
      <c r="D2364" s="148">
        <v>39</v>
      </c>
      <c r="E2364" s="148" t="s">
        <v>8</v>
      </c>
      <c r="F2364" s="149">
        <v>44394</v>
      </c>
      <c r="G2364" s="149">
        <v>44375</v>
      </c>
      <c r="H2364" s="150">
        <v>81000</v>
      </c>
      <c r="I2364" s="148" t="str">
        <f t="shared" si="144"/>
        <v>2021Q2</v>
      </c>
      <c r="J2364" s="148">
        <f t="shared" si="145"/>
        <v>0</v>
      </c>
      <c r="K2364" s="148">
        <f t="shared" si="146"/>
        <v>1</v>
      </c>
      <c r="L2364" s="151">
        <f t="shared" si="147"/>
        <v>1</v>
      </c>
    </row>
    <row r="2365" spans="2:12" x14ac:dyDescent="0.25">
      <c r="B2365" s="147" t="s">
        <v>9</v>
      </c>
      <c r="C2365" s="148" t="s">
        <v>7</v>
      </c>
      <c r="D2365" s="148">
        <v>26</v>
      </c>
      <c r="E2365" s="148" t="s">
        <v>8</v>
      </c>
      <c r="F2365" s="149">
        <v>44395</v>
      </c>
      <c r="G2365" s="149">
        <v>44110</v>
      </c>
      <c r="H2365" s="150">
        <v>100000</v>
      </c>
      <c r="I2365" s="148" t="str">
        <f t="shared" si="144"/>
        <v>2020Q4</v>
      </c>
      <c r="J2365" s="148">
        <f t="shared" si="145"/>
        <v>1</v>
      </c>
      <c r="K2365" s="148">
        <f t="shared" si="146"/>
        <v>3</v>
      </c>
      <c r="L2365" s="151">
        <f t="shared" si="147"/>
        <v>1</v>
      </c>
    </row>
    <row r="2366" spans="2:12" x14ac:dyDescent="0.25">
      <c r="B2366" s="147" t="s">
        <v>9</v>
      </c>
      <c r="C2366" s="148" t="s">
        <v>7</v>
      </c>
      <c r="D2366" s="148">
        <v>51</v>
      </c>
      <c r="E2366" s="148" t="s">
        <v>8</v>
      </c>
      <c r="F2366" s="149">
        <v>44395</v>
      </c>
      <c r="G2366" s="149">
        <v>44150</v>
      </c>
      <c r="H2366" s="150">
        <v>30000</v>
      </c>
      <c r="I2366" s="148" t="str">
        <f t="shared" si="144"/>
        <v>2020Q4</v>
      </c>
      <c r="J2366" s="148">
        <f t="shared" si="145"/>
        <v>1</v>
      </c>
      <c r="K2366" s="148">
        <f t="shared" si="146"/>
        <v>3</v>
      </c>
      <c r="L2366" s="151">
        <f t="shared" si="147"/>
        <v>1</v>
      </c>
    </row>
    <row r="2367" spans="2:12" x14ac:dyDescent="0.25">
      <c r="B2367" s="147" t="s">
        <v>6</v>
      </c>
      <c r="C2367" s="148" t="s">
        <v>7</v>
      </c>
      <c r="D2367" s="148">
        <v>59</v>
      </c>
      <c r="E2367" s="148" t="s">
        <v>8</v>
      </c>
      <c r="F2367" s="149">
        <v>44395</v>
      </c>
      <c r="G2367" s="149">
        <v>44161</v>
      </c>
      <c r="H2367" s="150">
        <v>10000</v>
      </c>
      <c r="I2367" s="148" t="str">
        <f t="shared" si="144"/>
        <v>2020Q4</v>
      </c>
      <c r="J2367" s="148">
        <f t="shared" si="145"/>
        <v>1</v>
      </c>
      <c r="K2367" s="148">
        <f t="shared" si="146"/>
        <v>3</v>
      </c>
      <c r="L2367" s="151">
        <f t="shared" si="147"/>
        <v>1</v>
      </c>
    </row>
    <row r="2368" spans="2:12" x14ac:dyDescent="0.25">
      <c r="B2368" s="147" t="s">
        <v>9</v>
      </c>
      <c r="C2368" s="148" t="s">
        <v>10</v>
      </c>
      <c r="D2368" s="148">
        <v>62</v>
      </c>
      <c r="E2368" s="148" t="s">
        <v>8</v>
      </c>
      <c r="F2368" s="149">
        <v>44395</v>
      </c>
      <c r="G2368" s="149">
        <v>44394</v>
      </c>
      <c r="H2368" s="150">
        <v>10000</v>
      </c>
      <c r="I2368" s="148" t="str">
        <f t="shared" si="144"/>
        <v>2021Q3</v>
      </c>
      <c r="J2368" s="148">
        <f t="shared" si="145"/>
        <v>0</v>
      </c>
      <c r="K2368" s="148">
        <f t="shared" si="146"/>
        <v>0</v>
      </c>
      <c r="L2368" s="151">
        <f t="shared" si="147"/>
        <v>0</v>
      </c>
    </row>
    <row r="2369" spans="2:12" x14ac:dyDescent="0.25">
      <c r="B2369" s="147" t="s">
        <v>6</v>
      </c>
      <c r="C2369" s="148" t="s">
        <v>7</v>
      </c>
      <c r="D2369" s="148">
        <v>24</v>
      </c>
      <c r="E2369" s="148" t="s">
        <v>8</v>
      </c>
      <c r="F2369" s="149">
        <v>44399</v>
      </c>
      <c r="G2369" s="149">
        <v>42735</v>
      </c>
      <c r="H2369" s="150">
        <v>100000</v>
      </c>
      <c r="I2369" s="148" t="str">
        <f t="shared" si="144"/>
        <v>2016Q4</v>
      </c>
      <c r="J2369" s="148">
        <f t="shared" si="145"/>
        <v>5</v>
      </c>
      <c r="K2369" s="148">
        <f t="shared" si="146"/>
        <v>19</v>
      </c>
      <c r="L2369" s="151">
        <f t="shared" si="147"/>
        <v>1</v>
      </c>
    </row>
    <row r="2370" spans="2:12" x14ac:dyDescent="0.25">
      <c r="B2370" s="147" t="s">
        <v>9</v>
      </c>
      <c r="C2370" s="148" t="s">
        <v>7</v>
      </c>
      <c r="D2370" s="148">
        <v>56</v>
      </c>
      <c r="E2370" s="148" t="s">
        <v>8</v>
      </c>
      <c r="F2370" s="149">
        <v>44399</v>
      </c>
      <c r="G2370" s="149">
        <v>43934</v>
      </c>
      <c r="H2370" s="150">
        <v>17000</v>
      </c>
      <c r="I2370" s="148" t="str">
        <f t="shared" si="144"/>
        <v>2020Q2</v>
      </c>
      <c r="J2370" s="148">
        <f t="shared" si="145"/>
        <v>1</v>
      </c>
      <c r="K2370" s="148">
        <f t="shared" si="146"/>
        <v>5</v>
      </c>
      <c r="L2370" s="151">
        <f t="shared" si="147"/>
        <v>1</v>
      </c>
    </row>
    <row r="2371" spans="2:12" x14ac:dyDescent="0.25">
      <c r="B2371" s="147" t="s">
        <v>9</v>
      </c>
      <c r="C2371" s="148" t="s">
        <v>7</v>
      </c>
      <c r="D2371" s="148">
        <v>59</v>
      </c>
      <c r="E2371" s="148" t="s">
        <v>8</v>
      </c>
      <c r="F2371" s="149">
        <v>44399</v>
      </c>
      <c r="G2371" s="149">
        <v>44150</v>
      </c>
      <c r="H2371" s="150">
        <v>10000</v>
      </c>
      <c r="I2371" s="148" t="str">
        <f t="shared" si="144"/>
        <v>2020Q4</v>
      </c>
      <c r="J2371" s="148">
        <f t="shared" si="145"/>
        <v>1</v>
      </c>
      <c r="K2371" s="148">
        <f t="shared" si="146"/>
        <v>3</v>
      </c>
      <c r="L2371" s="151">
        <f t="shared" si="147"/>
        <v>1</v>
      </c>
    </row>
    <row r="2372" spans="2:12" x14ac:dyDescent="0.25">
      <c r="B2372" s="147" t="s">
        <v>9</v>
      </c>
      <c r="C2372" s="148" t="s">
        <v>7</v>
      </c>
      <c r="D2372" s="148">
        <v>25</v>
      </c>
      <c r="E2372" s="148" t="s">
        <v>8</v>
      </c>
      <c r="F2372" s="149">
        <v>44400</v>
      </c>
      <c r="G2372" s="149">
        <v>42795</v>
      </c>
      <c r="H2372" s="150">
        <v>100000</v>
      </c>
      <c r="I2372" s="148" t="str">
        <f t="shared" si="144"/>
        <v>2017Q1</v>
      </c>
      <c r="J2372" s="148">
        <f t="shared" si="145"/>
        <v>4</v>
      </c>
      <c r="K2372" s="148">
        <f t="shared" si="146"/>
        <v>18</v>
      </c>
      <c r="L2372" s="151">
        <f t="shared" si="147"/>
        <v>1</v>
      </c>
    </row>
    <row r="2373" spans="2:12" x14ac:dyDescent="0.25">
      <c r="B2373" s="147" t="s">
        <v>9</v>
      </c>
      <c r="C2373" s="148" t="s">
        <v>7</v>
      </c>
      <c r="D2373" s="148">
        <v>38</v>
      </c>
      <c r="E2373" s="148" t="s">
        <v>8</v>
      </c>
      <c r="F2373" s="149">
        <v>44400</v>
      </c>
      <c r="G2373" s="149">
        <v>43854</v>
      </c>
      <c r="H2373" s="150">
        <v>84000</v>
      </c>
      <c r="I2373" s="148" t="str">
        <f t="shared" si="144"/>
        <v>2020Q1</v>
      </c>
      <c r="J2373" s="148">
        <f t="shared" si="145"/>
        <v>1</v>
      </c>
      <c r="K2373" s="148">
        <f t="shared" si="146"/>
        <v>6</v>
      </c>
      <c r="L2373" s="151">
        <f t="shared" si="147"/>
        <v>1</v>
      </c>
    </row>
    <row r="2374" spans="2:12" x14ac:dyDescent="0.25">
      <c r="B2374" s="147" t="s">
        <v>9</v>
      </c>
      <c r="C2374" s="148" t="s">
        <v>7</v>
      </c>
      <c r="D2374" s="148">
        <v>33</v>
      </c>
      <c r="E2374" s="148" t="s">
        <v>8</v>
      </c>
      <c r="F2374" s="149">
        <v>44400</v>
      </c>
      <c r="G2374" s="149">
        <v>44194</v>
      </c>
      <c r="H2374" s="150">
        <v>94000</v>
      </c>
      <c r="I2374" s="148" t="str">
        <f t="shared" si="144"/>
        <v>2020Q4</v>
      </c>
      <c r="J2374" s="148">
        <f t="shared" si="145"/>
        <v>1</v>
      </c>
      <c r="K2374" s="148">
        <f t="shared" si="146"/>
        <v>3</v>
      </c>
      <c r="L2374" s="151">
        <f t="shared" si="147"/>
        <v>1</v>
      </c>
    </row>
    <row r="2375" spans="2:12" x14ac:dyDescent="0.25">
      <c r="B2375" s="147" t="s">
        <v>9</v>
      </c>
      <c r="C2375" s="148" t="s">
        <v>7</v>
      </c>
      <c r="D2375" s="148">
        <v>42</v>
      </c>
      <c r="E2375" s="148" t="s">
        <v>8</v>
      </c>
      <c r="F2375" s="149">
        <v>44401</v>
      </c>
      <c r="G2375" s="149">
        <v>42751</v>
      </c>
      <c r="H2375" s="150">
        <v>64000</v>
      </c>
      <c r="I2375" s="148" t="str">
        <f t="shared" si="144"/>
        <v>2017Q1</v>
      </c>
      <c r="J2375" s="148">
        <f t="shared" si="145"/>
        <v>4</v>
      </c>
      <c r="K2375" s="148">
        <f t="shared" si="146"/>
        <v>18</v>
      </c>
      <c r="L2375" s="151">
        <f t="shared" si="147"/>
        <v>1</v>
      </c>
    </row>
    <row r="2376" spans="2:12" x14ac:dyDescent="0.25">
      <c r="B2376" s="147" t="s">
        <v>9</v>
      </c>
      <c r="C2376" s="148" t="s">
        <v>7</v>
      </c>
      <c r="D2376" s="148">
        <v>28</v>
      </c>
      <c r="E2376" s="148" t="s">
        <v>8</v>
      </c>
      <c r="F2376" s="149">
        <v>44401</v>
      </c>
      <c r="G2376" s="149">
        <v>43211</v>
      </c>
      <c r="H2376" s="150">
        <v>100000</v>
      </c>
      <c r="I2376" s="148" t="str">
        <f t="shared" si="144"/>
        <v>2018Q2</v>
      </c>
      <c r="J2376" s="148">
        <f t="shared" si="145"/>
        <v>3</v>
      </c>
      <c r="K2376" s="148">
        <f t="shared" si="146"/>
        <v>13</v>
      </c>
      <c r="L2376" s="151">
        <f t="shared" si="147"/>
        <v>1</v>
      </c>
    </row>
    <row r="2377" spans="2:12" x14ac:dyDescent="0.25">
      <c r="B2377" s="147" t="s">
        <v>9</v>
      </c>
      <c r="C2377" s="148" t="s">
        <v>7</v>
      </c>
      <c r="D2377" s="148">
        <v>51</v>
      </c>
      <c r="E2377" s="148" t="s">
        <v>8</v>
      </c>
      <c r="F2377" s="149">
        <v>44401</v>
      </c>
      <c r="G2377" s="149">
        <v>43868</v>
      </c>
      <c r="H2377" s="150">
        <v>30000</v>
      </c>
      <c r="I2377" s="148" t="str">
        <f t="shared" si="144"/>
        <v>2020Q1</v>
      </c>
      <c r="J2377" s="148">
        <f t="shared" si="145"/>
        <v>1</v>
      </c>
      <c r="K2377" s="148">
        <f t="shared" si="146"/>
        <v>6</v>
      </c>
      <c r="L2377" s="151">
        <f t="shared" si="147"/>
        <v>1</v>
      </c>
    </row>
    <row r="2378" spans="2:12" x14ac:dyDescent="0.25">
      <c r="B2378" s="147" t="s">
        <v>9</v>
      </c>
      <c r="C2378" s="148" t="s">
        <v>10</v>
      </c>
      <c r="D2378" s="148">
        <v>23</v>
      </c>
      <c r="E2378" s="148" t="s">
        <v>8</v>
      </c>
      <c r="F2378" s="149">
        <v>44401</v>
      </c>
      <c r="G2378" s="149">
        <v>43993</v>
      </c>
      <c r="H2378" s="150">
        <v>100000</v>
      </c>
      <c r="I2378" s="148" t="str">
        <f t="shared" si="144"/>
        <v>2020Q2</v>
      </c>
      <c r="J2378" s="148">
        <f t="shared" si="145"/>
        <v>1</v>
      </c>
      <c r="K2378" s="148">
        <f t="shared" si="146"/>
        <v>5</v>
      </c>
      <c r="L2378" s="151">
        <f t="shared" si="147"/>
        <v>0</v>
      </c>
    </row>
    <row r="2379" spans="2:12" x14ac:dyDescent="0.25">
      <c r="B2379" s="147" t="s">
        <v>6</v>
      </c>
      <c r="C2379" s="148" t="s">
        <v>7</v>
      </c>
      <c r="D2379" s="148">
        <v>43</v>
      </c>
      <c r="E2379" s="148" t="s">
        <v>8</v>
      </c>
      <c r="F2379" s="149">
        <v>44401</v>
      </c>
      <c r="G2379" s="149">
        <v>44204</v>
      </c>
      <c r="H2379" s="150">
        <v>59000</v>
      </c>
      <c r="I2379" s="148" t="str">
        <f t="shared" ref="I2379:I2442" si="148">YEAR(G2379)&amp;"Q"&amp;ROUNDUP(MONTH(G2379)/3,0)</f>
        <v>2021Q1</v>
      </c>
      <c r="J2379" s="148">
        <f t="shared" ref="J2379:J2442" si="149">YEAR(F2379)-YEAR(G2379)</f>
        <v>0</v>
      </c>
      <c r="K2379" s="148">
        <f t="shared" ref="K2379:K2442" si="150">(YEAR(F2379)*4+ROUNDDOWN((MONTH(F2379)-1)/3,0))
-(YEAR(G2379)*4+ROUNDDOWN((MONTH(G2379)-1)/3,0))</f>
        <v>2</v>
      </c>
      <c r="L2379" s="151">
        <f t="shared" ref="L2379:L2442" si="151">IF(C2379="Declined",0,IF(C2379="Admitted",1,IF(B2379="TPD",0.8,1)))</f>
        <v>1</v>
      </c>
    </row>
    <row r="2380" spans="2:12" x14ac:dyDescent="0.25">
      <c r="B2380" s="147" t="s">
        <v>6</v>
      </c>
      <c r="C2380" s="148" t="s">
        <v>7</v>
      </c>
      <c r="D2380" s="148">
        <v>35</v>
      </c>
      <c r="E2380" s="148" t="s">
        <v>8</v>
      </c>
      <c r="F2380" s="149">
        <v>44401</v>
      </c>
      <c r="G2380" s="149">
        <v>44294</v>
      </c>
      <c r="H2380" s="150">
        <v>88000</v>
      </c>
      <c r="I2380" s="148" t="str">
        <f t="shared" si="148"/>
        <v>2021Q2</v>
      </c>
      <c r="J2380" s="148">
        <f t="shared" si="149"/>
        <v>0</v>
      </c>
      <c r="K2380" s="148">
        <f t="shared" si="150"/>
        <v>1</v>
      </c>
      <c r="L2380" s="151">
        <f t="shared" si="151"/>
        <v>1</v>
      </c>
    </row>
    <row r="2381" spans="2:12" x14ac:dyDescent="0.25">
      <c r="B2381" s="147" t="s">
        <v>6</v>
      </c>
      <c r="C2381" s="148" t="s">
        <v>7</v>
      </c>
      <c r="D2381" s="148">
        <v>49</v>
      </c>
      <c r="E2381" s="148" t="s">
        <v>8</v>
      </c>
      <c r="F2381" s="149">
        <v>44402</v>
      </c>
      <c r="G2381" s="149">
        <v>43329</v>
      </c>
      <c r="H2381" s="150">
        <v>35000</v>
      </c>
      <c r="I2381" s="148" t="str">
        <f t="shared" si="148"/>
        <v>2018Q3</v>
      </c>
      <c r="J2381" s="148">
        <f t="shared" si="149"/>
        <v>3</v>
      </c>
      <c r="K2381" s="148">
        <f t="shared" si="150"/>
        <v>12</v>
      </c>
      <c r="L2381" s="151">
        <f t="shared" si="151"/>
        <v>1</v>
      </c>
    </row>
    <row r="2382" spans="2:12" x14ac:dyDescent="0.25">
      <c r="B2382" s="147" t="s">
        <v>9</v>
      </c>
      <c r="C2382" s="148" t="s">
        <v>7</v>
      </c>
      <c r="D2382" s="148">
        <v>62</v>
      </c>
      <c r="E2382" s="148" t="s">
        <v>8</v>
      </c>
      <c r="F2382" s="149">
        <v>44402</v>
      </c>
      <c r="G2382" s="149">
        <v>44140</v>
      </c>
      <c r="H2382" s="150">
        <v>10000</v>
      </c>
      <c r="I2382" s="148" t="str">
        <f t="shared" si="148"/>
        <v>2020Q4</v>
      </c>
      <c r="J2382" s="148">
        <f t="shared" si="149"/>
        <v>1</v>
      </c>
      <c r="K2382" s="148">
        <f t="shared" si="150"/>
        <v>3</v>
      </c>
      <c r="L2382" s="151">
        <f t="shared" si="151"/>
        <v>1</v>
      </c>
    </row>
    <row r="2383" spans="2:12" x14ac:dyDescent="0.25">
      <c r="B2383" s="147" t="s">
        <v>6</v>
      </c>
      <c r="C2383" s="148" t="s">
        <v>7</v>
      </c>
      <c r="D2383" s="148">
        <v>24</v>
      </c>
      <c r="E2383" s="148" t="s">
        <v>8</v>
      </c>
      <c r="F2383" s="149">
        <v>44402</v>
      </c>
      <c r="G2383" s="149">
        <v>44203</v>
      </c>
      <c r="H2383" s="150">
        <v>100000</v>
      </c>
      <c r="I2383" s="148" t="str">
        <f t="shared" si="148"/>
        <v>2021Q1</v>
      </c>
      <c r="J2383" s="148">
        <f t="shared" si="149"/>
        <v>0</v>
      </c>
      <c r="K2383" s="148">
        <f t="shared" si="150"/>
        <v>2</v>
      </c>
      <c r="L2383" s="151">
        <f t="shared" si="151"/>
        <v>1</v>
      </c>
    </row>
    <row r="2384" spans="2:12" x14ac:dyDescent="0.25">
      <c r="B2384" s="147" t="s">
        <v>6</v>
      </c>
      <c r="C2384" s="148" t="s">
        <v>7</v>
      </c>
      <c r="D2384" s="148">
        <v>38</v>
      </c>
      <c r="E2384" s="148" t="s">
        <v>8</v>
      </c>
      <c r="F2384" s="149">
        <v>44402</v>
      </c>
      <c r="G2384" s="149">
        <v>44267</v>
      </c>
      <c r="H2384" s="150">
        <v>84000</v>
      </c>
      <c r="I2384" s="148" t="str">
        <f t="shared" si="148"/>
        <v>2021Q1</v>
      </c>
      <c r="J2384" s="148">
        <f t="shared" si="149"/>
        <v>0</v>
      </c>
      <c r="K2384" s="148">
        <f t="shared" si="150"/>
        <v>2</v>
      </c>
      <c r="L2384" s="151">
        <f t="shared" si="151"/>
        <v>1</v>
      </c>
    </row>
    <row r="2385" spans="2:12" x14ac:dyDescent="0.25">
      <c r="B2385" s="147" t="s">
        <v>6</v>
      </c>
      <c r="C2385" s="148" t="s">
        <v>7</v>
      </c>
      <c r="D2385" s="148">
        <v>18</v>
      </c>
      <c r="E2385" s="148" t="s">
        <v>8</v>
      </c>
      <c r="F2385" s="149">
        <v>44403</v>
      </c>
      <c r="G2385" s="149">
        <v>44146</v>
      </c>
      <c r="H2385" s="150">
        <v>100000</v>
      </c>
      <c r="I2385" s="148" t="str">
        <f t="shared" si="148"/>
        <v>2020Q4</v>
      </c>
      <c r="J2385" s="148">
        <f t="shared" si="149"/>
        <v>1</v>
      </c>
      <c r="K2385" s="148">
        <f t="shared" si="150"/>
        <v>3</v>
      </c>
      <c r="L2385" s="151">
        <f t="shared" si="151"/>
        <v>1</v>
      </c>
    </row>
    <row r="2386" spans="2:12" x14ac:dyDescent="0.25">
      <c r="B2386" s="147" t="s">
        <v>6</v>
      </c>
      <c r="C2386" s="148" t="s">
        <v>7</v>
      </c>
      <c r="D2386" s="148">
        <v>38</v>
      </c>
      <c r="E2386" s="148" t="s">
        <v>8</v>
      </c>
      <c r="F2386" s="149">
        <v>44403</v>
      </c>
      <c r="G2386" s="149">
        <v>44321</v>
      </c>
      <c r="H2386" s="150">
        <v>84000</v>
      </c>
      <c r="I2386" s="148" t="str">
        <f t="shared" si="148"/>
        <v>2021Q2</v>
      </c>
      <c r="J2386" s="148">
        <f t="shared" si="149"/>
        <v>0</v>
      </c>
      <c r="K2386" s="148">
        <f t="shared" si="150"/>
        <v>1</v>
      </c>
      <c r="L2386" s="151">
        <f t="shared" si="151"/>
        <v>1</v>
      </c>
    </row>
    <row r="2387" spans="2:12" x14ac:dyDescent="0.25">
      <c r="B2387" s="147" t="s">
        <v>11</v>
      </c>
      <c r="C2387" s="148" t="s">
        <v>7</v>
      </c>
      <c r="D2387" s="148">
        <v>50</v>
      </c>
      <c r="E2387" s="148" t="s">
        <v>8</v>
      </c>
      <c r="F2387" s="149">
        <v>44403</v>
      </c>
      <c r="G2387" s="149">
        <v>44351</v>
      </c>
      <c r="H2387" s="150">
        <v>32000</v>
      </c>
      <c r="I2387" s="148" t="str">
        <f t="shared" si="148"/>
        <v>2021Q2</v>
      </c>
      <c r="J2387" s="148">
        <f t="shared" si="149"/>
        <v>0</v>
      </c>
      <c r="K2387" s="148">
        <f t="shared" si="150"/>
        <v>1</v>
      </c>
      <c r="L2387" s="151">
        <f t="shared" si="151"/>
        <v>1</v>
      </c>
    </row>
    <row r="2388" spans="2:12" x14ac:dyDescent="0.25">
      <c r="B2388" s="147" t="s">
        <v>9</v>
      </c>
      <c r="C2388" s="148" t="s">
        <v>10</v>
      </c>
      <c r="D2388" s="148">
        <v>24</v>
      </c>
      <c r="E2388" s="148" t="s">
        <v>8</v>
      </c>
      <c r="F2388" s="149">
        <v>44409</v>
      </c>
      <c r="G2388" s="149">
        <v>42552</v>
      </c>
      <c r="H2388" s="150">
        <v>100000</v>
      </c>
      <c r="I2388" s="148" t="str">
        <f t="shared" si="148"/>
        <v>2016Q3</v>
      </c>
      <c r="J2388" s="148">
        <f t="shared" si="149"/>
        <v>5</v>
      </c>
      <c r="K2388" s="148">
        <f t="shared" si="150"/>
        <v>20</v>
      </c>
      <c r="L2388" s="151">
        <f t="shared" si="151"/>
        <v>0</v>
      </c>
    </row>
    <row r="2389" spans="2:12" x14ac:dyDescent="0.25">
      <c r="B2389" s="147" t="s">
        <v>9</v>
      </c>
      <c r="C2389" s="148" t="s">
        <v>7</v>
      </c>
      <c r="D2389" s="148">
        <v>42</v>
      </c>
      <c r="E2389" s="148" t="s">
        <v>8</v>
      </c>
      <c r="F2389" s="149">
        <v>44409</v>
      </c>
      <c r="G2389" s="149">
        <v>42940</v>
      </c>
      <c r="H2389" s="150">
        <v>64000</v>
      </c>
      <c r="I2389" s="148" t="str">
        <f t="shared" si="148"/>
        <v>2017Q3</v>
      </c>
      <c r="J2389" s="148">
        <f t="shared" si="149"/>
        <v>4</v>
      </c>
      <c r="K2389" s="148">
        <f t="shared" si="150"/>
        <v>16</v>
      </c>
      <c r="L2389" s="151">
        <f t="shared" si="151"/>
        <v>1</v>
      </c>
    </row>
    <row r="2390" spans="2:12" x14ac:dyDescent="0.25">
      <c r="B2390" s="147" t="s">
        <v>9</v>
      </c>
      <c r="C2390" s="148" t="s">
        <v>7</v>
      </c>
      <c r="D2390" s="148">
        <v>51</v>
      </c>
      <c r="E2390" s="148" t="s">
        <v>8</v>
      </c>
      <c r="F2390" s="149">
        <v>44409</v>
      </c>
      <c r="G2390" s="149">
        <v>44028</v>
      </c>
      <c r="H2390" s="150">
        <v>30000</v>
      </c>
      <c r="I2390" s="148" t="str">
        <f t="shared" si="148"/>
        <v>2020Q3</v>
      </c>
      <c r="J2390" s="148">
        <f t="shared" si="149"/>
        <v>1</v>
      </c>
      <c r="K2390" s="148">
        <f t="shared" si="150"/>
        <v>4</v>
      </c>
      <c r="L2390" s="151">
        <f t="shared" si="151"/>
        <v>1</v>
      </c>
    </row>
    <row r="2391" spans="2:12" x14ac:dyDescent="0.25">
      <c r="B2391" s="147" t="s">
        <v>9</v>
      </c>
      <c r="C2391" s="148" t="s">
        <v>7</v>
      </c>
      <c r="D2391" s="148">
        <v>54</v>
      </c>
      <c r="E2391" s="148" t="s">
        <v>8</v>
      </c>
      <c r="F2391" s="149">
        <v>44409</v>
      </c>
      <c r="G2391" s="149">
        <v>44029</v>
      </c>
      <c r="H2391" s="150">
        <v>22000</v>
      </c>
      <c r="I2391" s="148" t="str">
        <f t="shared" si="148"/>
        <v>2020Q3</v>
      </c>
      <c r="J2391" s="148">
        <f t="shared" si="149"/>
        <v>1</v>
      </c>
      <c r="K2391" s="148">
        <f t="shared" si="150"/>
        <v>4</v>
      </c>
      <c r="L2391" s="151">
        <f t="shared" si="151"/>
        <v>1</v>
      </c>
    </row>
    <row r="2392" spans="2:12" x14ac:dyDescent="0.25">
      <c r="B2392" s="147" t="s">
        <v>9</v>
      </c>
      <c r="C2392" s="148" t="s">
        <v>7</v>
      </c>
      <c r="D2392" s="148">
        <v>38</v>
      </c>
      <c r="E2392" s="148" t="s">
        <v>8</v>
      </c>
      <c r="F2392" s="149">
        <v>44409</v>
      </c>
      <c r="G2392" s="149">
        <v>44142</v>
      </c>
      <c r="H2392" s="150">
        <v>84000</v>
      </c>
      <c r="I2392" s="148" t="str">
        <f t="shared" si="148"/>
        <v>2020Q4</v>
      </c>
      <c r="J2392" s="148">
        <f t="shared" si="149"/>
        <v>1</v>
      </c>
      <c r="K2392" s="148">
        <f t="shared" si="150"/>
        <v>3</v>
      </c>
      <c r="L2392" s="151">
        <f t="shared" si="151"/>
        <v>1</v>
      </c>
    </row>
    <row r="2393" spans="2:12" x14ac:dyDescent="0.25">
      <c r="B2393" s="147" t="s">
        <v>6</v>
      </c>
      <c r="C2393" s="148" t="s">
        <v>7</v>
      </c>
      <c r="D2393" s="148">
        <v>39</v>
      </c>
      <c r="E2393" s="148" t="s">
        <v>8</v>
      </c>
      <c r="F2393" s="149">
        <v>44409</v>
      </c>
      <c r="G2393" s="149">
        <v>44205</v>
      </c>
      <c r="H2393" s="150">
        <v>81000</v>
      </c>
      <c r="I2393" s="148" t="str">
        <f t="shared" si="148"/>
        <v>2021Q1</v>
      </c>
      <c r="J2393" s="148">
        <f t="shared" si="149"/>
        <v>0</v>
      </c>
      <c r="K2393" s="148">
        <f t="shared" si="150"/>
        <v>2</v>
      </c>
      <c r="L2393" s="151">
        <f t="shared" si="151"/>
        <v>1</v>
      </c>
    </row>
    <row r="2394" spans="2:12" x14ac:dyDescent="0.25">
      <c r="B2394" s="147" t="s">
        <v>6</v>
      </c>
      <c r="C2394" s="148" t="s">
        <v>7</v>
      </c>
      <c r="D2394" s="148">
        <v>23</v>
      </c>
      <c r="E2394" s="148" t="s">
        <v>8</v>
      </c>
      <c r="F2394" s="149">
        <v>44409</v>
      </c>
      <c r="G2394" s="149">
        <v>44285</v>
      </c>
      <c r="H2394" s="150">
        <v>100000</v>
      </c>
      <c r="I2394" s="148" t="str">
        <f t="shared" si="148"/>
        <v>2021Q1</v>
      </c>
      <c r="J2394" s="148">
        <f t="shared" si="149"/>
        <v>0</v>
      </c>
      <c r="K2394" s="148">
        <f t="shared" si="150"/>
        <v>2</v>
      </c>
      <c r="L2394" s="151">
        <f t="shared" si="151"/>
        <v>1</v>
      </c>
    </row>
    <row r="2395" spans="2:12" x14ac:dyDescent="0.25">
      <c r="B2395" s="147" t="s">
        <v>6</v>
      </c>
      <c r="C2395" s="148" t="s">
        <v>7</v>
      </c>
      <c r="D2395" s="148">
        <v>48</v>
      </c>
      <c r="E2395" s="148" t="s">
        <v>8</v>
      </c>
      <c r="F2395" s="149">
        <v>44410</v>
      </c>
      <c r="G2395" s="149">
        <v>44356</v>
      </c>
      <c r="H2395" s="150">
        <v>38000</v>
      </c>
      <c r="I2395" s="148" t="str">
        <f t="shared" si="148"/>
        <v>2021Q2</v>
      </c>
      <c r="J2395" s="148">
        <f t="shared" si="149"/>
        <v>0</v>
      </c>
      <c r="K2395" s="148">
        <f t="shared" si="150"/>
        <v>1</v>
      </c>
      <c r="L2395" s="151">
        <f t="shared" si="151"/>
        <v>1</v>
      </c>
    </row>
    <row r="2396" spans="2:12" x14ac:dyDescent="0.25">
      <c r="B2396" s="147" t="s">
        <v>6</v>
      </c>
      <c r="C2396" s="148" t="s">
        <v>7</v>
      </c>
      <c r="D2396" s="148">
        <v>45</v>
      </c>
      <c r="E2396" s="148" t="s">
        <v>8</v>
      </c>
      <c r="F2396" s="149">
        <v>44411</v>
      </c>
      <c r="G2396" s="149">
        <v>44313</v>
      </c>
      <c r="H2396" s="150">
        <v>47000</v>
      </c>
      <c r="I2396" s="148" t="str">
        <f t="shared" si="148"/>
        <v>2021Q2</v>
      </c>
      <c r="J2396" s="148">
        <f t="shared" si="149"/>
        <v>0</v>
      </c>
      <c r="K2396" s="148">
        <f t="shared" si="150"/>
        <v>1</v>
      </c>
      <c r="L2396" s="151">
        <f t="shared" si="151"/>
        <v>1</v>
      </c>
    </row>
    <row r="2397" spans="2:12" x14ac:dyDescent="0.25">
      <c r="B2397" s="147" t="s">
        <v>9</v>
      </c>
      <c r="C2397" s="148" t="s">
        <v>7</v>
      </c>
      <c r="D2397" s="148">
        <v>58</v>
      </c>
      <c r="E2397" s="148" t="s">
        <v>8</v>
      </c>
      <c r="F2397" s="149">
        <v>44412</v>
      </c>
      <c r="G2397" s="149">
        <v>44161</v>
      </c>
      <c r="H2397" s="150">
        <v>12000</v>
      </c>
      <c r="I2397" s="148" t="str">
        <f t="shared" si="148"/>
        <v>2020Q4</v>
      </c>
      <c r="J2397" s="148">
        <f t="shared" si="149"/>
        <v>1</v>
      </c>
      <c r="K2397" s="148">
        <f t="shared" si="150"/>
        <v>3</v>
      </c>
      <c r="L2397" s="151">
        <f t="shared" si="151"/>
        <v>1</v>
      </c>
    </row>
    <row r="2398" spans="2:12" x14ac:dyDescent="0.25">
      <c r="B2398" s="147" t="s">
        <v>6</v>
      </c>
      <c r="C2398" s="148" t="s">
        <v>7</v>
      </c>
      <c r="D2398" s="148">
        <v>57</v>
      </c>
      <c r="E2398" s="148" t="s">
        <v>8</v>
      </c>
      <c r="F2398" s="149">
        <v>44412</v>
      </c>
      <c r="G2398" s="149">
        <v>44336</v>
      </c>
      <c r="H2398" s="150">
        <v>15000</v>
      </c>
      <c r="I2398" s="148" t="str">
        <f t="shared" si="148"/>
        <v>2021Q2</v>
      </c>
      <c r="J2398" s="148">
        <f t="shared" si="149"/>
        <v>0</v>
      </c>
      <c r="K2398" s="148">
        <f t="shared" si="150"/>
        <v>1</v>
      </c>
      <c r="L2398" s="151">
        <f t="shared" si="151"/>
        <v>1</v>
      </c>
    </row>
    <row r="2399" spans="2:12" x14ac:dyDescent="0.25">
      <c r="B2399" s="147" t="s">
        <v>9</v>
      </c>
      <c r="C2399" s="148" t="s">
        <v>7</v>
      </c>
      <c r="D2399" s="148">
        <v>22</v>
      </c>
      <c r="E2399" s="148" t="s">
        <v>8</v>
      </c>
      <c r="F2399" s="149">
        <v>44412</v>
      </c>
      <c r="G2399" s="149">
        <v>44378</v>
      </c>
      <c r="H2399" s="150">
        <v>100000</v>
      </c>
      <c r="I2399" s="148" t="str">
        <f t="shared" si="148"/>
        <v>2021Q3</v>
      </c>
      <c r="J2399" s="148">
        <f t="shared" si="149"/>
        <v>0</v>
      </c>
      <c r="K2399" s="148">
        <f t="shared" si="150"/>
        <v>0</v>
      </c>
      <c r="L2399" s="151">
        <f t="shared" si="151"/>
        <v>1</v>
      </c>
    </row>
    <row r="2400" spans="2:12" x14ac:dyDescent="0.25">
      <c r="B2400" s="147" t="s">
        <v>9</v>
      </c>
      <c r="C2400" s="148" t="s">
        <v>7</v>
      </c>
      <c r="D2400" s="148">
        <v>44</v>
      </c>
      <c r="E2400" s="148" t="s">
        <v>8</v>
      </c>
      <c r="F2400" s="149">
        <v>44413</v>
      </c>
      <c r="G2400" s="149">
        <v>44195</v>
      </c>
      <c r="H2400" s="150">
        <v>52000</v>
      </c>
      <c r="I2400" s="148" t="str">
        <f t="shared" si="148"/>
        <v>2020Q4</v>
      </c>
      <c r="J2400" s="148">
        <f t="shared" si="149"/>
        <v>1</v>
      </c>
      <c r="K2400" s="148">
        <f t="shared" si="150"/>
        <v>3</v>
      </c>
      <c r="L2400" s="151">
        <f t="shared" si="151"/>
        <v>1</v>
      </c>
    </row>
    <row r="2401" spans="2:12" x14ac:dyDescent="0.25">
      <c r="B2401" s="147" t="s">
        <v>9</v>
      </c>
      <c r="C2401" s="148" t="s">
        <v>7</v>
      </c>
      <c r="D2401" s="148">
        <v>57</v>
      </c>
      <c r="E2401" s="148" t="s">
        <v>8</v>
      </c>
      <c r="F2401" s="149">
        <v>44416</v>
      </c>
      <c r="G2401" s="149">
        <v>44192</v>
      </c>
      <c r="H2401" s="150">
        <v>15000</v>
      </c>
      <c r="I2401" s="148" t="str">
        <f t="shared" si="148"/>
        <v>2020Q4</v>
      </c>
      <c r="J2401" s="148">
        <f t="shared" si="149"/>
        <v>1</v>
      </c>
      <c r="K2401" s="148">
        <f t="shared" si="150"/>
        <v>3</v>
      </c>
      <c r="L2401" s="151">
        <f t="shared" si="151"/>
        <v>1</v>
      </c>
    </row>
    <row r="2402" spans="2:12" x14ac:dyDescent="0.25">
      <c r="B2402" s="147" t="s">
        <v>6</v>
      </c>
      <c r="C2402" s="148" t="s">
        <v>7</v>
      </c>
      <c r="D2402" s="148">
        <v>50</v>
      </c>
      <c r="E2402" s="148" t="s">
        <v>8</v>
      </c>
      <c r="F2402" s="149">
        <v>44416</v>
      </c>
      <c r="G2402" s="149">
        <v>44310</v>
      </c>
      <c r="H2402" s="150">
        <v>32000</v>
      </c>
      <c r="I2402" s="148" t="str">
        <f t="shared" si="148"/>
        <v>2021Q2</v>
      </c>
      <c r="J2402" s="148">
        <f t="shared" si="149"/>
        <v>0</v>
      </c>
      <c r="K2402" s="148">
        <f t="shared" si="150"/>
        <v>1</v>
      </c>
      <c r="L2402" s="151">
        <f t="shared" si="151"/>
        <v>1</v>
      </c>
    </row>
    <row r="2403" spans="2:12" x14ac:dyDescent="0.25">
      <c r="B2403" s="147" t="s">
        <v>11</v>
      </c>
      <c r="C2403" s="148" t="s">
        <v>7</v>
      </c>
      <c r="D2403" s="148">
        <v>38</v>
      </c>
      <c r="E2403" s="148" t="s">
        <v>8</v>
      </c>
      <c r="F2403" s="149">
        <v>44416</v>
      </c>
      <c r="G2403" s="149">
        <v>44357</v>
      </c>
      <c r="H2403" s="150">
        <v>84000</v>
      </c>
      <c r="I2403" s="148" t="str">
        <f t="shared" si="148"/>
        <v>2021Q2</v>
      </c>
      <c r="J2403" s="148">
        <f t="shared" si="149"/>
        <v>0</v>
      </c>
      <c r="K2403" s="148">
        <f t="shared" si="150"/>
        <v>1</v>
      </c>
      <c r="L2403" s="151">
        <f t="shared" si="151"/>
        <v>1</v>
      </c>
    </row>
    <row r="2404" spans="2:12" x14ac:dyDescent="0.25">
      <c r="B2404" s="147" t="s">
        <v>9</v>
      </c>
      <c r="C2404" s="148" t="s">
        <v>7</v>
      </c>
      <c r="D2404" s="148">
        <v>41</v>
      </c>
      <c r="E2404" s="148" t="s">
        <v>8</v>
      </c>
      <c r="F2404" s="149">
        <v>44418</v>
      </c>
      <c r="G2404" s="149">
        <v>42656</v>
      </c>
      <c r="H2404" s="150">
        <v>68000</v>
      </c>
      <c r="I2404" s="148" t="str">
        <f t="shared" si="148"/>
        <v>2016Q4</v>
      </c>
      <c r="J2404" s="148">
        <f t="shared" si="149"/>
        <v>5</v>
      </c>
      <c r="K2404" s="148">
        <f t="shared" si="150"/>
        <v>19</v>
      </c>
      <c r="L2404" s="151">
        <f t="shared" si="151"/>
        <v>1</v>
      </c>
    </row>
    <row r="2405" spans="2:12" x14ac:dyDescent="0.25">
      <c r="B2405" s="147" t="s">
        <v>9</v>
      </c>
      <c r="C2405" s="148" t="s">
        <v>7</v>
      </c>
      <c r="D2405" s="148">
        <v>43</v>
      </c>
      <c r="E2405" s="148" t="s">
        <v>8</v>
      </c>
      <c r="F2405" s="149">
        <v>44418</v>
      </c>
      <c r="G2405" s="149">
        <v>43893</v>
      </c>
      <c r="H2405" s="150">
        <v>59000</v>
      </c>
      <c r="I2405" s="148" t="str">
        <f t="shared" si="148"/>
        <v>2020Q1</v>
      </c>
      <c r="J2405" s="148">
        <f t="shared" si="149"/>
        <v>1</v>
      </c>
      <c r="K2405" s="148">
        <f t="shared" si="150"/>
        <v>6</v>
      </c>
      <c r="L2405" s="151">
        <f t="shared" si="151"/>
        <v>1</v>
      </c>
    </row>
    <row r="2406" spans="2:12" x14ac:dyDescent="0.25">
      <c r="B2406" s="147" t="s">
        <v>9</v>
      </c>
      <c r="C2406" s="148" t="s">
        <v>7</v>
      </c>
      <c r="D2406" s="148">
        <v>46</v>
      </c>
      <c r="E2406" s="148" t="s">
        <v>8</v>
      </c>
      <c r="F2406" s="149">
        <v>44418</v>
      </c>
      <c r="G2406" s="149">
        <v>44194</v>
      </c>
      <c r="H2406" s="150">
        <v>43000</v>
      </c>
      <c r="I2406" s="148" t="str">
        <f t="shared" si="148"/>
        <v>2020Q4</v>
      </c>
      <c r="J2406" s="148">
        <f t="shared" si="149"/>
        <v>1</v>
      </c>
      <c r="K2406" s="148">
        <f t="shared" si="150"/>
        <v>3</v>
      </c>
      <c r="L2406" s="151">
        <f t="shared" si="151"/>
        <v>1</v>
      </c>
    </row>
    <row r="2407" spans="2:12" x14ac:dyDescent="0.25">
      <c r="B2407" s="147" t="s">
        <v>9</v>
      </c>
      <c r="C2407" s="148" t="s">
        <v>7</v>
      </c>
      <c r="D2407" s="148">
        <v>57</v>
      </c>
      <c r="E2407" s="148" t="s">
        <v>8</v>
      </c>
      <c r="F2407" s="149">
        <v>44418</v>
      </c>
      <c r="G2407" s="149">
        <v>44196</v>
      </c>
      <c r="H2407" s="150">
        <v>15000</v>
      </c>
      <c r="I2407" s="148" t="str">
        <f t="shared" si="148"/>
        <v>2020Q4</v>
      </c>
      <c r="J2407" s="148">
        <f t="shared" si="149"/>
        <v>1</v>
      </c>
      <c r="K2407" s="148">
        <f t="shared" si="150"/>
        <v>3</v>
      </c>
      <c r="L2407" s="151">
        <f t="shared" si="151"/>
        <v>1</v>
      </c>
    </row>
    <row r="2408" spans="2:12" x14ac:dyDescent="0.25">
      <c r="B2408" s="147" t="s">
        <v>6</v>
      </c>
      <c r="C2408" s="148" t="s">
        <v>7</v>
      </c>
      <c r="D2408" s="148">
        <v>37</v>
      </c>
      <c r="E2408" s="148" t="s">
        <v>8</v>
      </c>
      <c r="F2408" s="149">
        <v>44418</v>
      </c>
      <c r="G2408" s="149">
        <v>44311</v>
      </c>
      <c r="H2408" s="150">
        <v>86000</v>
      </c>
      <c r="I2408" s="148" t="str">
        <f t="shared" si="148"/>
        <v>2021Q2</v>
      </c>
      <c r="J2408" s="148">
        <f t="shared" si="149"/>
        <v>0</v>
      </c>
      <c r="K2408" s="148">
        <f t="shared" si="150"/>
        <v>1</v>
      </c>
      <c r="L2408" s="151">
        <f t="shared" si="151"/>
        <v>1</v>
      </c>
    </row>
    <row r="2409" spans="2:12" x14ac:dyDescent="0.25">
      <c r="B2409" s="147" t="s">
        <v>6</v>
      </c>
      <c r="C2409" s="148" t="s">
        <v>7</v>
      </c>
      <c r="D2409" s="148">
        <v>39</v>
      </c>
      <c r="E2409" s="148" t="s">
        <v>8</v>
      </c>
      <c r="F2409" s="149">
        <v>44418</v>
      </c>
      <c r="G2409" s="149">
        <v>44381</v>
      </c>
      <c r="H2409" s="150">
        <v>81000</v>
      </c>
      <c r="I2409" s="148" t="str">
        <f t="shared" si="148"/>
        <v>2021Q3</v>
      </c>
      <c r="J2409" s="148">
        <f t="shared" si="149"/>
        <v>0</v>
      </c>
      <c r="K2409" s="148">
        <f t="shared" si="150"/>
        <v>0</v>
      </c>
      <c r="L2409" s="151">
        <f t="shared" si="151"/>
        <v>1</v>
      </c>
    </row>
    <row r="2410" spans="2:12" x14ac:dyDescent="0.25">
      <c r="B2410" s="147" t="s">
        <v>9</v>
      </c>
      <c r="C2410" s="148" t="s">
        <v>7</v>
      </c>
      <c r="D2410" s="148">
        <v>39</v>
      </c>
      <c r="E2410" s="148" t="s">
        <v>8</v>
      </c>
      <c r="F2410" s="149">
        <v>44419</v>
      </c>
      <c r="G2410" s="149">
        <v>42652</v>
      </c>
      <c r="H2410" s="150">
        <v>81000</v>
      </c>
      <c r="I2410" s="148" t="str">
        <f t="shared" si="148"/>
        <v>2016Q4</v>
      </c>
      <c r="J2410" s="148">
        <f t="shared" si="149"/>
        <v>5</v>
      </c>
      <c r="K2410" s="148">
        <f t="shared" si="150"/>
        <v>19</v>
      </c>
      <c r="L2410" s="151">
        <f t="shared" si="151"/>
        <v>1</v>
      </c>
    </row>
    <row r="2411" spans="2:12" x14ac:dyDescent="0.25">
      <c r="B2411" s="147" t="s">
        <v>9</v>
      </c>
      <c r="C2411" s="148" t="s">
        <v>10</v>
      </c>
      <c r="D2411" s="148">
        <v>28</v>
      </c>
      <c r="E2411" s="148" t="s">
        <v>8</v>
      </c>
      <c r="F2411" s="149">
        <v>44419</v>
      </c>
      <c r="G2411" s="149">
        <v>44066</v>
      </c>
      <c r="H2411" s="150">
        <v>100000</v>
      </c>
      <c r="I2411" s="148" t="str">
        <f t="shared" si="148"/>
        <v>2020Q3</v>
      </c>
      <c r="J2411" s="148">
        <f t="shared" si="149"/>
        <v>1</v>
      </c>
      <c r="K2411" s="148">
        <f t="shared" si="150"/>
        <v>4</v>
      </c>
      <c r="L2411" s="151">
        <f t="shared" si="151"/>
        <v>0</v>
      </c>
    </row>
    <row r="2412" spans="2:12" x14ac:dyDescent="0.25">
      <c r="B2412" s="147" t="s">
        <v>9</v>
      </c>
      <c r="C2412" s="148" t="s">
        <v>7</v>
      </c>
      <c r="D2412" s="148">
        <v>46</v>
      </c>
      <c r="E2412" s="148" t="s">
        <v>8</v>
      </c>
      <c r="F2412" s="149">
        <v>44419</v>
      </c>
      <c r="G2412" s="149">
        <v>44110</v>
      </c>
      <c r="H2412" s="150">
        <v>43000</v>
      </c>
      <c r="I2412" s="148" t="str">
        <f t="shared" si="148"/>
        <v>2020Q4</v>
      </c>
      <c r="J2412" s="148">
        <f t="shared" si="149"/>
        <v>1</v>
      </c>
      <c r="K2412" s="148">
        <f t="shared" si="150"/>
        <v>3</v>
      </c>
      <c r="L2412" s="151">
        <f t="shared" si="151"/>
        <v>1</v>
      </c>
    </row>
    <row r="2413" spans="2:12" x14ac:dyDescent="0.25">
      <c r="B2413" s="147" t="s">
        <v>6</v>
      </c>
      <c r="C2413" s="148" t="s">
        <v>7</v>
      </c>
      <c r="D2413" s="148">
        <v>54</v>
      </c>
      <c r="E2413" s="148" t="s">
        <v>8</v>
      </c>
      <c r="F2413" s="149">
        <v>44419</v>
      </c>
      <c r="G2413" s="149">
        <v>44132</v>
      </c>
      <c r="H2413" s="150">
        <v>22000</v>
      </c>
      <c r="I2413" s="148" t="str">
        <f t="shared" si="148"/>
        <v>2020Q4</v>
      </c>
      <c r="J2413" s="148">
        <f t="shared" si="149"/>
        <v>1</v>
      </c>
      <c r="K2413" s="148">
        <f t="shared" si="150"/>
        <v>3</v>
      </c>
      <c r="L2413" s="151">
        <f t="shared" si="151"/>
        <v>1</v>
      </c>
    </row>
    <row r="2414" spans="2:12" x14ac:dyDescent="0.25">
      <c r="B2414" s="147" t="s">
        <v>9</v>
      </c>
      <c r="C2414" s="148" t="s">
        <v>7</v>
      </c>
      <c r="D2414" s="148">
        <v>59</v>
      </c>
      <c r="E2414" s="148" t="s">
        <v>8</v>
      </c>
      <c r="F2414" s="149">
        <v>44419</v>
      </c>
      <c r="G2414" s="149">
        <v>44133</v>
      </c>
      <c r="H2414" s="150">
        <v>10000</v>
      </c>
      <c r="I2414" s="148" t="str">
        <f t="shared" si="148"/>
        <v>2020Q4</v>
      </c>
      <c r="J2414" s="148">
        <f t="shared" si="149"/>
        <v>1</v>
      </c>
      <c r="K2414" s="148">
        <f t="shared" si="150"/>
        <v>3</v>
      </c>
      <c r="L2414" s="151">
        <f t="shared" si="151"/>
        <v>1</v>
      </c>
    </row>
    <row r="2415" spans="2:12" x14ac:dyDescent="0.25">
      <c r="B2415" s="147" t="s">
        <v>9</v>
      </c>
      <c r="C2415" s="148" t="s">
        <v>10</v>
      </c>
      <c r="D2415" s="148">
        <v>45</v>
      </c>
      <c r="E2415" s="148" t="s">
        <v>8</v>
      </c>
      <c r="F2415" s="149">
        <v>44419</v>
      </c>
      <c r="G2415" s="149">
        <v>44155</v>
      </c>
      <c r="H2415" s="150">
        <v>47000</v>
      </c>
      <c r="I2415" s="148" t="str">
        <f t="shared" si="148"/>
        <v>2020Q4</v>
      </c>
      <c r="J2415" s="148">
        <f t="shared" si="149"/>
        <v>1</v>
      </c>
      <c r="K2415" s="148">
        <f t="shared" si="150"/>
        <v>3</v>
      </c>
      <c r="L2415" s="151">
        <f t="shared" si="151"/>
        <v>0</v>
      </c>
    </row>
    <row r="2416" spans="2:12" x14ac:dyDescent="0.25">
      <c r="B2416" s="147" t="s">
        <v>9</v>
      </c>
      <c r="C2416" s="148" t="s">
        <v>7</v>
      </c>
      <c r="D2416" s="148">
        <v>50</v>
      </c>
      <c r="E2416" s="148" t="s">
        <v>8</v>
      </c>
      <c r="F2416" s="149">
        <v>44419</v>
      </c>
      <c r="G2416" s="149">
        <v>44186</v>
      </c>
      <c r="H2416" s="150">
        <v>32000</v>
      </c>
      <c r="I2416" s="148" t="str">
        <f t="shared" si="148"/>
        <v>2020Q4</v>
      </c>
      <c r="J2416" s="148">
        <f t="shared" si="149"/>
        <v>1</v>
      </c>
      <c r="K2416" s="148">
        <f t="shared" si="150"/>
        <v>3</v>
      </c>
      <c r="L2416" s="151">
        <f t="shared" si="151"/>
        <v>1</v>
      </c>
    </row>
    <row r="2417" spans="2:12" x14ac:dyDescent="0.25">
      <c r="B2417" s="147" t="s">
        <v>9</v>
      </c>
      <c r="C2417" s="148" t="s">
        <v>7</v>
      </c>
      <c r="D2417" s="148">
        <v>52</v>
      </c>
      <c r="E2417" s="148" t="s">
        <v>8</v>
      </c>
      <c r="F2417" s="149">
        <v>44423</v>
      </c>
      <c r="G2417" s="149">
        <v>42370</v>
      </c>
      <c r="H2417" s="150">
        <v>27000</v>
      </c>
      <c r="I2417" s="148" t="str">
        <f t="shared" si="148"/>
        <v>2016Q1</v>
      </c>
      <c r="J2417" s="148">
        <f t="shared" si="149"/>
        <v>5</v>
      </c>
      <c r="K2417" s="148">
        <f t="shared" si="150"/>
        <v>22</v>
      </c>
      <c r="L2417" s="151">
        <f t="shared" si="151"/>
        <v>1</v>
      </c>
    </row>
    <row r="2418" spans="2:12" x14ac:dyDescent="0.25">
      <c r="B2418" s="147" t="s">
        <v>9</v>
      </c>
      <c r="C2418" s="148" t="s">
        <v>7</v>
      </c>
      <c r="D2418" s="148">
        <v>43</v>
      </c>
      <c r="E2418" s="148" t="s">
        <v>8</v>
      </c>
      <c r="F2418" s="149">
        <v>44423</v>
      </c>
      <c r="G2418" s="149">
        <v>43093</v>
      </c>
      <c r="H2418" s="150">
        <v>59000</v>
      </c>
      <c r="I2418" s="148" t="str">
        <f t="shared" si="148"/>
        <v>2017Q4</v>
      </c>
      <c r="J2418" s="148">
        <f t="shared" si="149"/>
        <v>4</v>
      </c>
      <c r="K2418" s="148">
        <f t="shared" si="150"/>
        <v>15</v>
      </c>
      <c r="L2418" s="151">
        <f t="shared" si="151"/>
        <v>1</v>
      </c>
    </row>
    <row r="2419" spans="2:12" x14ac:dyDescent="0.25">
      <c r="B2419" s="147" t="s">
        <v>9</v>
      </c>
      <c r="C2419" s="148" t="s">
        <v>7</v>
      </c>
      <c r="D2419" s="148">
        <v>60</v>
      </c>
      <c r="E2419" s="148" t="s">
        <v>8</v>
      </c>
      <c r="F2419" s="149">
        <v>44423</v>
      </c>
      <c r="G2419" s="149">
        <v>44197</v>
      </c>
      <c r="H2419" s="150">
        <v>10000</v>
      </c>
      <c r="I2419" s="148" t="str">
        <f t="shared" si="148"/>
        <v>2021Q1</v>
      </c>
      <c r="J2419" s="148">
        <f t="shared" si="149"/>
        <v>0</v>
      </c>
      <c r="K2419" s="148">
        <f t="shared" si="150"/>
        <v>2</v>
      </c>
      <c r="L2419" s="151">
        <f t="shared" si="151"/>
        <v>1</v>
      </c>
    </row>
    <row r="2420" spans="2:12" x14ac:dyDescent="0.25">
      <c r="B2420" s="147" t="s">
        <v>9</v>
      </c>
      <c r="C2420" s="148" t="s">
        <v>7</v>
      </c>
      <c r="D2420" s="148">
        <v>55</v>
      </c>
      <c r="E2420" s="148" t="s">
        <v>8</v>
      </c>
      <c r="F2420" s="149">
        <v>44424</v>
      </c>
      <c r="G2420" s="149">
        <v>43981</v>
      </c>
      <c r="H2420" s="150">
        <v>20000</v>
      </c>
      <c r="I2420" s="148" t="str">
        <f t="shared" si="148"/>
        <v>2020Q2</v>
      </c>
      <c r="J2420" s="148">
        <f t="shared" si="149"/>
        <v>1</v>
      </c>
      <c r="K2420" s="148">
        <f t="shared" si="150"/>
        <v>5</v>
      </c>
      <c r="L2420" s="151">
        <f t="shared" si="151"/>
        <v>1</v>
      </c>
    </row>
    <row r="2421" spans="2:12" x14ac:dyDescent="0.25">
      <c r="B2421" s="147" t="s">
        <v>6</v>
      </c>
      <c r="C2421" s="148" t="s">
        <v>7</v>
      </c>
      <c r="D2421" s="148">
        <v>48</v>
      </c>
      <c r="E2421" s="148" t="s">
        <v>8</v>
      </c>
      <c r="F2421" s="149">
        <v>44424</v>
      </c>
      <c r="G2421" s="149">
        <v>44191</v>
      </c>
      <c r="H2421" s="150">
        <v>38000</v>
      </c>
      <c r="I2421" s="148" t="str">
        <f t="shared" si="148"/>
        <v>2020Q4</v>
      </c>
      <c r="J2421" s="148">
        <f t="shared" si="149"/>
        <v>1</v>
      </c>
      <c r="K2421" s="148">
        <f t="shared" si="150"/>
        <v>3</v>
      </c>
      <c r="L2421" s="151">
        <f t="shared" si="151"/>
        <v>1</v>
      </c>
    </row>
    <row r="2422" spans="2:12" x14ac:dyDescent="0.25">
      <c r="B2422" s="147" t="s">
        <v>6</v>
      </c>
      <c r="C2422" s="148" t="s">
        <v>7</v>
      </c>
      <c r="D2422" s="148">
        <v>27</v>
      </c>
      <c r="E2422" s="148" t="s">
        <v>8</v>
      </c>
      <c r="F2422" s="149">
        <v>44424</v>
      </c>
      <c r="G2422" s="149">
        <v>44316</v>
      </c>
      <c r="H2422" s="150">
        <v>100000</v>
      </c>
      <c r="I2422" s="148" t="str">
        <f t="shared" si="148"/>
        <v>2021Q2</v>
      </c>
      <c r="J2422" s="148">
        <f t="shared" si="149"/>
        <v>0</v>
      </c>
      <c r="K2422" s="148">
        <f t="shared" si="150"/>
        <v>1</v>
      </c>
      <c r="L2422" s="151">
        <f t="shared" si="151"/>
        <v>1</v>
      </c>
    </row>
    <row r="2423" spans="2:12" x14ac:dyDescent="0.25">
      <c r="B2423" s="147" t="s">
        <v>6</v>
      </c>
      <c r="C2423" s="148" t="s">
        <v>7</v>
      </c>
      <c r="D2423" s="148">
        <v>61</v>
      </c>
      <c r="E2423" s="148" t="s">
        <v>8</v>
      </c>
      <c r="F2423" s="149">
        <v>44424</v>
      </c>
      <c r="G2423" s="149">
        <v>44340</v>
      </c>
      <c r="H2423" s="150">
        <v>10000</v>
      </c>
      <c r="I2423" s="148" t="str">
        <f t="shared" si="148"/>
        <v>2021Q2</v>
      </c>
      <c r="J2423" s="148">
        <f t="shared" si="149"/>
        <v>0</v>
      </c>
      <c r="K2423" s="148">
        <f t="shared" si="150"/>
        <v>1</v>
      </c>
      <c r="L2423" s="151">
        <f t="shared" si="151"/>
        <v>1</v>
      </c>
    </row>
    <row r="2424" spans="2:12" x14ac:dyDescent="0.25">
      <c r="B2424" s="147" t="s">
        <v>6</v>
      </c>
      <c r="C2424" s="148" t="s">
        <v>7</v>
      </c>
      <c r="D2424" s="148">
        <v>62</v>
      </c>
      <c r="E2424" s="148" t="s">
        <v>8</v>
      </c>
      <c r="F2424" s="149">
        <v>44424</v>
      </c>
      <c r="G2424" s="149">
        <v>44340</v>
      </c>
      <c r="H2424" s="150">
        <v>10000</v>
      </c>
      <c r="I2424" s="148" t="str">
        <f t="shared" si="148"/>
        <v>2021Q2</v>
      </c>
      <c r="J2424" s="148">
        <f t="shared" si="149"/>
        <v>0</v>
      </c>
      <c r="K2424" s="148">
        <f t="shared" si="150"/>
        <v>1</v>
      </c>
      <c r="L2424" s="151">
        <f t="shared" si="151"/>
        <v>1</v>
      </c>
    </row>
    <row r="2425" spans="2:12" x14ac:dyDescent="0.25">
      <c r="B2425" s="147" t="s">
        <v>9</v>
      </c>
      <c r="C2425" s="148" t="s">
        <v>7</v>
      </c>
      <c r="D2425" s="148">
        <v>39</v>
      </c>
      <c r="E2425" s="148" t="s">
        <v>8</v>
      </c>
      <c r="F2425" s="149">
        <v>44425</v>
      </c>
      <c r="G2425" s="149">
        <v>43516</v>
      </c>
      <c r="H2425" s="150">
        <v>81000</v>
      </c>
      <c r="I2425" s="148" t="str">
        <f t="shared" si="148"/>
        <v>2019Q1</v>
      </c>
      <c r="J2425" s="148">
        <f t="shared" si="149"/>
        <v>2</v>
      </c>
      <c r="K2425" s="148">
        <f t="shared" si="150"/>
        <v>10</v>
      </c>
      <c r="L2425" s="151">
        <f t="shared" si="151"/>
        <v>1</v>
      </c>
    </row>
    <row r="2426" spans="2:12" x14ac:dyDescent="0.25">
      <c r="B2426" s="147" t="s">
        <v>6</v>
      </c>
      <c r="C2426" s="148" t="s">
        <v>7</v>
      </c>
      <c r="D2426" s="148">
        <v>28</v>
      </c>
      <c r="E2426" s="148" t="s">
        <v>8</v>
      </c>
      <c r="F2426" s="149">
        <v>44425</v>
      </c>
      <c r="G2426" s="149">
        <v>43945</v>
      </c>
      <c r="H2426" s="150">
        <v>100000</v>
      </c>
      <c r="I2426" s="148" t="str">
        <f t="shared" si="148"/>
        <v>2020Q2</v>
      </c>
      <c r="J2426" s="148">
        <f t="shared" si="149"/>
        <v>1</v>
      </c>
      <c r="K2426" s="148">
        <f t="shared" si="150"/>
        <v>5</v>
      </c>
      <c r="L2426" s="151">
        <f t="shared" si="151"/>
        <v>1</v>
      </c>
    </row>
    <row r="2427" spans="2:12" x14ac:dyDescent="0.25">
      <c r="B2427" s="147" t="s">
        <v>9</v>
      </c>
      <c r="C2427" s="148" t="s">
        <v>7</v>
      </c>
      <c r="D2427" s="148">
        <v>43</v>
      </c>
      <c r="E2427" s="148" t="s">
        <v>8</v>
      </c>
      <c r="F2427" s="149">
        <v>44425</v>
      </c>
      <c r="G2427" s="149">
        <v>44124</v>
      </c>
      <c r="H2427" s="150">
        <v>59000</v>
      </c>
      <c r="I2427" s="148" t="str">
        <f t="shared" si="148"/>
        <v>2020Q4</v>
      </c>
      <c r="J2427" s="148">
        <f t="shared" si="149"/>
        <v>1</v>
      </c>
      <c r="K2427" s="148">
        <f t="shared" si="150"/>
        <v>3</v>
      </c>
      <c r="L2427" s="151">
        <f t="shared" si="151"/>
        <v>1</v>
      </c>
    </row>
    <row r="2428" spans="2:12" x14ac:dyDescent="0.25">
      <c r="B2428" s="147" t="s">
        <v>9</v>
      </c>
      <c r="C2428" s="148" t="s">
        <v>7</v>
      </c>
      <c r="D2428" s="148">
        <v>61</v>
      </c>
      <c r="E2428" s="148" t="s">
        <v>8</v>
      </c>
      <c r="F2428" s="149">
        <v>44425</v>
      </c>
      <c r="G2428" s="149">
        <v>44166</v>
      </c>
      <c r="H2428" s="150">
        <v>10000</v>
      </c>
      <c r="I2428" s="148" t="str">
        <f t="shared" si="148"/>
        <v>2020Q4</v>
      </c>
      <c r="J2428" s="148">
        <f t="shared" si="149"/>
        <v>1</v>
      </c>
      <c r="K2428" s="148">
        <f t="shared" si="150"/>
        <v>3</v>
      </c>
      <c r="L2428" s="151">
        <f t="shared" si="151"/>
        <v>1</v>
      </c>
    </row>
    <row r="2429" spans="2:12" x14ac:dyDescent="0.25">
      <c r="B2429" s="147" t="s">
        <v>6</v>
      </c>
      <c r="C2429" s="148" t="s">
        <v>7</v>
      </c>
      <c r="D2429" s="148">
        <v>20</v>
      </c>
      <c r="E2429" s="148" t="s">
        <v>8</v>
      </c>
      <c r="F2429" s="149">
        <v>44425</v>
      </c>
      <c r="G2429" s="149">
        <v>44314</v>
      </c>
      <c r="H2429" s="150">
        <v>100000</v>
      </c>
      <c r="I2429" s="148" t="str">
        <f t="shared" si="148"/>
        <v>2021Q2</v>
      </c>
      <c r="J2429" s="148">
        <f t="shared" si="149"/>
        <v>0</v>
      </c>
      <c r="K2429" s="148">
        <f t="shared" si="150"/>
        <v>1</v>
      </c>
      <c r="L2429" s="151">
        <f t="shared" si="151"/>
        <v>1</v>
      </c>
    </row>
    <row r="2430" spans="2:12" x14ac:dyDescent="0.25">
      <c r="B2430" s="147" t="s">
        <v>6</v>
      </c>
      <c r="C2430" s="148" t="s">
        <v>7</v>
      </c>
      <c r="D2430" s="148">
        <v>62</v>
      </c>
      <c r="E2430" s="148" t="s">
        <v>8</v>
      </c>
      <c r="F2430" s="149">
        <v>44425</v>
      </c>
      <c r="G2430" s="149">
        <v>44355</v>
      </c>
      <c r="H2430" s="150">
        <v>10000</v>
      </c>
      <c r="I2430" s="148" t="str">
        <f t="shared" si="148"/>
        <v>2021Q2</v>
      </c>
      <c r="J2430" s="148">
        <f t="shared" si="149"/>
        <v>0</v>
      </c>
      <c r="K2430" s="148">
        <f t="shared" si="150"/>
        <v>1</v>
      </c>
      <c r="L2430" s="151">
        <f t="shared" si="151"/>
        <v>1</v>
      </c>
    </row>
    <row r="2431" spans="2:12" x14ac:dyDescent="0.25">
      <c r="B2431" s="147" t="s">
        <v>11</v>
      </c>
      <c r="C2431" s="148" t="s">
        <v>7</v>
      </c>
      <c r="D2431" s="148">
        <v>25</v>
      </c>
      <c r="E2431" s="148" t="s">
        <v>8</v>
      </c>
      <c r="F2431" s="149">
        <v>44425</v>
      </c>
      <c r="G2431" s="149">
        <v>44409</v>
      </c>
      <c r="H2431" s="150">
        <v>100000</v>
      </c>
      <c r="I2431" s="148" t="str">
        <f t="shared" si="148"/>
        <v>2021Q3</v>
      </c>
      <c r="J2431" s="148">
        <f t="shared" si="149"/>
        <v>0</v>
      </c>
      <c r="K2431" s="148">
        <f t="shared" si="150"/>
        <v>0</v>
      </c>
      <c r="L2431" s="151">
        <f t="shared" si="151"/>
        <v>1</v>
      </c>
    </row>
    <row r="2432" spans="2:12" x14ac:dyDescent="0.25">
      <c r="B2432" s="147" t="s">
        <v>9</v>
      </c>
      <c r="C2432" s="148" t="s">
        <v>7</v>
      </c>
      <c r="D2432" s="148">
        <v>29</v>
      </c>
      <c r="E2432" s="148" t="s">
        <v>8</v>
      </c>
      <c r="F2432" s="149">
        <v>44426</v>
      </c>
      <c r="G2432" s="149">
        <v>42938</v>
      </c>
      <c r="H2432" s="150">
        <v>100000</v>
      </c>
      <c r="I2432" s="148" t="str">
        <f t="shared" si="148"/>
        <v>2017Q3</v>
      </c>
      <c r="J2432" s="148">
        <f t="shared" si="149"/>
        <v>4</v>
      </c>
      <c r="K2432" s="148">
        <f t="shared" si="150"/>
        <v>16</v>
      </c>
      <c r="L2432" s="151">
        <f t="shared" si="151"/>
        <v>1</v>
      </c>
    </row>
    <row r="2433" spans="2:12" x14ac:dyDescent="0.25">
      <c r="B2433" s="147" t="s">
        <v>6</v>
      </c>
      <c r="C2433" s="148" t="s">
        <v>7</v>
      </c>
      <c r="D2433" s="148">
        <v>43</v>
      </c>
      <c r="E2433" s="148" t="s">
        <v>8</v>
      </c>
      <c r="F2433" s="149">
        <v>44426</v>
      </c>
      <c r="G2433" s="149">
        <v>44299</v>
      </c>
      <c r="H2433" s="150">
        <v>59000</v>
      </c>
      <c r="I2433" s="148" t="str">
        <f t="shared" si="148"/>
        <v>2021Q2</v>
      </c>
      <c r="J2433" s="148">
        <f t="shared" si="149"/>
        <v>0</v>
      </c>
      <c r="K2433" s="148">
        <f t="shared" si="150"/>
        <v>1</v>
      </c>
      <c r="L2433" s="151">
        <f t="shared" si="151"/>
        <v>1</v>
      </c>
    </row>
    <row r="2434" spans="2:12" x14ac:dyDescent="0.25">
      <c r="B2434" s="147" t="s">
        <v>9</v>
      </c>
      <c r="C2434" s="148" t="s">
        <v>7</v>
      </c>
      <c r="D2434" s="148">
        <v>28</v>
      </c>
      <c r="E2434" s="148" t="s">
        <v>8</v>
      </c>
      <c r="F2434" s="149">
        <v>44427</v>
      </c>
      <c r="G2434" s="149">
        <v>43127</v>
      </c>
      <c r="H2434" s="150">
        <v>100000</v>
      </c>
      <c r="I2434" s="148" t="str">
        <f t="shared" si="148"/>
        <v>2018Q1</v>
      </c>
      <c r="J2434" s="148">
        <f t="shared" si="149"/>
        <v>3</v>
      </c>
      <c r="K2434" s="148">
        <f t="shared" si="150"/>
        <v>14</v>
      </c>
      <c r="L2434" s="151">
        <f t="shared" si="151"/>
        <v>1</v>
      </c>
    </row>
    <row r="2435" spans="2:12" x14ac:dyDescent="0.25">
      <c r="B2435" s="147" t="s">
        <v>6</v>
      </c>
      <c r="C2435" s="148" t="s">
        <v>7</v>
      </c>
      <c r="D2435" s="148">
        <v>37</v>
      </c>
      <c r="E2435" s="148" t="s">
        <v>8</v>
      </c>
      <c r="F2435" s="149">
        <v>44427</v>
      </c>
      <c r="G2435" s="149">
        <v>44274</v>
      </c>
      <c r="H2435" s="150">
        <v>86000</v>
      </c>
      <c r="I2435" s="148" t="str">
        <f t="shared" si="148"/>
        <v>2021Q1</v>
      </c>
      <c r="J2435" s="148">
        <f t="shared" si="149"/>
        <v>0</v>
      </c>
      <c r="K2435" s="148">
        <f t="shared" si="150"/>
        <v>2</v>
      </c>
      <c r="L2435" s="151">
        <f t="shared" si="151"/>
        <v>1</v>
      </c>
    </row>
    <row r="2436" spans="2:12" x14ac:dyDescent="0.25">
      <c r="B2436" s="147" t="s">
        <v>6</v>
      </c>
      <c r="C2436" s="148" t="s">
        <v>7</v>
      </c>
      <c r="D2436" s="148">
        <v>50</v>
      </c>
      <c r="E2436" s="148" t="s">
        <v>8</v>
      </c>
      <c r="F2436" s="149">
        <v>44427</v>
      </c>
      <c r="G2436" s="149">
        <v>44301</v>
      </c>
      <c r="H2436" s="150">
        <v>32000</v>
      </c>
      <c r="I2436" s="148" t="str">
        <f t="shared" si="148"/>
        <v>2021Q2</v>
      </c>
      <c r="J2436" s="148">
        <f t="shared" si="149"/>
        <v>0</v>
      </c>
      <c r="K2436" s="148">
        <f t="shared" si="150"/>
        <v>1</v>
      </c>
      <c r="L2436" s="151">
        <f t="shared" si="151"/>
        <v>1</v>
      </c>
    </row>
    <row r="2437" spans="2:12" x14ac:dyDescent="0.25">
      <c r="B2437" s="147" t="s">
        <v>6</v>
      </c>
      <c r="C2437" s="148" t="s">
        <v>7</v>
      </c>
      <c r="D2437" s="148">
        <v>32</v>
      </c>
      <c r="E2437" s="148" t="s">
        <v>8</v>
      </c>
      <c r="F2437" s="149">
        <v>44427</v>
      </c>
      <c r="G2437" s="149">
        <v>44323</v>
      </c>
      <c r="H2437" s="150">
        <v>96000</v>
      </c>
      <c r="I2437" s="148" t="str">
        <f t="shared" si="148"/>
        <v>2021Q2</v>
      </c>
      <c r="J2437" s="148">
        <f t="shared" si="149"/>
        <v>0</v>
      </c>
      <c r="K2437" s="148">
        <f t="shared" si="150"/>
        <v>1</v>
      </c>
      <c r="L2437" s="151">
        <f t="shared" si="151"/>
        <v>1</v>
      </c>
    </row>
    <row r="2438" spans="2:12" x14ac:dyDescent="0.25">
      <c r="B2438" s="147" t="s">
        <v>6</v>
      </c>
      <c r="C2438" s="148" t="s">
        <v>7</v>
      </c>
      <c r="D2438" s="148">
        <v>54</v>
      </c>
      <c r="E2438" s="148" t="s">
        <v>8</v>
      </c>
      <c r="F2438" s="149">
        <v>44427</v>
      </c>
      <c r="G2438" s="149">
        <v>44391</v>
      </c>
      <c r="H2438" s="150">
        <v>22000</v>
      </c>
      <c r="I2438" s="148" t="str">
        <f t="shared" si="148"/>
        <v>2021Q3</v>
      </c>
      <c r="J2438" s="148">
        <f t="shared" si="149"/>
        <v>0</v>
      </c>
      <c r="K2438" s="148">
        <f t="shared" si="150"/>
        <v>0</v>
      </c>
      <c r="L2438" s="151">
        <f t="shared" si="151"/>
        <v>1</v>
      </c>
    </row>
    <row r="2439" spans="2:12" x14ac:dyDescent="0.25">
      <c r="B2439" s="147" t="s">
        <v>11</v>
      </c>
      <c r="C2439" s="148" t="s">
        <v>7</v>
      </c>
      <c r="D2439" s="148">
        <v>42</v>
      </c>
      <c r="E2439" s="148" t="s">
        <v>8</v>
      </c>
      <c r="F2439" s="149">
        <v>44427</v>
      </c>
      <c r="G2439" s="149">
        <v>44419</v>
      </c>
      <c r="H2439" s="150">
        <v>64000</v>
      </c>
      <c r="I2439" s="148" t="str">
        <f t="shared" si="148"/>
        <v>2021Q3</v>
      </c>
      <c r="J2439" s="148">
        <f t="shared" si="149"/>
        <v>0</v>
      </c>
      <c r="K2439" s="148">
        <f t="shared" si="150"/>
        <v>0</v>
      </c>
      <c r="L2439" s="151">
        <f t="shared" si="151"/>
        <v>1</v>
      </c>
    </row>
    <row r="2440" spans="2:12" x14ac:dyDescent="0.25">
      <c r="B2440" s="147" t="s">
        <v>9</v>
      </c>
      <c r="C2440" s="148" t="s">
        <v>7</v>
      </c>
      <c r="D2440" s="148">
        <v>63</v>
      </c>
      <c r="E2440" s="148" t="s">
        <v>8</v>
      </c>
      <c r="F2440" s="149">
        <v>44430</v>
      </c>
      <c r="G2440" s="149">
        <v>43966</v>
      </c>
      <c r="H2440" s="150">
        <v>10000</v>
      </c>
      <c r="I2440" s="148" t="str">
        <f t="shared" si="148"/>
        <v>2020Q2</v>
      </c>
      <c r="J2440" s="148">
        <f t="shared" si="149"/>
        <v>1</v>
      </c>
      <c r="K2440" s="148">
        <f t="shared" si="150"/>
        <v>5</v>
      </c>
      <c r="L2440" s="151">
        <f t="shared" si="151"/>
        <v>1</v>
      </c>
    </row>
    <row r="2441" spans="2:12" x14ac:dyDescent="0.25">
      <c r="B2441" s="147" t="s">
        <v>9</v>
      </c>
      <c r="C2441" s="148" t="s">
        <v>7</v>
      </c>
      <c r="D2441" s="148">
        <v>48</v>
      </c>
      <c r="E2441" s="148" t="s">
        <v>8</v>
      </c>
      <c r="F2441" s="149">
        <v>44432</v>
      </c>
      <c r="G2441" s="149">
        <v>42971</v>
      </c>
      <c r="H2441" s="150">
        <v>38000</v>
      </c>
      <c r="I2441" s="148" t="str">
        <f t="shared" si="148"/>
        <v>2017Q3</v>
      </c>
      <c r="J2441" s="148">
        <f t="shared" si="149"/>
        <v>4</v>
      </c>
      <c r="K2441" s="148">
        <f t="shared" si="150"/>
        <v>16</v>
      </c>
      <c r="L2441" s="151">
        <f t="shared" si="151"/>
        <v>1</v>
      </c>
    </row>
    <row r="2442" spans="2:12" x14ac:dyDescent="0.25">
      <c r="B2442" s="147" t="s">
        <v>9</v>
      </c>
      <c r="C2442" s="148" t="s">
        <v>7</v>
      </c>
      <c r="D2442" s="148">
        <v>45</v>
      </c>
      <c r="E2442" s="148" t="s">
        <v>8</v>
      </c>
      <c r="F2442" s="149">
        <v>44432</v>
      </c>
      <c r="G2442" s="149">
        <v>43526</v>
      </c>
      <c r="H2442" s="150">
        <v>47000</v>
      </c>
      <c r="I2442" s="148" t="str">
        <f t="shared" si="148"/>
        <v>2019Q1</v>
      </c>
      <c r="J2442" s="148">
        <f t="shared" si="149"/>
        <v>2</v>
      </c>
      <c r="K2442" s="148">
        <f t="shared" si="150"/>
        <v>10</v>
      </c>
      <c r="L2442" s="151">
        <f t="shared" si="151"/>
        <v>1</v>
      </c>
    </row>
    <row r="2443" spans="2:12" x14ac:dyDescent="0.25">
      <c r="B2443" s="147" t="s">
        <v>9</v>
      </c>
      <c r="C2443" s="148" t="s">
        <v>7</v>
      </c>
      <c r="D2443" s="148">
        <v>46</v>
      </c>
      <c r="E2443" s="148" t="s">
        <v>8</v>
      </c>
      <c r="F2443" s="149">
        <v>44432</v>
      </c>
      <c r="G2443" s="149">
        <v>43582</v>
      </c>
      <c r="H2443" s="150">
        <v>43000</v>
      </c>
      <c r="I2443" s="148" t="str">
        <f t="shared" ref="I2443:I2506" si="152">YEAR(G2443)&amp;"Q"&amp;ROUNDUP(MONTH(G2443)/3,0)</f>
        <v>2019Q2</v>
      </c>
      <c r="J2443" s="148">
        <f t="shared" ref="J2443:J2506" si="153">YEAR(F2443)-YEAR(G2443)</f>
        <v>2</v>
      </c>
      <c r="K2443" s="148">
        <f t="shared" ref="K2443:K2506" si="154">(YEAR(F2443)*4+ROUNDDOWN((MONTH(F2443)-1)/3,0))
-(YEAR(G2443)*4+ROUNDDOWN((MONTH(G2443)-1)/3,0))</f>
        <v>9</v>
      </c>
      <c r="L2443" s="151">
        <f t="shared" ref="L2443:L2506" si="155">IF(C2443="Declined",0,IF(C2443="Admitted",1,IF(B2443="TPD",0.8,1)))</f>
        <v>1</v>
      </c>
    </row>
    <row r="2444" spans="2:12" x14ac:dyDescent="0.25">
      <c r="B2444" s="147" t="s">
        <v>6</v>
      </c>
      <c r="C2444" s="148" t="s">
        <v>7</v>
      </c>
      <c r="D2444" s="148">
        <v>53</v>
      </c>
      <c r="E2444" s="148" t="s">
        <v>8</v>
      </c>
      <c r="F2444" s="149">
        <v>44432</v>
      </c>
      <c r="G2444" s="149">
        <v>44378</v>
      </c>
      <c r="H2444" s="150">
        <v>25000</v>
      </c>
      <c r="I2444" s="148" t="str">
        <f t="shared" si="152"/>
        <v>2021Q3</v>
      </c>
      <c r="J2444" s="148">
        <f t="shared" si="153"/>
        <v>0</v>
      </c>
      <c r="K2444" s="148">
        <f t="shared" si="154"/>
        <v>0</v>
      </c>
      <c r="L2444" s="151">
        <f t="shared" si="155"/>
        <v>1</v>
      </c>
    </row>
    <row r="2445" spans="2:12" x14ac:dyDescent="0.25">
      <c r="B2445" s="147" t="s">
        <v>6</v>
      </c>
      <c r="C2445" s="148" t="s">
        <v>7</v>
      </c>
      <c r="D2445" s="148">
        <v>48</v>
      </c>
      <c r="E2445" s="148" t="s">
        <v>8</v>
      </c>
      <c r="F2445" s="149">
        <v>44433</v>
      </c>
      <c r="G2445" s="149">
        <v>44164</v>
      </c>
      <c r="H2445" s="150">
        <v>38000</v>
      </c>
      <c r="I2445" s="148" t="str">
        <f t="shared" si="152"/>
        <v>2020Q4</v>
      </c>
      <c r="J2445" s="148">
        <f t="shared" si="153"/>
        <v>1</v>
      </c>
      <c r="K2445" s="148">
        <f t="shared" si="154"/>
        <v>3</v>
      </c>
      <c r="L2445" s="151">
        <f t="shared" si="155"/>
        <v>1</v>
      </c>
    </row>
    <row r="2446" spans="2:12" x14ac:dyDescent="0.25">
      <c r="B2446" s="147" t="s">
        <v>6</v>
      </c>
      <c r="C2446" s="148" t="s">
        <v>7</v>
      </c>
      <c r="D2446" s="148">
        <v>21</v>
      </c>
      <c r="E2446" s="148" t="s">
        <v>8</v>
      </c>
      <c r="F2446" s="149">
        <v>44433</v>
      </c>
      <c r="G2446" s="149">
        <v>44345</v>
      </c>
      <c r="H2446" s="150">
        <v>100000</v>
      </c>
      <c r="I2446" s="148" t="str">
        <f t="shared" si="152"/>
        <v>2021Q2</v>
      </c>
      <c r="J2446" s="148">
        <f t="shared" si="153"/>
        <v>0</v>
      </c>
      <c r="K2446" s="148">
        <f t="shared" si="154"/>
        <v>1</v>
      </c>
      <c r="L2446" s="151">
        <f t="shared" si="155"/>
        <v>1</v>
      </c>
    </row>
    <row r="2447" spans="2:12" x14ac:dyDescent="0.25">
      <c r="B2447" s="147" t="s">
        <v>9</v>
      </c>
      <c r="C2447" s="148" t="s">
        <v>7</v>
      </c>
      <c r="D2447" s="148">
        <v>59</v>
      </c>
      <c r="E2447" s="148" t="s">
        <v>8</v>
      </c>
      <c r="F2447" s="149">
        <v>44434</v>
      </c>
      <c r="G2447" s="149">
        <v>43160</v>
      </c>
      <c r="H2447" s="150">
        <v>10000</v>
      </c>
      <c r="I2447" s="148" t="str">
        <f t="shared" si="152"/>
        <v>2018Q1</v>
      </c>
      <c r="J2447" s="148">
        <f t="shared" si="153"/>
        <v>3</v>
      </c>
      <c r="K2447" s="148">
        <f t="shared" si="154"/>
        <v>14</v>
      </c>
      <c r="L2447" s="151">
        <f t="shared" si="155"/>
        <v>1</v>
      </c>
    </row>
    <row r="2448" spans="2:12" x14ac:dyDescent="0.25">
      <c r="B2448" s="147" t="s">
        <v>6</v>
      </c>
      <c r="C2448" s="148" t="s">
        <v>7</v>
      </c>
      <c r="D2448" s="148">
        <v>50</v>
      </c>
      <c r="E2448" s="148" t="s">
        <v>8</v>
      </c>
      <c r="F2448" s="149">
        <v>44434</v>
      </c>
      <c r="G2448" s="149">
        <v>44275</v>
      </c>
      <c r="H2448" s="150">
        <v>32000</v>
      </c>
      <c r="I2448" s="148" t="str">
        <f t="shared" si="152"/>
        <v>2021Q1</v>
      </c>
      <c r="J2448" s="148">
        <f t="shared" si="153"/>
        <v>0</v>
      </c>
      <c r="K2448" s="148">
        <f t="shared" si="154"/>
        <v>2</v>
      </c>
      <c r="L2448" s="151">
        <f t="shared" si="155"/>
        <v>1</v>
      </c>
    </row>
    <row r="2449" spans="2:12" x14ac:dyDescent="0.25">
      <c r="B2449" s="147" t="s">
        <v>6</v>
      </c>
      <c r="C2449" s="148" t="s">
        <v>7</v>
      </c>
      <c r="D2449" s="148">
        <v>30</v>
      </c>
      <c r="E2449" s="148" t="s">
        <v>8</v>
      </c>
      <c r="F2449" s="149">
        <v>44434</v>
      </c>
      <c r="G2449" s="149">
        <v>44298</v>
      </c>
      <c r="H2449" s="150">
        <v>100000</v>
      </c>
      <c r="I2449" s="148" t="str">
        <f t="shared" si="152"/>
        <v>2021Q2</v>
      </c>
      <c r="J2449" s="148">
        <f t="shared" si="153"/>
        <v>0</v>
      </c>
      <c r="K2449" s="148">
        <f t="shared" si="154"/>
        <v>1</v>
      </c>
      <c r="L2449" s="151">
        <f t="shared" si="155"/>
        <v>1</v>
      </c>
    </row>
    <row r="2450" spans="2:12" x14ac:dyDescent="0.25">
      <c r="B2450" s="147" t="s">
        <v>6</v>
      </c>
      <c r="C2450" s="148" t="s">
        <v>7</v>
      </c>
      <c r="D2450" s="148">
        <v>24</v>
      </c>
      <c r="E2450" s="148" t="s">
        <v>8</v>
      </c>
      <c r="F2450" s="149">
        <v>44434</v>
      </c>
      <c r="G2450" s="149">
        <v>44394</v>
      </c>
      <c r="H2450" s="150">
        <v>100000</v>
      </c>
      <c r="I2450" s="148" t="str">
        <f t="shared" si="152"/>
        <v>2021Q3</v>
      </c>
      <c r="J2450" s="148">
        <f t="shared" si="153"/>
        <v>0</v>
      </c>
      <c r="K2450" s="148">
        <f t="shared" si="154"/>
        <v>0</v>
      </c>
      <c r="L2450" s="151">
        <f t="shared" si="155"/>
        <v>1</v>
      </c>
    </row>
    <row r="2451" spans="2:12" x14ac:dyDescent="0.25">
      <c r="B2451" s="147" t="s">
        <v>11</v>
      </c>
      <c r="C2451" s="148" t="s">
        <v>7</v>
      </c>
      <c r="D2451" s="148">
        <v>57</v>
      </c>
      <c r="E2451" s="148" t="s">
        <v>8</v>
      </c>
      <c r="F2451" s="149">
        <v>44434</v>
      </c>
      <c r="G2451" s="149">
        <v>44423</v>
      </c>
      <c r="H2451" s="150">
        <v>15000</v>
      </c>
      <c r="I2451" s="148" t="str">
        <f t="shared" si="152"/>
        <v>2021Q3</v>
      </c>
      <c r="J2451" s="148">
        <f t="shared" si="153"/>
        <v>0</v>
      </c>
      <c r="K2451" s="148">
        <f t="shared" si="154"/>
        <v>0</v>
      </c>
      <c r="L2451" s="151">
        <f t="shared" si="155"/>
        <v>1</v>
      </c>
    </row>
    <row r="2452" spans="2:12" x14ac:dyDescent="0.25">
      <c r="B2452" s="147" t="s">
        <v>9</v>
      </c>
      <c r="C2452" s="148" t="s">
        <v>7</v>
      </c>
      <c r="D2452" s="148">
        <v>46</v>
      </c>
      <c r="E2452" s="148" t="s">
        <v>8</v>
      </c>
      <c r="F2452" s="149">
        <v>44437</v>
      </c>
      <c r="G2452" s="149">
        <v>43939</v>
      </c>
      <c r="H2452" s="150">
        <v>43000</v>
      </c>
      <c r="I2452" s="148" t="str">
        <f t="shared" si="152"/>
        <v>2020Q2</v>
      </c>
      <c r="J2452" s="148">
        <f t="shared" si="153"/>
        <v>1</v>
      </c>
      <c r="K2452" s="148">
        <f t="shared" si="154"/>
        <v>5</v>
      </c>
      <c r="L2452" s="151">
        <f t="shared" si="155"/>
        <v>1</v>
      </c>
    </row>
    <row r="2453" spans="2:12" x14ac:dyDescent="0.25">
      <c r="B2453" s="147" t="s">
        <v>6</v>
      </c>
      <c r="C2453" s="148" t="s">
        <v>7</v>
      </c>
      <c r="D2453" s="148">
        <v>20</v>
      </c>
      <c r="E2453" s="148" t="s">
        <v>8</v>
      </c>
      <c r="F2453" s="149">
        <v>44437</v>
      </c>
      <c r="G2453" s="149">
        <v>44124</v>
      </c>
      <c r="H2453" s="150">
        <v>100000</v>
      </c>
      <c r="I2453" s="148" t="str">
        <f t="shared" si="152"/>
        <v>2020Q4</v>
      </c>
      <c r="J2453" s="148">
        <f t="shared" si="153"/>
        <v>1</v>
      </c>
      <c r="K2453" s="148">
        <f t="shared" si="154"/>
        <v>3</v>
      </c>
      <c r="L2453" s="151">
        <f t="shared" si="155"/>
        <v>1</v>
      </c>
    </row>
    <row r="2454" spans="2:12" x14ac:dyDescent="0.25">
      <c r="B2454" s="147" t="s">
        <v>9</v>
      </c>
      <c r="C2454" s="148" t="s">
        <v>7</v>
      </c>
      <c r="D2454" s="148">
        <v>56</v>
      </c>
      <c r="E2454" s="148" t="s">
        <v>8</v>
      </c>
      <c r="F2454" s="149">
        <v>44437</v>
      </c>
      <c r="G2454" s="149">
        <v>44206</v>
      </c>
      <c r="H2454" s="150">
        <v>17000</v>
      </c>
      <c r="I2454" s="148" t="str">
        <f t="shared" si="152"/>
        <v>2021Q1</v>
      </c>
      <c r="J2454" s="148">
        <f t="shared" si="153"/>
        <v>0</v>
      </c>
      <c r="K2454" s="148">
        <f t="shared" si="154"/>
        <v>2</v>
      </c>
      <c r="L2454" s="151">
        <f t="shared" si="155"/>
        <v>1</v>
      </c>
    </row>
    <row r="2455" spans="2:12" x14ac:dyDescent="0.25">
      <c r="B2455" s="147" t="s">
        <v>6</v>
      </c>
      <c r="C2455" s="148" t="s">
        <v>7</v>
      </c>
      <c r="D2455" s="148">
        <v>59</v>
      </c>
      <c r="E2455" s="148" t="s">
        <v>8</v>
      </c>
      <c r="F2455" s="149">
        <v>44438</v>
      </c>
      <c r="G2455" s="149">
        <v>44364</v>
      </c>
      <c r="H2455" s="150">
        <v>10000</v>
      </c>
      <c r="I2455" s="148" t="str">
        <f t="shared" si="152"/>
        <v>2021Q2</v>
      </c>
      <c r="J2455" s="148">
        <f t="shared" si="153"/>
        <v>0</v>
      </c>
      <c r="K2455" s="148">
        <f t="shared" si="154"/>
        <v>1</v>
      </c>
      <c r="L2455" s="151">
        <f t="shared" si="155"/>
        <v>1</v>
      </c>
    </row>
    <row r="2456" spans="2:12" x14ac:dyDescent="0.25">
      <c r="B2456" s="147" t="s">
        <v>9</v>
      </c>
      <c r="C2456" s="148" t="s">
        <v>7</v>
      </c>
      <c r="D2456" s="148">
        <v>29</v>
      </c>
      <c r="E2456" s="148" t="s">
        <v>8</v>
      </c>
      <c r="F2456" s="149">
        <v>44439</v>
      </c>
      <c r="G2456" s="149">
        <v>43984</v>
      </c>
      <c r="H2456" s="150">
        <v>100000</v>
      </c>
      <c r="I2456" s="148" t="str">
        <f t="shared" si="152"/>
        <v>2020Q2</v>
      </c>
      <c r="J2456" s="148">
        <f t="shared" si="153"/>
        <v>1</v>
      </c>
      <c r="K2456" s="148">
        <f t="shared" si="154"/>
        <v>5</v>
      </c>
      <c r="L2456" s="151">
        <f t="shared" si="155"/>
        <v>1</v>
      </c>
    </row>
    <row r="2457" spans="2:12" x14ac:dyDescent="0.25">
      <c r="B2457" s="147" t="s">
        <v>11</v>
      </c>
      <c r="C2457" s="148" t="s">
        <v>7</v>
      </c>
      <c r="D2457" s="148">
        <v>43</v>
      </c>
      <c r="E2457" s="148" t="s">
        <v>8</v>
      </c>
      <c r="F2457" s="149">
        <v>44439</v>
      </c>
      <c r="G2457" s="149">
        <v>44110</v>
      </c>
      <c r="H2457" s="150">
        <v>59000</v>
      </c>
      <c r="I2457" s="148" t="str">
        <f t="shared" si="152"/>
        <v>2020Q4</v>
      </c>
      <c r="J2457" s="148">
        <f t="shared" si="153"/>
        <v>1</v>
      </c>
      <c r="K2457" s="148">
        <f t="shared" si="154"/>
        <v>3</v>
      </c>
      <c r="L2457" s="151">
        <f t="shared" si="155"/>
        <v>1</v>
      </c>
    </row>
    <row r="2458" spans="2:12" x14ac:dyDescent="0.25">
      <c r="B2458" s="147" t="s">
        <v>6</v>
      </c>
      <c r="C2458" s="148" t="s">
        <v>7</v>
      </c>
      <c r="D2458" s="148">
        <v>41</v>
      </c>
      <c r="E2458" s="148" t="s">
        <v>8</v>
      </c>
      <c r="F2458" s="149">
        <v>44439</v>
      </c>
      <c r="G2458" s="149">
        <v>44254</v>
      </c>
      <c r="H2458" s="150">
        <v>68000</v>
      </c>
      <c r="I2458" s="148" t="str">
        <f t="shared" si="152"/>
        <v>2021Q1</v>
      </c>
      <c r="J2458" s="148">
        <f t="shared" si="153"/>
        <v>0</v>
      </c>
      <c r="K2458" s="148">
        <f t="shared" si="154"/>
        <v>2</v>
      </c>
      <c r="L2458" s="151">
        <f t="shared" si="155"/>
        <v>1</v>
      </c>
    </row>
    <row r="2459" spans="2:12" x14ac:dyDescent="0.25">
      <c r="B2459" s="147" t="s">
        <v>6</v>
      </c>
      <c r="C2459" s="148" t="s">
        <v>7</v>
      </c>
      <c r="D2459" s="148">
        <v>63</v>
      </c>
      <c r="E2459" s="148" t="s">
        <v>8</v>
      </c>
      <c r="F2459" s="149">
        <v>44439</v>
      </c>
      <c r="G2459" s="149">
        <v>44317</v>
      </c>
      <c r="H2459" s="150">
        <v>10000</v>
      </c>
      <c r="I2459" s="148" t="str">
        <f t="shared" si="152"/>
        <v>2021Q2</v>
      </c>
      <c r="J2459" s="148">
        <f t="shared" si="153"/>
        <v>0</v>
      </c>
      <c r="K2459" s="148">
        <f t="shared" si="154"/>
        <v>1</v>
      </c>
      <c r="L2459" s="151">
        <f t="shared" si="155"/>
        <v>1</v>
      </c>
    </row>
    <row r="2460" spans="2:12" x14ac:dyDescent="0.25">
      <c r="B2460" s="147" t="s">
        <v>9</v>
      </c>
      <c r="C2460" s="148" t="s">
        <v>7</v>
      </c>
      <c r="D2460" s="148">
        <v>30</v>
      </c>
      <c r="E2460" s="148" t="s">
        <v>8</v>
      </c>
      <c r="F2460" s="149">
        <v>44440</v>
      </c>
      <c r="G2460" s="149">
        <v>44020</v>
      </c>
      <c r="H2460" s="150">
        <v>100000</v>
      </c>
      <c r="I2460" s="148" t="str">
        <f t="shared" si="152"/>
        <v>2020Q3</v>
      </c>
      <c r="J2460" s="148">
        <f t="shared" si="153"/>
        <v>1</v>
      </c>
      <c r="K2460" s="148">
        <f t="shared" si="154"/>
        <v>4</v>
      </c>
      <c r="L2460" s="151">
        <f t="shared" si="155"/>
        <v>1</v>
      </c>
    </row>
    <row r="2461" spans="2:12" x14ac:dyDescent="0.25">
      <c r="B2461" s="147" t="s">
        <v>6</v>
      </c>
      <c r="C2461" s="148" t="s">
        <v>7</v>
      </c>
      <c r="D2461" s="148">
        <v>37</v>
      </c>
      <c r="E2461" s="148" t="s">
        <v>8</v>
      </c>
      <c r="F2461" s="149">
        <v>44440</v>
      </c>
      <c r="G2461" s="149">
        <v>44081</v>
      </c>
      <c r="H2461" s="150">
        <v>86000</v>
      </c>
      <c r="I2461" s="148" t="str">
        <f t="shared" si="152"/>
        <v>2020Q3</v>
      </c>
      <c r="J2461" s="148">
        <f t="shared" si="153"/>
        <v>1</v>
      </c>
      <c r="K2461" s="148">
        <f t="shared" si="154"/>
        <v>4</v>
      </c>
      <c r="L2461" s="151">
        <f t="shared" si="155"/>
        <v>1</v>
      </c>
    </row>
    <row r="2462" spans="2:12" x14ac:dyDescent="0.25">
      <c r="B2462" s="147" t="s">
        <v>9</v>
      </c>
      <c r="C2462" s="148" t="s">
        <v>7</v>
      </c>
      <c r="D2462" s="148">
        <v>45</v>
      </c>
      <c r="E2462" s="148" t="s">
        <v>8</v>
      </c>
      <c r="F2462" s="149">
        <v>44440</v>
      </c>
      <c r="G2462" s="149">
        <v>44273</v>
      </c>
      <c r="H2462" s="150">
        <v>47000</v>
      </c>
      <c r="I2462" s="148" t="str">
        <f t="shared" si="152"/>
        <v>2021Q1</v>
      </c>
      <c r="J2462" s="148">
        <f t="shared" si="153"/>
        <v>0</v>
      </c>
      <c r="K2462" s="148">
        <f t="shared" si="154"/>
        <v>2</v>
      </c>
      <c r="L2462" s="151">
        <f t="shared" si="155"/>
        <v>1</v>
      </c>
    </row>
    <row r="2463" spans="2:12" x14ac:dyDescent="0.25">
      <c r="B2463" s="147" t="s">
        <v>6</v>
      </c>
      <c r="C2463" s="148" t="s">
        <v>7</v>
      </c>
      <c r="D2463" s="148">
        <v>27</v>
      </c>
      <c r="E2463" s="148" t="s">
        <v>8</v>
      </c>
      <c r="F2463" s="149">
        <v>44440</v>
      </c>
      <c r="G2463" s="149">
        <v>44306</v>
      </c>
      <c r="H2463" s="150">
        <v>100000</v>
      </c>
      <c r="I2463" s="148" t="str">
        <f t="shared" si="152"/>
        <v>2021Q2</v>
      </c>
      <c r="J2463" s="148">
        <f t="shared" si="153"/>
        <v>0</v>
      </c>
      <c r="K2463" s="148">
        <f t="shared" si="154"/>
        <v>1</v>
      </c>
      <c r="L2463" s="151">
        <f t="shared" si="155"/>
        <v>1</v>
      </c>
    </row>
    <row r="2464" spans="2:12" x14ac:dyDescent="0.25">
      <c r="B2464" s="147" t="s">
        <v>6</v>
      </c>
      <c r="C2464" s="148" t="s">
        <v>7</v>
      </c>
      <c r="D2464" s="148">
        <v>51</v>
      </c>
      <c r="E2464" s="148" t="s">
        <v>8</v>
      </c>
      <c r="F2464" s="149">
        <v>44440</v>
      </c>
      <c r="G2464" s="149">
        <v>44334</v>
      </c>
      <c r="H2464" s="150">
        <v>30000</v>
      </c>
      <c r="I2464" s="148" t="str">
        <f t="shared" si="152"/>
        <v>2021Q2</v>
      </c>
      <c r="J2464" s="148">
        <f t="shared" si="153"/>
        <v>0</v>
      </c>
      <c r="K2464" s="148">
        <f t="shared" si="154"/>
        <v>1</v>
      </c>
      <c r="L2464" s="151">
        <f t="shared" si="155"/>
        <v>1</v>
      </c>
    </row>
    <row r="2465" spans="2:12" x14ac:dyDescent="0.25">
      <c r="B2465" s="147" t="s">
        <v>6</v>
      </c>
      <c r="C2465" s="148" t="s">
        <v>7</v>
      </c>
      <c r="D2465" s="148">
        <v>49</v>
      </c>
      <c r="E2465" s="148" t="s">
        <v>8</v>
      </c>
      <c r="F2465" s="149">
        <v>44440</v>
      </c>
      <c r="G2465" s="149">
        <v>44336</v>
      </c>
      <c r="H2465" s="150">
        <v>35000</v>
      </c>
      <c r="I2465" s="148" t="str">
        <f t="shared" si="152"/>
        <v>2021Q2</v>
      </c>
      <c r="J2465" s="148">
        <f t="shared" si="153"/>
        <v>0</v>
      </c>
      <c r="K2465" s="148">
        <f t="shared" si="154"/>
        <v>1</v>
      </c>
      <c r="L2465" s="151">
        <f t="shared" si="155"/>
        <v>1</v>
      </c>
    </row>
    <row r="2466" spans="2:12" x14ac:dyDescent="0.25">
      <c r="B2466" s="147" t="s">
        <v>9</v>
      </c>
      <c r="C2466" s="148" t="s">
        <v>7</v>
      </c>
      <c r="D2466" s="148">
        <v>34</v>
      </c>
      <c r="E2466" s="148" t="s">
        <v>8</v>
      </c>
      <c r="F2466" s="149">
        <v>44445</v>
      </c>
      <c r="G2466" s="149">
        <v>42894</v>
      </c>
      <c r="H2466" s="150">
        <v>91000</v>
      </c>
      <c r="I2466" s="148" t="str">
        <f t="shared" si="152"/>
        <v>2017Q2</v>
      </c>
      <c r="J2466" s="148">
        <f t="shared" si="153"/>
        <v>4</v>
      </c>
      <c r="K2466" s="148">
        <f t="shared" si="154"/>
        <v>17</v>
      </c>
      <c r="L2466" s="151">
        <f t="shared" si="155"/>
        <v>1</v>
      </c>
    </row>
    <row r="2467" spans="2:12" x14ac:dyDescent="0.25">
      <c r="B2467" s="147" t="s">
        <v>9</v>
      </c>
      <c r="C2467" s="148" t="s">
        <v>7</v>
      </c>
      <c r="D2467" s="148">
        <v>52</v>
      </c>
      <c r="E2467" s="148" t="s">
        <v>8</v>
      </c>
      <c r="F2467" s="149">
        <v>44445</v>
      </c>
      <c r="G2467" s="149">
        <v>43756</v>
      </c>
      <c r="H2467" s="150">
        <v>27000</v>
      </c>
      <c r="I2467" s="148" t="str">
        <f t="shared" si="152"/>
        <v>2019Q4</v>
      </c>
      <c r="J2467" s="148">
        <f t="shared" si="153"/>
        <v>2</v>
      </c>
      <c r="K2467" s="148">
        <f t="shared" si="154"/>
        <v>7</v>
      </c>
      <c r="L2467" s="151">
        <f t="shared" si="155"/>
        <v>1</v>
      </c>
    </row>
    <row r="2468" spans="2:12" x14ac:dyDescent="0.25">
      <c r="B2468" s="147" t="s">
        <v>6</v>
      </c>
      <c r="C2468" s="148" t="s">
        <v>7</v>
      </c>
      <c r="D2468" s="148">
        <v>55</v>
      </c>
      <c r="E2468" s="148" t="s">
        <v>8</v>
      </c>
      <c r="F2468" s="149">
        <v>44445</v>
      </c>
      <c r="G2468" s="149">
        <v>43962</v>
      </c>
      <c r="H2468" s="150">
        <v>20000</v>
      </c>
      <c r="I2468" s="148" t="str">
        <f t="shared" si="152"/>
        <v>2020Q2</v>
      </c>
      <c r="J2468" s="148">
        <f t="shared" si="153"/>
        <v>1</v>
      </c>
      <c r="K2468" s="148">
        <f t="shared" si="154"/>
        <v>5</v>
      </c>
      <c r="L2468" s="151">
        <f t="shared" si="155"/>
        <v>1</v>
      </c>
    </row>
    <row r="2469" spans="2:12" x14ac:dyDescent="0.25">
      <c r="B2469" s="147" t="s">
        <v>6</v>
      </c>
      <c r="C2469" s="148" t="s">
        <v>7</v>
      </c>
      <c r="D2469" s="148">
        <v>47</v>
      </c>
      <c r="E2469" s="148" t="s">
        <v>8</v>
      </c>
      <c r="F2469" s="149">
        <v>44445</v>
      </c>
      <c r="G2469" s="149">
        <v>44197</v>
      </c>
      <c r="H2469" s="150">
        <v>40000</v>
      </c>
      <c r="I2469" s="148" t="str">
        <f t="shared" si="152"/>
        <v>2021Q1</v>
      </c>
      <c r="J2469" s="148">
        <f t="shared" si="153"/>
        <v>0</v>
      </c>
      <c r="K2469" s="148">
        <f t="shared" si="154"/>
        <v>2</v>
      </c>
      <c r="L2469" s="151">
        <f t="shared" si="155"/>
        <v>1</v>
      </c>
    </row>
    <row r="2470" spans="2:12" x14ac:dyDescent="0.25">
      <c r="B2470" s="147" t="s">
        <v>9</v>
      </c>
      <c r="C2470" s="148" t="s">
        <v>7</v>
      </c>
      <c r="D2470" s="148">
        <v>56</v>
      </c>
      <c r="E2470" s="148" t="s">
        <v>8</v>
      </c>
      <c r="F2470" s="149">
        <v>44445</v>
      </c>
      <c r="G2470" s="149">
        <v>44217</v>
      </c>
      <c r="H2470" s="150">
        <v>17000</v>
      </c>
      <c r="I2470" s="148" t="str">
        <f t="shared" si="152"/>
        <v>2021Q1</v>
      </c>
      <c r="J2470" s="148">
        <f t="shared" si="153"/>
        <v>0</v>
      </c>
      <c r="K2470" s="148">
        <f t="shared" si="154"/>
        <v>2</v>
      </c>
      <c r="L2470" s="151">
        <f t="shared" si="155"/>
        <v>1</v>
      </c>
    </row>
    <row r="2471" spans="2:12" x14ac:dyDescent="0.25">
      <c r="B2471" s="147" t="s">
        <v>9</v>
      </c>
      <c r="C2471" s="148" t="s">
        <v>7</v>
      </c>
      <c r="D2471" s="148">
        <v>37</v>
      </c>
      <c r="E2471" s="148" t="s">
        <v>8</v>
      </c>
      <c r="F2471" s="149">
        <v>44445</v>
      </c>
      <c r="G2471" s="149">
        <v>44221</v>
      </c>
      <c r="H2471" s="150">
        <v>86000</v>
      </c>
      <c r="I2471" s="148" t="str">
        <f t="shared" si="152"/>
        <v>2021Q1</v>
      </c>
      <c r="J2471" s="148">
        <f t="shared" si="153"/>
        <v>0</v>
      </c>
      <c r="K2471" s="148">
        <f t="shared" si="154"/>
        <v>2</v>
      </c>
      <c r="L2471" s="151">
        <f t="shared" si="155"/>
        <v>1</v>
      </c>
    </row>
    <row r="2472" spans="2:12" x14ac:dyDescent="0.25">
      <c r="B2472" s="147" t="s">
        <v>6</v>
      </c>
      <c r="C2472" s="148" t="s">
        <v>7</v>
      </c>
      <c r="D2472" s="148">
        <v>41</v>
      </c>
      <c r="E2472" s="148" t="s">
        <v>8</v>
      </c>
      <c r="F2472" s="149">
        <v>44445</v>
      </c>
      <c r="G2472" s="149">
        <v>44240</v>
      </c>
      <c r="H2472" s="150">
        <v>68000</v>
      </c>
      <c r="I2472" s="148" t="str">
        <f t="shared" si="152"/>
        <v>2021Q1</v>
      </c>
      <c r="J2472" s="148">
        <f t="shared" si="153"/>
        <v>0</v>
      </c>
      <c r="K2472" s="148">
        <f t="shared" si="154"/>
        <v>2</v>
      </c>
      <c r="L2472" s="151">
        <f t="shared" si="155"/>
        <v>1</v>
      </c>
    </row>
    <row r="2473" spans="2:12" x14ac:dyDescent="0.25">
      <c r="B2473" s="147" t="s">
        <v>6</v>
      </c>
      <c r="C2473" s="148" t="s">
        <v>7</v>
      </c>
      <c r="D2473" s="148">
        <v>23</v>
      </c>
      <c r="E2473" s="148" t="s">
        <v>8</v>
      </c>
      <c r="F2473" s="149">
        <v>44445</v>
      </c>
      <c r="G2473" s="149">
        <v>44354</v>
      </c>
      <c r="H2473" s="150">
        <v>100000</v>
      </c>
      <c r="I2473" s="148" t="str">
        <f t="shared" si="152"/>
        <v>2021Q2</v>
      </c>
      <c r="J2473" s="148">
        <f t="shared" si="153"/>
        <v>0</v>
      </c>
      <c r="K2473" s="148">
        <f t="shared" si="154"/>
        <v>1</v>
      </c>
      <c r="L2473" s="151">
        <f t="shared" si="155"/>
        <v>1</v>
      </c>
    </row>
    <row r="2474" spans="2:12" x14ac:dyDescent="0.25">
      <c r="B2474" s="147" t="s">
        <v>9</v>
      </c>
      <c r="C2474" s="148" t="s">
        <v>7</v>
      </c>
      <c r="D2474" s="148">
        <v>55</v>
      </c>
      <c r="E2474" s="148" t="s">
        <v>8</v>
      </c>
      <c r="F2474" s="149">
        <v>44446</v>
      </c>
      <c r="G2474" s="149">
        <v>44047</v>
      </c>
      <c r="H2474" s="150">
        <v>20000</v>
      </c>
      <c r="I2474" s="148" t="str">
        <f t="shared" si="152"/>
        <v>2020Q3</v>
      </c>
      <c r="J2474" s="148">
        <f t="shared" si="153"/>
        <v>1</v>
      </c>
      <c r="K2474" s="148">
        <f t="shared" si="154"/>
        <v>4</v>
      </c>
      <c r="L2474" s="151">
        <f t="shared" si="155"/>
        <v>1</v>
      </c>
    </row>
    <row r="2475" spans="2:12" x14ac:dyDescent="0.25">
      <c r="B2475" s="147" t="s">
        <v>6</v>
      </c>
      <c r="C2475" s="148" t="s">
        <v>7</v>
      </c>
      <c r="D2475" s="148">
        <v>26</v>
      </c>
      <c r="E2475" s="148" t="s">
        <v>8</v>
      </c>
      <c r="F2475" s="149">
        <v>44446</v>
      </c>
      <c r="G2475" s="149">
        <v>44367</v>
      </c>
      <c r="H2475" s="150">
        <v>100000</v>
      </c>
      <c r="I2475" s="148" t="str">
        <f t="shared" si="152"/>
        <v>2021Q2</v>
      </c>
      <c r="J2475" s="148">
        <f t="shared" si="153"/>
        <v>0</v>
      </c>
      <c r="K2475" s="148">
        <f t="shared" si="154"/>
        <v>1</v>
      </c>
      <c r="L2475" s="151">
        <f t="shared" si="155"/>
        <v>1</v>
      </c>
    </row>
    <row r="2476" spans="2:12" x14ac:dyDescent="0.25">
      <c r="B2476" s="147" t="s">
        <v>9</v>
      </c>
      <c r="C2476" s="148" t="s">
        <v>7</v>
      </c>
      <c r="D2476" s="148">
        <v>54</v>
      </c>
      <c r="E2476" s="148" t="s">
        <v>8</v>
      </c>
      <c r="F2476" s="149">
        <v>44446</v>
      </c>
      <c r="G2476" s="149">
        <v>44419</v>
      </c>
      <c r="H2476" s="150">
        <v>22000</v>
      </c>
      <c r="I2476" s="148" t="str">
        <f t="shared" si="152"/>
        <v>2021Q3</v>
      </c>
      <c r="J2476" s="148">
        <f t="shared" si="153"/>
        <v>0</v>
      </c>
      <c r="K2476" s="148">
        <f t="shared" si="154"/>
        <v>0</v>
      </c>
      <c r="L2476" s="151">
        <f t="shared" si="155"/>
        <v>1</v>
      </c>
    </row>
    <row r="2477" spans="2:12" x14ac:dyDescent="0.25">
      <c r="B2477" s="147" t="s">
        <v>6</v>
      </c>
      <c r="C2477" s="148" t="s">
        <v>7</v>
      </c>
      <c r="D2477" s="148">
        <v>49</v>
      </c>
      <c r="E2477" s="148" t="s">
        <v>8</v>
      </c>
      <c r="F2477" s="149">
        <v>44447</v>
      </c>
      <c r="G2477" s="149">
        <v>42752</v>
      </c>
      <c r="H2477" s="150">
        <v>35000</v>
      </c>
      <c r="I2477" s="148" t="str">
        <f t="shared" si="152"/>
        <v>2017Q1</v>
      </c>
      <c r="J2477" s="148">
        <f t="shared" si="153"/>
        <v>4</v>
      </c>
      <c r="K2477" s="148">
        <f t="shared" si="154"/>
        <v>18</v>
      </c>
      <c r="L2477" s="151">
        <f t="shared" si="155"/>
        <v>1</v>
      </c>
    </row>
    <row r="2478" spans="2:12" x14ac:dyDescent="0.25">
      <c r="B2478" s="147" t="s">
        <v>9</v>
      </c>
      <c r="C2478" s="148" t="s">
        <v>7</v>
      </c>
      <c r="D2478" s="148">
        <v>57</v>
      </c>
      <c r="E2478" s="148" t="s">
        <v>8</v>
      </c>
      <c r="F2478" s="149">
        <v>44448</v>
      </c>
      <c r="G2478" s="149">
        <v>43222</v>
      </c>
      <c r="H2478" s="150">
        <v>15000</v>
      </c>
      <c r="I2478" s="148" t="str">
        <f t="shared" si="152"/>
        <v>2018Q2</v>
      </c>
      <c r="J2478" s="148">
        <f t="shared" si="153"/>
        <v>3</v>
      </c>
      <c r="K2478" s="148">
        <f t="shared" si="154"/>
        <v>13</v>
      </c>
      <c r="L2478" s="151">
        <f t="shared" si="155"/>
        <v>1</v>
      </c>
    </row>
    <row r="2479" spans="2:12" x14ac:dyDescent="0.25">
      <c r="B2479" s="147" t="s">
        <v>6</v>
      </c>
      <c r="C2479" s="148" t="s">
        <v>7</v>
      </c>
      <c r="D2479" s="148">
        <v>60</v>
      </c>
      <c r="E2479" s="148" t="s">
        <v>8</v>
      </c>
      <c r="F2479" s="149">
        <v>44448</v>
      </c>
      <c r="G2479" s="149">
        <v>44190</v>
      </c>
      <c r="H2479" s="150">
        <v>10000</v>
      </c>
      <c r="I2479" s="148" t="str">
        <f t="shared" si="152"/>
        <v>2020Q4</v>
      </c>
      <c r="J2479" s="148">
        <f t="shared" si="153"/>
        <v>1</v>
      </c>
      <c r="K2479" s="148">
        <f t="shared" si="154"/>
        <v>3</v>
      </c>
      <c r="L2479" s="151">
        <f t="shared" si="155"/>
        <v>1</v>
      </c>
    </row>
    <row r="2480" spans="2:12" x14ac:dyDescent="0.25">
      <c r="B2480" s="147" t="s">
        <v>9</v>
      </c>
      <c r="C2480" s="148" t="s">
        <v>7</v>
      </c>
      <c r="D2480" s="148">
        <v>44</v>
      </c>
      <c r="E2480" s="148" t="s">
        <v>8</v>
      </c>
      <c r="F2480" s="149">
        <v>44448</v>
      </c>
      <c r="G2480" s="149">
        <v>44312</v>
      </c>
      <c r="H2480" s="150">
        <v>52000</v>
      </c>
      <c r="I2480" s="148" t="str">
        <f t="shared" si="152"/>
        <v>2021Q2</v>
      </c>
      <c r="J2480" s="148">
        <f t="shared" si="153"/>
        <v>0</v>
      </c>
      <c r="K2480" s="148">
        <f t="shared" si="154"/>
        <v>1</v>
      </c>
      <c r="L2480" s="151">
        <f t="shared" si="155"/>
        <v>1</v>
      </c>
    </row>
    <row r="2481" spans="2:12" x14ac:dyDescent="0.25">
      <c r="B2481" s="147" t="s">
        <v>6</v>
      </c>
      <c r="C2481" s="148" t="s">
        <v>7</v>
      </c>
      <c r="D2481" s="148">
        <v>26</v>
      </c>
      <c r="E2481" s="148" t="s">
        <v>8</v>
      </c>
      <c r="F2481" s="149">
        <v>44448</v>
      </c>
      <c r="G2481" s="149">
        <v>44372</v>
      </c>
      <c r="H2481" s="150">
        <v>100000</v>
      </c>
      <c r="I2481" s="148" t="str">
        <f t="shared" si="152"/>
        <v>2021Q2</v>
      </c>
      <c r="J2481" s="148">
        <f t="shared" si="153"/>
        <v>0</v>
      </c>
      <c r="K2481" s="148">
        <f t="shared" si="154"/>
        <v>1</v>
      </c>
      <c r="L2481" s="151">
        <f t="shared" si="155"/>
        <v>1</v>
      </c>
    </row>
    <row r="2482" spans="2:12" x14ac:dyDescent="0.25">
      <c r="B2482" s="147" t="s">
        <v>6</v>
      </c>
      <c r="C2482" s="148" t="s">
        <v>7</v>
      </c>
      <c r="D2482" s="148">
        <v>56</v>
      </c>
      <c r="E2482" s="148" t="s">
        <v>8</v>
      </c>
      <c r="F2482" s="149">
        <v>44448</v>
      </c>
      <c r="G2482" s="149">
        <v>44379</v>
      </c>
      <c r="H2482" s="150">
        <v>17000</v>
      </c>
      <c r="I2482" s="148" t="str">
        <f t="shared" si="152"/>
        <v>2021Q3</v>
      </c>
      <c r="J2482" s="148">
        <f t="shared" si="153"/>
        <v>0</v>
      </c>
      <c r="K2482" s="148">
        <f t="shared" si="154"/>
        <v>0</v>
      </c>
      <c r="L2482" s="151">
        <f t="shared" si="155"/>
        <v>1</v>
      </c>
    </row>
    <row r="2483" spans="2:12" x14ac:dyDescent="0.25">
      <c r="B2483" s="147" t="s">
        <v>6</v>
      </c>
      <c r="C2483" s="148" t="s">
        <v>7</v>
      </c>
      <c r="D2483" s="148">
        <v>41</v>
      </c>
      <c r="E2483" s="148" t="s">
        <v>8</v>
      </c>
      <c r="F2483" s="149">
        <v>44448</v>
      </c>
      <c r="G2483" s="149">
        <v>44404</v>
      </c>
      <c r="H2483" s="150">
        <v>68000</v>
      </c>
      <c r="I2483" s="148" t="str">
        <f t="shared" si="152"/>
        <v>2021Q3</v>
      </c>
      <c r="J2483" s="148">
        <f t="shared" si="153"/>
        <v>0</v>
      </c>
      <c r="K2483" s="148">
        <f t="shared" si="154"/>
        <v>0</v>
      </c>
      <c r="L2483" s="151">
        <f t="shared" si="155"/>
        <v>1</v>
      </c>
    </row>
    <row r="2484" spans="2:12" x14ac:dyDescent="0.25">
      <c r="B2484" s="147" t="s">
        <v>9</v>
      </c>
      <c r="C2484" s="148" t="s">
        <v>7</v>
      </c>
      <c r="D2484" s="148">
        <v>48</v>
      </c>
      <c r="E2484" s="148" t="s">
        <v>8</v>
      </c>
      <c r="F2484" s="149">
        <v>44451</v>
      </c>
      <c r="G2484" s="149">
        <v>42610</v>
      </c>
      <c r="H2484" s="150">
        <v>38000</v>
      </c>
      <c r="I2484" s="148" t="str">
        <f t="shared" si="152"/>
        <v>2016Q3</v>
      </c>
      <c r="J2484" s="148">
        <f t="shared" si="153"/>
        <v>5</v>
      </c>
      <c r="K2484" s="148">
        <f t="shared" si="154"/>
        <v>20</v>
      </c>
      <c r="L2484" s="151">
        <f t="shared" si="155"/>
        <v>1</v>
      </c>
    </row>
    <row r="2485" spans="2:12" x14ac:dyDescent="0.25">
      <c r="B2485" s="147" t="s">
        <v>9</v>
      </c>
      <c r="C2485" s="148" t="s">
        <v>7</v>
      </c>
      <c r="D2485" s="148">
        <v>48</v>
      </c>
      <c r="E2485" s="148" t="s">
        <v>8</v>
      </c>
      <c r="F2485" s="149">
        <v>44451</v>
      </c>
      <c r="G2485" s="149">
        <v>43995</v>
      </c>
      <c r="H2485" s="150">
        <v>38000</v>
      </c>
      <c r="I2485" s="148" t="str">
        <f t="shared" si="152"/>
        <v>2020Q2</v>
      </c>
      <c r="J2485" s="148">
        <f t="shared" si="153"/>
        <v>1</v>
      </c>
      <c r="K2485" s="148">
        <f t="shared" si="154"/>
        <v>5</v>
      </c>
      <c r="L2485" s="151">
        <f t="shared" si="155"/>
        <v>1</v>
      </c>
    </row>
    <row r="2486" spans="2:12" x14ac:dyDescent="0.25">
      <c r="B2486" s="147" t="s">
        <v>6</v>
      </c>
      <c r="C2486" s="148" t="s">
        <v>7</v>
      </c>
      <c r="D2486" s="148">
        <v>35</v>
      </c>
      <c r="E2486" s="148" t="s">
        <v>8</v>
      </c>
      <c r="F2486" s="149">
        <v>44451</v>
      </c>
      <c r="G2486" s="149">
        <v>44123</v>
      </c>
      <c r="H2486" s="150">
        <v>88000</v>
      </c>
      <c r="I2486" s="148" t="str">
        <f t="shared" si="152"/>
        <v>2020Q4</v>
      </c>
      <c r="J2486" s="148">
        <f t="shared" si="153"/>
        <v>1</v>
      </c>
      <c r="K2486" s="148">
        <f t="shared" si="154"/>
        <v>3</v>
      </c>
      <c r="L2486" s="151">
        <f t="shared" si="155"/>
        <v>1</v>
      </c>
    </row>
    <row r="2487" spans="2:12" x14ac:dyDescent="0.25">
      <c r="B2487" s="147" t="s">
        <v>6</v>
      </c>
      <c r="C2487" s="148" t="s">
        <v>7</v>
      </c>
      <c r="D2487" s="148">
        <v>27</v>
      </c>
      <c r="E2487" s="148" t="s">
        <v>8</v>
      </c>
      <c r="F2487" s="149">
        <v>44451</v>
      </c>
      <c r="G2487" s="149">
        <v>44146</v>
      </c>
      <c r="H2487" s="150">
        <v>100000</v>
      </c>
      <c r="I2487" s="148" t="str">
        <f t="shared" si="152"/>
        <v>2020Q4</v>
      </c>
      <c r="J2487" s="148">
        <f t="shared" si="153"/>
        <v>1</v>
      </c>
      <c r="K2487" s="148">
        <f t="shared" si="154"/>
        <v>3</v>
      </c>
      <c r="L2487" s="151">
        <f t="shared" si="155"/>
        <v>1</v>
      </c>
    </row>
    <row r="2488" spans="2:12" x14ac:dyDescent="0.25">
      <c r="B2488" s="147" t="s">
        <v>6</v>
      </c>
      <c r="C2488" s="148" t="s">
        <v>7</v>
      </c>
      <c r="D2488" s="148">
        <v>30</v>
      </c>
      <c r="E2488" s="148" t="s">
        <v>8</v>
      </c>
      <c r="F2488" s="149">
        <v>44451</v>
      </c>
      <c r="G2488" s="149">
        <v>44175</v>
      </c>
      <c r="H2488" s="150">
        <v>100000</v>
      </c>
      <c r="I2488" s="148" t="str">
        <f t="shared" si="152"/>
        <v>2020Q4</v>
      </c>
      <c r="J2488" s="148">
        <f t="shared" si="153"/>
        <v>1</v>
      </c>
      <c r="K2488" s="148">
        <f t="shared" si="154"/>
        <v>3</v>
      </c>
      <c r="L2488" s="151">
        <f t="shared" si="155"/>
        <v>1</v>
      </c>
    </row>
    <row r="2489" spans="2:12" x14ac:dyDescent="0.25">
      <c r="B2489" s="147" t="s">
        <v>9</v>
      </c>
      <c r="C2489" s="148" t="s">
        <v>7</v>
      </c>
      <c r="D2489" s="148">
        <v>47</v>
      </c>
      <c r="E2489" s="148" t="s">
        <v>8</v>
      </c>
      <c r="F2489" s="149">
        <v>44452</v>
      </c>
      <c r="G2489" s="149">
        <v>44256</v>
      </c>
      <c r="H2489" s="150">
        <v>40000</v>
      </c>
      <c r="I2489" s="148" t="str">
        <f t="shared" si="152"/>
        <v>2021Q1</v>
      </c>
      <c r="J2489" s="148">
        <f t="shared" si="153"/>
        <v>0</v>
      </c>
      <c r="K2489" s="148">
        <f t="shared" si="154"/>
        <v>2</v>
      </c>
      <c r="L2489" s="151">
        <f t="shared" si="155"/>
        <v>1</v>
      </c>
    </row>
    <row r="2490" spans="2:12" x14ac:dyDescent="0.25">
      <c r="B2490" s="147" t="s">
        <v>6</v>
      </c>
      <c r="C2490" s="148" t="s">
        <v>7</v>
      </c>
      <c r="D2490" s="148">
        <v>39</v>
      </c>
      <c r="E2490" s="148" t="s">
        <v>8</v>
      </c>
      <c r="F2490" s="149">
        <v>44452</v>
      </c>
      <c r="G2490" s="149">
        <v>44335</v>
      </c>
      <c r="H2490" s="150">
        <v>81000</v>
      </c>
      <c r="I2490" s="148" t="str">
        <f t="shared" si="152"/>
        <v>2021Q2</v>
      </c>
      <c r="J2490" s="148">
        <f t="shared" si="153"/>
        <v>0</v>
      </c>
      <c r="K2490" s="148">
        <f t="shared" si="154"/>
        <v>1</v>
      </c>
      <c r="L2490" s="151">
        <f t="shared" si="155"/>
        <v>1</v>
      </c>
    </row>
    <row r="2491" spans="2:12" x14ac:dyDescent="0.25">
      <c r="B2491" s="147" t="s">
        <v>6</v>
      </c>
      <c r="C2491" s="148" t="s">
        <v>7</v>
      </c>
      <c r="D2491" s="148">
        <v>46</v>
      </c>
      <c r="E2491" s="148" t="s">
        <v>8</v>
      </c>
      <c r="F2491" s="149">
        <v>44452</v>
      </c>
      <c r="G2491" s="149">
        <v>44356</v>
      </c>
      <c r="H2491" s="150">
        <v>43000</v>
      </c>
      <c r="I2491" s="148" t="str">
        <f t="shared" si="152"/>
        <v>2021Q2</v>
      </c>
      <c r="J2491" s="148">
        <f t="shared" si="153"/>
        <v>0</v>
      </c>
      <c r="K2491" s="148">
        <f t="shared" si="154"/>
        <v>1</v>
      </c>
      <c r="L2491" s="151">
        <f t="shared" si="155"/>
        <v>1</v>
      </c>
    </row>
    <row r="2492" spans="2:12" x14ac:dyDescent="0.25">
      <c r="B2492" s="147" t="s">
        <v>9</v>
      </c>
      <c r="C2492" s="148" t="s">
        <v>7</v>
      </c>
      <c r="D2492" s="148">
        <v>42</v>
      </c>
      <c r="E2492" s="148" t="s">
        <v>8</v>
      </c>
      <c r="F2492" s="149">
        <v>44453</v>
      </c>
      <c r="G2492" s="149">
        <v>44064</v>
      </c>
      <c r="H2492" s="150">
        <v>64000</v>
      </c>
      <c r="I2492" s="148" t="str">
        <f t="shared" si="152"/>
        <v>2020Q3</v>
      </c>
      <c r="J2492" s="148">
        <f t="shared" si="153"/>
        <v>1</v>
      </c>
      <c r="K2492" s="148">
        <f t="shared" si="154"/>
        <v>4</v>
      </c>
      <c r="L2492" s="151">
        <f t="shared" si="155"/>
        <v>1</v>
      </c>
    </row>
    <row r="2493" spans="2:12" x14ac:dyDescent="0.25">
      <c r="B2493" s="147" t="s">
        <v>9</v>
      </c>
      <c r="C2493" s="148" t="s">
        <v>7</v>
      </c>
      <c r="D2493" s="148">
        <v>48</v>
      </c>
      <c r="E2493" s="148" t="s">
        <v>8</v>
      </c>
      <c r="F2493" s="149">
        <v>44453</v>
      </c>
      <c r="G2493" s="149">
        <v>44123</v>
      </c>
      <c r="H2493" s="150">
        <v>38000</v>
      </c>
      <c r="I2493" s="148" t="str">
        <f t="shared" si="152"/>
        <v>2020Q4</v>
      </c>
      <c r="J2493" s="148">
        <f t="shared" si="153"/>
        <v>1</v>
      </c>
      <c r="K2493" s="148">
        <f t="shared" si="154"/>
        <v>3</v>
      </c>
      <c r="L2493" s="151">
        <f t="shared" si="155"/>
        <v>1</v>
      </c>
    </row>
    <row r="2494" spans="2:12" x14ac:dyDescent="0.25">
      <c r="B2494" s="147" t="s">
        <v>6</v>
      </c>
      <c r="C2494" s="148" t="s">
        <v>7</v>
      </c>
      <c r="D2494" s="148">
        <v>19</v>
      </c>
      <c r="E2494" s="148" t="s">
        <v>8</v>
      </c>
      <c r="F2494" s="149">
        <v>44453</v>
      </c>
      <c r="G2494" s="149">
        <v>44389</v>
      </c>
      <c r="H2494" s="150">
        <v>100000</v>
      </c>
      <c r="I2494" s="148" t="str">
        <f t="shared" si="152"/>
        <v>2021Q3</v>
      </c>
      <c r="J2494" s="148">
        <f t="shared" si="153"/>
        <v>0</v>
      </c>
      <c r="K2494" s="148">
        <f t="shared" si="154"/>
        <v>0</v>
      </c>
      <c r="L2494" s="151">
        <f t="shared" si="155"/>
        <v>1</v>
      </c>
    </row>
    <row r="2495" spans="2:12" x14ac:dyDescent="0.25">
      <c r="B2495" s="147" t="s">
        <v>9</v>
      </c>
      <c r="C2495" s="148" t="s">
        <v>7</v>
      </c>
      <c r="D2495" s="148">
        <v>54</v>
      </c>
      <c r="E2495" s="148" t="s">
        <v>8</v>
      </c>
      <c r="F2495" s="149">
        <v>44454</v>
      </c>
      <c r="G2495" s="149">
        <v>42737</v>
      </c>
      <c r="H2495" s="150">
        <v>22000</v>
      </c>
      <c r="I2495" s="148" t="str">
        <f t="shared" si="152"/>
        <v>2017Q1</v>
      </c>
      <c r="J2495" s="148">
        <f t="shared" si="153"/>
        <v>4</v>
      </c>
      <c r="K2495" s="148">
        <f t="shared" si="154"/>
        <v>18</v>
      </c>
      <c r="L2495" s="151">
        <f t="shared" si="155"/>
        <v>1</v>
      </c>
    </row>
    <row r="2496" spans="2:12" x14ac:dyDescent="0.25">
      <c r="B2496" s="147" t="s">
        <v>9</v>
      </c>
      <c r="C2496" s="148" t="s">
        <v>10</v>
      </c>
      <c r="D2496" s="148">
        <v>46</v>
      </c>
      <c r="E2496" s="148" t="s">
        <v>8</v>
      </c>
      <c r="F2496" s="149">
        <v>44454</v>
      </c>
      <c r="G2496" s="149">
        <v>44147</v>
      </c>
      <c r="H2496" s="150">
        <v>43000</v>
      </c>
      <c r="I2496" s="148" t="str">
        <f t="shared" si="152"/>
        <v>2020Q4</v>
      </c>
      <c r="J2496" s="148">
        <f t="shared" si="153"/>
        <v>1</v>
      </c>
      <c r="K2496" s="148">
        <f t="shared" si="154"/>
        <v>3</v>
      </c>
      <c r="L2496" s="151">
        <f t="shared" si="155"/>
        <v>0</v>
      </c>
    </row>
    <row r="2497" spans="2:12" x14ac:dyDescent="0.25">
      <c r="B2497" s="147" t="s">
        <v>9</v>
      </c>
      <c r="C2497" s="148" t="s">
        <v>10</v>
      </c>
      <c r="D2497" s="148">
        <v>51</v>
      </c>
      <c r="E2497" s="148" t="s">
        <v>8</v>
      </c>
      <c r="F2497" s="149">
        <v>44454</v>
      </c>
      <c r="G2497" s="149">
        <v>44197</v>
      </c>
      <c r="H2497" s="150">
        <v>30000</v>
      </c>
      <c r="I2497" s="148" t="str">
        <f t="shared" si="152"/>
        <v>2021Q1</v>
      </c>
      <c r="J2497" s="148">
        <f t="shared" si="153"/>
        <v>0</v>
      </c>
      <c r="K2497" s="148">
        <f t="shared" si="154"/>
        <v>2</v>
      </c>
      <c r="L2497" s="151">
        <f t="shared" si="155"/>
        <v>0</v>
      </c>
    </row>
    <row r="2498" spans="2:12" x14ac:dyDescent="0.25">
      <c r="B2498" s="147" t="s">
        <v>9</v>
      </c>
      <c r="C2498" s="148" t="s">
        <v>7</v>
      </c>
      <c r="D2498" s="148">
        <v>36</v>
      </c>
      <c r="E2498" s="148" t="s">
        <v>8</v>
      </c>
      <c r="F2498" s="149">
        <v>44454</v>
      </c>
      <c r="G2498" s="149">
        <v>44252</v>
      </c>
      <c r="H2498" s="150">
        <v>87000</v>
      </c>
      <c r="I2498" s="148" t="str">
        <f t="shared" si="152"/>
        <v>2021Q1</v>
      </c>
      <c r="J2498" s="148">
        <f t="shared" si="153"/>
        <v>0</v>
      </c>
      <c r="K2498" s="148">
        <f t="shared" si="154"/>
        <v>2</v>
      </c>
      <c r="L2498" s="151">
        <f t="shared" si="155"/>
        <v>1</v>
      </c>
    </row>
    <row r="2499" spans="2:12" x14ac:dyDescent="0.25">
      <c r="B2499" s="147" t="s">
        <v>11</v>
      </c>
      <c r="C2499" s="148" t="s">
        <v>7</v>
      </c>
      <c r="D2499" s="148">
        <v>30</v>
      </c>
      <c r="E2499" s="148" t="s">
        <v>8</v>
      </c>
      <c r="F2499" s="149">
        <v>44455</v>
      </c>
      <c r="G2499" s="149">
        <v>44445</v>
      </c>
      <c r="H2499" s="150">
        <v>100000</v>
      </c>
      <c r="I2499" s="148" t="str">
        <f t="shared" si="152"/>
        <v>2021Q3</v>
      </c>
      <c r="J2499" s="148">
        <f t="shared" si="153"/>
        <v>0</v>
      </c>
      <c r="K2499" s="148">
        <f t="shared" si="154"/>
        <v>0</v>
      </c>
      <c r="L2499" s="151">
        <f t="shared" si="155"/>
        <v>1</v>
      </c>
    </row>
    <row r="2500" spans="2:12" x14ac:dyDescent="0.25">
      <c r="B2500" s="147" t="s">
        <v>9</v>
      </c>
      <c r="C2500" s="148" t="s">
        <v>7</v>
      </c>
      <c r="D2500" s="148">
        <v>53</v>
      </c>
      <c r="E2500" s="148" t="s">
        <v>8</v>
      </c>
      <c r="F2500" s="149">
        <v>44458</v>
      </c>
      <c r="G2500" s="149">
        <v>43037</v>
      </c>
      <c r="H2500" s="150">
        <v>25000</v>
      </c>
      <c r="I2500" s="148" t="str">
        <f t="shared" si="152"/>
        <v>2017Q4</v>
      </c>
      <c r="J2500" s="148">
        <f t="shared" si="153"/>
        <v>4</v>
      </c>
      <c r="K2500" s="148">
        <f t="shared" si="154"/>
        <v>15</v>
      </c>
      <c r="L2500" s="151">
        <f t="shared" si="155"/>
        <v>1</v>
      </c>
    </row>
    <row r="2501" spans="2:12" x14ac:dyDescent="0.25">
      <c r="B2501" s="147" t="s">
        <v>9</v>
      </c>
      <c r="C2501" s="148" t="s">
        <v>10</v>
      </c>
      <c r="D2501" s="148">
        <v>43</v>
      </c>
      <c r="E2501" s="148" t="s">
        <v>8</v>
      </c>
      <c r="F2501" s="149">
        <v>44458</v>
      </c>
      <c r="G2501" s="149">
        <v>44130</v>
      </c>
      <c r="H2501" s="150">
        <v>59000</v>
      </c>
      <c r="I2501" s="148" t="str">
        <f t="shared" si="152"/>
        <v>2020Q4</v>
      </c>
      <c r="J2501" s="148">
        <f t="shared" si="153"/>
        <v>1</v>
      </c>
      <c r="K2501" s="148">
        <f t="shared" si="154"/>
        <v>3</v>
      </c>
      <c r="L2501" s="151">
        <f t="shared" si="155"/>
        <v>0</v>
      </c>
    </row>
    <row r="2502" spans="2:12" x14ac:dyDescent="0.25">
      <c r="B2502" s="147" t="s">
        <v>6</v>
      </c>
      <c r="C2502" s="148" t="s">
        <v>7</v>
      </c>
      <c r="D2502" s="148">
        <v>18</v>
      </c>
      <c r="E2502" s="148" t="s">
        <v>8</v>
      </c>
      <c r="F2502" s="149">
        <v>44458</v>
      </c>
      <c r="G2502" s="149">
        <v>44310</v>
      </c>
      <c r="H2502" s="150">
        <v>100000</v>
      </c>
      <c r="I2502" s="148" t="str">
        <f t="shared" si="152"/>
        <v>2021Q2</v>
      </c>
      <c r="J2502" s="148">
        <f t="shared" si="153"/>
        <v>0</v>
      </c>
      <c r="K2502" s="148">
        <f t="shared" si="154"/>
        <v>1</v>
      </c>
      <c r="L2502" s="151">
        <f t="shared" si="155"/>
        <v>1</v>
      </c>
    </row>
    <row r="2503" spans="2:12" x14ac:dyDescent="0.25">
      <c r="B2503" s="147" t="s">
        <v>6</v>
      </c>
      <c r="C2503" s="148" t="s">
        <v>7</v>
      </c>
      <c r="D2503" s="148">
        <v>30</v>
      </c>
      <c r="E2503" s="148" t="s">
        <v>8</v>
      </c>
      <c r="F2503" s="149">
        <v>44458</v>
      </c>
      <c r="G2503" s="149">
        <v>44368</v>
      </c>
      <c r="H2503" s="150">
        <v>100000</v>
      </c>
      <c r="I2503" s="148" t="str">
        <f t="shared" si="152"/>
        <v>2021Q2</v>
      </c>
      <c r="J2503" s="148">
        <f t="shared" si="153"/>
        <v>0</v>
      </c>
      <c r="K2503" s="148">
        <f t="shared" si="154"/>
        <v>1</v>
      </c>
      <c r="L2503" s="151">
        <f t="shared" si="155"/>
        <v>1</v>
      </c>
    </row>
    <row r="2504" spans="2:12" x14ac:dyDescent="0.25">
      <c r="B2504" s="147" t="s">
        <v>6</v>
      </c>
      <c r="C2504" s="148" t="s">
        <v>7</v>
      </c>
      <c r="D2504" s="148">
        <v>56</v>
      </c>
      <c r="E2504" s="148" t="s">
        <v>8</v>
      </c>
      <c r="F2504" s="149">
        <v>44458</v>
      </c>
      <c r="G2504" s="149">
        <v>44369</v>
      </c>
      <c r="H2504" s="150">
        <v>17000</v>
      </c>
      <c r="I2504" s="148" t="str">
        <f t="shared" si="152"/>
        <v>2021Q2</v>
      </c>
      <c r="J2504" s="148">
        <f t="shared" si="153"/>
        <v>0</v>
      </c>
      <c r="K2504" s="148">
        <f t="shared" si="154"/>
        <v>1</v>
      </c>
      <c r="L2504" s="151">
        <f t="shared" si="155"/>
        <v>1</v>
      </c>
    </row>
    <row r="2505" spans="2:12" x14ac:dyDescent="0.25">
      <c r="B2505" s="147" t="s">
        <v>6</v>
      </c>
      <c r="C2505" s="148" t="s">
        <v>7</v>
      </c>
      <c r="D2505" s="148">
        <v>34</v>
      </c>
      <c r="E2505" s="148" t="s">
        <v>8</v>
      </c>
      <c r="F2505" s="149">
        <v>44459</v>
      </c>
      <c r="G2505" s="149">
        <v>44368</v>
      </c>
      <c r="H2505" s="150">
        <v>91000</v>
      </c>
      <c r="I2505" s="148" t="str">
        <f t="shared" si="152"/>
        <v>2021Q2</v>
      </c>
      <c r="J2505" s="148">
        <f t="shared" si="153"/>
        <v>0</v>
      </c>
      <c r="K2505" s="148">
        <f t="shared" si="154"/>
        <v>1</v>
      </c>
      <c r="L2505" s="151">
        <f t="shared" si="155"/>
        <v>1</v>
      </c>
    </row>
    <row r="2506" spans="2:12" x14ac:dyDescent="0.25">
      <c r="B2506" s="147" t="s">
        <v>9</v>
      </c>
      <c r="C2506" s="148" t="s">
        <v>10</v>
      </c>
      <c r="D2506" s="148">
        <v>31</v>
      </c>
      <c r="E2506" s="148" t="s">
        <v>8</v>
      </c>
      <c r="F2506" s="149">
        <v>44459</v>
      </c>
      <c r="G2506" s="149">
        <v>44376</v>
      </c>
      <c r="H2506" s="150">
        <v>98000</v>
      </c>
      <c r="I2506" s="148" t="str">
        <f t="shared" si="152"/>
        <v>2021Q2</v>
      </c>
      <c r="J2506" s="148">
        <f t="shared" si="153"/>
        <v>0</v>
      </c>
      <c r="K2506" s="148">
        <f t="shared" si="154"/>
        <v>1</v>
      </c>
      <c r="L2506" s="151">
        <f t="shared" si="155"/>
        <v>0</v>
      </c>
    </row>
    <row r="2507" spans="2:12" x14ac:dyDescent="0.25">
      <c r="B2507" s="147" t="s">
        <v>9</v>
      </c>
      <c r="C2507" s="148" t="s">
        <v>7</v>
      </c>
      <c r="D2507" s="148">
        <v>41</v>
      </c>
      <c r="E2507" s="148" t="s">
        <v>8</v>
      </c>
      <c r="F2507" s="149">
        <v>44461</v>
      </c>
      <c r="G2507" s="149">
        <v>43487</v>
      </c>
      <c r="H2507" s="150">
        <v>68000</v>
      </c>
      <c r="I2507" s="148" t="str">
        <f t="shared" ref="I2507:I2570" si="156">YEAR(G2507)&amp;"Q"&amp;ROUNDUP(MONTH(G2507)/3,0)</f>
        <v>2019Q1</v>
      </c>
      <c r="J2507" s="148">
        <f t="shared" ref="J2507:J2570" si="157">YEAR(F2507)-YEAR(G2507)</f>
        <v>2</v>
      </c>
      <c r="K2507" s="148">
        <f t="shared" ref="K2507:K2570" si="158">(YEAR(F2507)*4+ROUNDDOWN((MONTH(F2507)-1)/3,0))
-(YEAR(G2507)*4+ROUNDDOWN((MONTH(G2507)-1)/3,0))</f>
        <v>10</v>
      </c>
      <c r="L2507" s="151">
        <f t="shared" ref="L2507:L2570" si="159">IF(C2507="Declined",0,IF(C2507="Admitted",1,IF(B2507="TPD",0.8,1)))</f>
        <v>1</v>
      </c>
    </row>
    <row r="2508" spans="2:12" x14ac:dyDescent="0.25">
      <c r="B2508" s="147" t="s">
        <v>9</v>
      </c>
      <c r="C2508" s="148" t="s">
        <v>7</v>
      </c>
      <c r="D2508" s="148">
        <v>54</v>
      </c>
      <c r="E2508" s="148" t="s">
        <v>8</v>
      </c>
      <c r="F2508" s="149">
        <v>44461</v>
      </c>
      <c r="G2508" s="149">
        <v>43759</v>
      </c>
      <c r="H2508" s="150">
        <v>22000</v>
      </c>
      <c r="I2508" s="148" t="str">
        <f t="shared" si="156"/>
        <v>2019Q4</v>
      </c>
      <c r="J2508" s="148">
        <f t="shared" si="157"/>
        <v>2</v>
      </c>
      <c r="K2508" s="148">
        <f t="shared" si="158"/>
        <v>7</v>
      </c>
      <c r="L2508" s="151">
        <f t="shared" si="159"/>
        <v>1</v>
      </c>
    </row>
    <row r="2509" spans="2:12" x14ac:dyDescent="0.25">
      <c r="B2509" s="147" t="s">
        <v>9</v>
      </c>
      <c r="C2509" s="148" t="s">
        <v>7</v>
      </c>
      <c r="D2509" s="148">
        <v>27</v>
      </c>
      <c r="E2509" s="148" t="s">
        <v>8</v>
      </c>
      <c r="F2509" s="149">
        <v>44461</v>
      </c>
      <c r="G2509" s="149">
        <v>43872</v>
      </c>
      <c r="H2509" s="150">
        <v>100000</v>
      </c>
      <c r="I2509" s="148" t="str">
        <f t="shared" si="156"/>
        <v>2020Q1</v>
      </c>
      <c r="J2509" s="148">
        <f t="shared" si="157"/>
        <v>1</v>
      </c>
      <c r="K2509" s="148">
        <f t="shared" si="158"/>
        <v>6</v>
      </c>
      <c r="L2509" s="151">
        <f t="shared" si="159"/>
        <v>1</v>
      </c>
    </row>
    <row r="2510" spans="2:12" x14ac:dyDescent="0.25">
      <c r="B2510" s="147" t="s">
        <v>6</v>
      </c>
      <c r="C2510" s="148" t="s">
        <v>7</v>
      </c>
      <c r="D2510" s="148">
        <v>35</v>
      </c>
      <c r="E2510" s="148" t="s">
        <v>8</v>
      </c>
      <c r="F2510" s="149">
        <v>44461</v>
      </c>
      <c r="G2510" s="149">
        <v>44327</v>
      </c>
      <c r="H2510" s="150">
        <v>88000</v>
      </c>
      <c r="I2510" s="148" t="str">
        <f t="shared" si="156"/>
        <v>2021Q2</v>
      </c>
      <c r="J2510" s="148">
        <f t="shared" si="157"/>
        <v>0</v>
      </c>
      <c r="K2510" s="148">
        <f t="shared" si="158"/>
        <v>1</v>
      </c>
      <c r="L2510" s="151">
        <f t="shared" si="159"/>
        <v>1</v>
      </c>
    </row>
    <row r="2511" spans="2:12" x14ac:dyDescent="0.25">
      <c r="B2511" s="147" t="s">
        <v>6</v>
      </c>
      <c r="C2511" s="148" t="s">
        <v>7</v>
      </c>
      <c r="D2511" s="148">
        <v>39</v>
      </c>
      <c r="E2511" s="148" t="s">
        <v>8</v>
      </c>
      <c r="F2511" s="149">
        <v>44461</v>
      </c>
      <c r="G2511" s="149">
        <v>44357</v>
      </c>
      <c r="H2511" s="150">
        <v>81000</v>
      </c>
      <c r="I2511" s="148" t="str">
        <f t="shared" si="156"/>
        <v>2021Q2</v>
      </c>
      <c r="J2511" s="148">
        <f t="shared" si="157"/>
        <v>0</v>
      </c>
      <c r="K2511" s="148">
        <f t="shared" si="158"/>
        <v>1</v>
      </c>
      <c r="L2511" s="151">
        <f t="shared" si="159"/>
        <v>1</v>
      </c>
    </row>
    <row r="2512" spans="2:12" x14ac:dyDescent="0.25">
      <c r="B2512" s="147" t="s">
        <v>9</v>
      </c>
      <c r="C2512" s="148" t="s">
        <v>7</v>
      </c>
      <c r="D2512" s="148">
        <v>32</v>
      </c>
      <c r="E2512" s="148" t="s">
        <v>8</v>
      </c>
      <c r="F2512" s="149">
        <v>44462</v>
      </c>
      <c r="G2512" s="149">
        <v>44215</v>
      </c>
      <c r="H2512" s="150">
        <v>96000</v>
      </c>
      <c r="I2512" s="148" t="str">
        <f t="shared" si="156"/>
        <v>2021Q1</v>
      </c>
      <c r="J2512" s="148">
        <f t="shared" si="157"/>
        <v>0</v>
      </c>
      <c r="K2512" s="148">
        <f t="shared" si="158"/>
        <v>2</v>
      </c>
      <c r="L2512" s="151">
        <f t="shared" si="159"/>
        <v>1</v>
      </c>
    </row>
    <row r="2513" spans="2:12" x14ac:dyDescent="0.25">
      <c r="B2513" s="147" t="s">
        <v>6</v>
      </c>
      <c r="C2513" s="148" t="s">
        <v>7</v>
      </c>
      <c r="D2513" s="148">
        <v>32</v>
      </c>
      <c r="E2513" s="148" t="s">
        <v>8</v>
      </c>
      <c r="F2513" s="149">
        <v>44462</v>
      </c>
      <c r="G2513" s="149">
        <v>44285</v>
      </c>
      <c r="H2513" s="150">
        <v>96000</v>
      </c>
      <c r="I2513" s="148" t="str">
        <f t="shared" si="156"/>
        <v>2021Q1</v>
      </c>
      <c r="J2513" s="148">
        <f t="shared" si="157"/>
        <v>0</v>
      </c>
      <c r="K2513" s="148">
        <f t="shared" si="158"/>
        <v>2</v>
      </c>
      <c r="L2513" s="151">
        <f t="shared" si="159"/>
        <v>1</v>
      </c>
    </row>
    <row r="2514" spans="2:12" x14ac:dyDescent="0.25">
      <c r="B2514" s="147" t="s">
        <v>6</v>
      </c>
      <c r="C2514" s="148" t="s">
        <v>7</v>
      </c>
      <c r="D2514" s="148">
        <v>54</v>
      </c>
      <c r="E2514" s="148" t="s">
        <v>8</v>
      </c>
      <c r="F2514" s="149">
        <v>44462</v>
      </c>
      <c r="G2514" s="149">
        <v>44418</v>
      </c>
      <c r="H2514" s="150">
        <v>22000</v>
      </c>
      <c r="I2514" s="148" t="str">
        <f t="shared" si="156"/>
        <v>2021Q3</v>
      </c>
      <c r="J2514" s="148">
        <f t="shared" si="157"/>
        <v>0</v>
      </c>
      <c r="K2514" s="148">
        <f t="shared" si="158"/>
        <v>0</v>
      </c>
      <c r="L2514" s="151">
        <f t="shared" si="159"/>
        <v>1</v>
      </c>
    </row>
    <row r="2515" spans="2:12" x14ac:dyDescent="0.25">
      <c r="B2515" s="147" t="s">
        <v>6</v>
      </c>
      <c r="C2515" s="148" t="s">
        <v>7</v>
      </c>
      <c r="D2515" s="148">
        <v>24</v>
      </c>
      <c r="E2515" s="148" t="s">
        <v>8</v>
      </c>
      <c r="F2515" s="149">
        <v>44466</v>
      </c>
      <c r="G2515" s="149">
        <v>44132</v>
      </c>
      <c r="H2515" s="150">
        <v>100000</v>
      </c>
      <c r="I2515" s="148" t="str">
        <f t="shared" si="156"/>
        <v>2020Q4</v>
      </c>
      <c r="J2515" s="148">
        <f t="shared" si="157"/>
        <v>1</v>
      </c>
      <c r="K2515" s="148">
        <f t="shared" si="158"/>
        <v>3</v>
      </c>
      <c r="L2515" s="151">
        <f t="shared" si="159"/>
        <v>1</v>
      </c>
    </row>
    <row r="2516" spans="2:12" x14ac:dyDescent="0.25">
      <c r="B2516" s="147" t="s">
        <v>6</v>
      </c>
      <c r="C2516" s="148" t="s">
        <v>7</v>
      </c>
      <c r="D2516" s="148">
        <v>28</v>
      </c>
      <c r="E2516" s="148" t="s">
        <v>8</v>
      </c>
      <c r="F2516" s="149">
        <v>44466</v>
      </c>
      <c r="G2516" s="149">
        <v>44368</v>
      </c>
      <c r="H2516" s="150">
        <v>100000</v>
      </c>
      <c r="I2516" s="148" t="str">
        <f t="shared" si="156"/>
        <v>2021Q2</v>
      </c>
      <c r="J2516" s="148">
        <f t="shared" si="157"/>
        <v>0</v>
      </c>
      <c r="K2516" s="148">
        <f t="shared" si="158"/>
        <v>1</v>
      </c>
      <c r="L2516" s="151">
        <f t="shared" si="159"/>
        <v>1</v>
      </c>
    </row>
    <row r="2517" spans="2:12" x14ac:dyDescent="0.25">
      <c r="B2517" s="147" t="s">
        <v>9</v>
      </c>
      <c r="C2517" s="148" t="s">
        <v>7</v>
      </c>
      <c r="D2517" s="148">
        <v>38</v>
      </c>
      <c r="E2517" s="148" t="s">
        <v>8</v>
      </c>
      <c r="F2517" s="149">
        <v>44467</v>
      </c>
      <c r="G2517" s="149">
        <v>42887</v>
      </c>
      <c r="H2517" s="150">
        <v>84000</v>
      </c>
      <c r="I2517" s="148" t="str">
        <f t="shared" si="156"/>
        <v>2017Q2</v>
      </c>
      <c r="J2517" s="148">
        <f t="shared" si="157"/>
        <v>4</v>
      </c>
      <c r="K2517" s="148">
        <f t="shared" si="158"/>
        <v>17</v>
      </c>
      <c r="L2517" s="151">
        <f t="shared" si="159"/>
        <v>1</v>
      </c>
    </row>
    <row r="2518" spans="2:12" x14ac:dyDescent="0.25">
      <c r="B2518" s="147" t="s">
        <v>9</v>
      </c>
      <c r="C2518" s="148" t="s">
        <v>10</v>
      </c>
      <c r="D2518" s="148">
        <v>45</v>
      </c>
      <c r="E2518" s="148" t="s">
        <v>8</v>
      </c>
      <c r="F2518" s="149">
        <v>44467</v>
      </c>
      <c r="G2518" s="149">
        <v>43419</v>
      </c>
      <c r="H2518" s="150">
        <v>47000</v>
      </c>
      <c r="I2518" s="148" t="str">
        <f t="shared" si="156"/>
        <v>2018Q4</v>
      </c>
      <c r="J2518" s="148">
        <f t="shared" si="157"/>
        <v>3</v>
      </c>
      <c r="K2518" s="148">
        <f t="shared" si="158"/>
        <v>11</v>
      </c>
      <c r="L2518" s="151">
        <f t="shared" si="159"/>
        <v>0</v>
      </c>
    </row>
    <row r="2519" spans="2:12" x14ac:dyDescent="0.25">
      <c r="B2519" s="147" t="s">
        <v>9</v>
      </c>
      <c r="C2519" s="148" t="s">
        <v>7</v>
      </c>
      <c r="D2519" s="148">
        <v>48</v>
      </c>
      <c r="E2519" s="148" t="s">
        <v>8</v>
      </c>
      <c r="F2519" s="149">
        <v>44467</v>
      </c>
      <c r="G2519" s="149">
        <v>43525</v>
      </c>
      <c r="H2519" s="150">
        <v>38000</v>
      </c>
      <c r="I2519" s="148" t="str">
        <f t="shared" si="156"/>
        <v>2019Q1</v>
      </c>
      <c r="J2519" s="148">
        <f t="shared" si="157"/>
        <v>2</v>
      </c>
      <c r="K2519" s="148">
        <f t="shared" si="158"/>
        <v>10</v>
      </c>
      <c r="L2519" s="151">
        <f t="shared" si="159"/>
        <v>1</v>
      </c>
    </row>
    <row r="2520" spans="2:12" x14ac:dyDescent="0.25">
      <c r="B2520" s="147" t="s">
        <v>6</v>
      </c>
      <c r="C2520" s="148" t="s">
        <v>7</v>
      </c>
      <c r="D2520" s="148">
        <v>28</v>
      </c>
      <c r="E2520" s="148" t="s">
        <v>8</v>
      </c>
      <c r="F2520" s="149">
        <v>44467</v>
      </c>
      <c r="G2520" s="149">
        <v>44335</v>
      </c>
      <c r="H2520" s="150">
        <v>100000</v>
      </c>
      <c r="I2520" s="148" t="str">
        <f t="shared" si="156"/>
        <v>2021Q2</v>
      </c>
      <c r="J2520" s="148">
        <f t="shared" si="157"/>
        <v>0</v>
      </c>
      <c r="K2520" s="148">
        <f t="shared" si="158"/>
        <v>1</v>
      </c>
      <c r="L2520" s="151">
        <f t="shared" si="159"/>
        <v>1</v>
      </c>
    </row>
    <row r="2521" spans="2:12" x14ac:dyDescent="0.25">
      <c r="B2521" s="147" t="s">
        <v>6</v>
      </c>
      <c r="C2521" s="148" t="s">
        <v>7</v>
      </c>
      <c r="D2521" s="148">
        <v>39</v>
      </c>
      <c r="E2521" s="148" t="s">
        <v>8</v>
      </c>
      <c r="F2521" s="149">
        <v>44467</v>
      </c>
      <c r="G2521" s="149">
        <v>44341</v>
      </c>
      <c r="H2521" s="150">
        <v>81000</v>
      </c>
      <c r="I2521" s="148" t="str">
        <f t="shared" si="156"/>
        <v>2021Q2</v>
      </c>
      <c r="J2521" s="148">
        <f t="shared" si="157"/>
        <v>0</v>
      </c>
      <c r="K2521" s="148">
        <f t="shared" si="158"/>
        <v>1</v>
      </c>
      <c r="L2521" s="151">
        <f t="shared" si="159"/>
        <v>1</v>
      </c>
    </row>
    <row r="2522" spans="2:12" x14ac:dyDescent="0.25">
      <c r="B2522" s="147" t="s">
        <v>6</v>
      </c>
      <c r="C2522" s="148" t="s">
        <v>7</v>
      </c>
      <c r="D2522" s="148">
        <v>18</v>
      </c>
      <c r="E2522" s="148" t="s">
        <v>8</v>
      </c>
      <c r="F2522" s="149">
        <v>44467</v>
      </c>
      <c r="G2522" s="149">
        <v>44410</v>
      </c>
      <c r="H2522" s="150">
        <v>100000</v>
      </c>
      <c r="I2522" s="148" t="str">
        <f t="shared" si="156"/>
        <v>2021Q3</v>
      </c>
      <c r="J2522" s="148">
        <f t="shared" si="157"/>
        <v>0</v>
      </c>
      <c r="K2522" s="148">
        <f t="shared" si="158"/>
        <v>0</v>
      </c>
      <c r="L2522" s="151">
        <f t="shared" si="159"/>
        <v>1</v>
      </c>
    </row>
    <row r="2523" spans="2:12" x14ac:dyDescent="0.25">
      <c r="B2523" s="147" t="s">
        <v>6</v>
      </c>
      <c r="C2523" s="148" t="s">
        <v>7</v>
      </c>
      <c r="D2523" s="148">
        <v>52</v>
      </c>
      <c r="E2523" s="148" t="s">
        <v>8</v>
      </c>
      <c r="F2523" s="149">
        <v>44467</v>
      </c>
      <c r="G2523" s="149">
        <v>44415</v>
      </c>
      <c r="H2523" s="150">
        <v>27000</v>
      </c>
      <c r="I2523" s="148" t="str">
        <f t="shared" si="156"/>
        <v>2021Q3</v>
      </c>
      <c r="J2523" s="148">
        <f t="shared" si="157"/>
        <v>0</v>
      </c>
      <c r="K2523" s="148">
        <f t="shared" si="158"/>
        <v>0</v>
      </c>
      <c r="L2523" s="151">
        <f t="shared" si="159"/>
        <v>1</v>
      </c>
    </row>
    <row r="2524" spans="2:12" x14ac:dyDescent="0.25">
      <c r="B2524" s="147" t="s">
        <v>6</v>
      </c>
      <c r="C2524" s="148" t="s">
        <v>7</v>
      </c>
      <c r="D2524" s="148">
        <v>56</v>
      </c>
      <c r="E2524" s="148" t="s">
        <v>8</v>
      </c>
      <c r="F2524" s="149">
        <v>44467</v>
      </c>
      <c r="G2524" s="149">
        <v>44457</v>
      </c>
      <c r="H2524" s="150">
        <v>17000</v>
      </c>
      <c r="I2524" s="148" t="str">
        <f t="shared" si="156"/>
        <v>2021Q3</v>
      </c>
      <c r="J2524" s="148">
        <f t="shared" si="157"/>
        <v>0</v>
      </c>
      <c r="K2524" s="148">
        <f t="shared" si="158"/>
        <v>0</v>
      </c>
      <c r="L2524" s="151">
        <f t="shared" si="159"/>
        <v>1</v>
      </c>
    </row>
    <row r="2525" spans="2:12" x14ac:dyDescent="0.25">
      <c r="B2525" s="147" t="s">
        <v>6</v>
      </c>
      <c r="C2525" s="148" t="s">
        <v>7</v>
      </c>
      <c r="D2525" s="148">
        <v>48</v>
      </c>
      <c r="E2525" s="148" t="s">
        <v>8</v>
      </c>
      <c r="F2525" s="149">
        <v>44468</v>
      </c>
      <c r="G2525" s="149">
        <v>44127</v>
      </c>
      <c r="H2525" s="150">
        <v>38000</v>
      </c>
      <c r="I2525" s="148" t="str">
        <f t="shared" si="156"/>
        <v>2020Q4</v>
      </c>
      <c r="J2525" s="148">
        <f t="shared" si="157"/>
        <v>1</v>
      </c>
      <c r="K2525" s="148">
        <f t="shared" si="158"/>
        <v>3</v>
      </c>
      <c r="L2525" s="151">
        <f t="shared" si="159"/>
        <v>1</v>
      </c>
    </row>
    <row r="2526" spans="2:12" x14ac:dyDescent="0.25">
      <c r="B2526" s="147" t="s">
        <v>9</v>
      </c>
      <c r="C2526" s="148" t="s">
        <v>7</v>
      </c>
      <c r="D2526" s="148">
        <v>58</v>
      </c>
      <c r="E2526" s="148" t="s">
        <v>8</v>
      </c>
      <c r="F2526" s="149">
        <v>44468</v>
      </c>
      <c r="G2526" s="149">
        <v>44201</v>
      </c>
      <c r="H2526" s="150">
        <v>12000</v>
      </c>
      <c r="I2526" s="148" t="str">
        <f t="shared" si="156"/>
        <v>2021Q1</v>
      </c>
      <c r="J2526" s="148">
        <f t="shared" si="157"/>
        <v>0</v>
      </c>
      <c r="K2526" s="148">
        <f t="shared" si="158"/>
        <v>2</v>
      </c>
      <c r="L2526" s="151">
        <f t="shared" si="159"/>
        <v>1</v>
      </c>
    </row>
    <row r="2527" spans="2:12" x14ac:dyDescent="0.25">
      <c r="B2527" s="147" t="s">
        <v>11</v>
      </c>
      <c r="C2527" s="148" t="s">
        <v>7</v>
      </c>
      <c r="D2527" s="148">
        <v>51</v>
      </c>
      <c r="E2527" s="148" t="s">
        <v>8</v>
      </c>
      <c r="F2527" s="149">
        <v>44468</v>
      </c>
      <c r="G2527" s="149">
        <v>44459</v>
      </c>
      <c r="H2527" s="150">
        <v>30000</v>
      </c>
      <c r="I2527" s="148" t="str">
        <f t="shared" si="156"/>
        <v>2021Q3</v>
      </c>
      <c r="J2527" s="148">
        <f t="shared" si="157"/>
        <v>0</v>
      </c>
      <c r="K2527" s="148">
        <f t="shared" si="158"/>
        <v>0</v>
      </c>
      <c r="L2527" s="151">
        <f t="shared" si="159"/>
        <v>1</v>
      </c>
    </row>
    <row r="2528" spans="2:12" x14ac:dyDescent="0.25">
      <c r="B2528" s="147" t="s">
        <v>9</v>
      </c>
      <c r="C2528" s="148" t="s">
        <v>7</v>
      </c>
      <c r="D2528" s="148">
        <v>46</v>
      </c>
      <c r="E2528" s="148" t="s">
        <v>8</v>
      </c>
      <c r="F2528" s="149">
        <v>44469</v>
      </c>
      <c r="G2528" s="149">
        <v>44160</v>
      </c>
      <c r="H2528" s="150">
        <v>43000</v>
      </c>
      <c r="I2528" s="148" t="str">
        <f t="shared" si="156"/>
        <v>2020Q4</v>
      </c>
      <c r="J2528" s="148">
        <f t="shared" si="157"/>
        <v>1</v>
      </c>
      <c r="K2528" s="148">
        <f t="shared" si="158"/>
        <v>3</v>
      </c>
      <c r="L2528" s="151">
        <f t="shared" si="159"/>
        <v>1</v>
      </c>
    </row>
    <row r="2529" spans="2:12" x14ac:dyDescent="0.25">
      <c r="B2529" s="147" t="s">
        <v>6</v>
      </c>
      <c r="C2529" s="148" t="s">
        <v>7</v>
      </c>
      <c r="D2529" s="148">
        <v>35</v>
      </c>
      <c r="E2529" s="148" t="s">
        <v>8</v>
      </c>
      <c r="F2529" s="149">
        <v>44469</v>
      </c>
      <c r="G2529" s="149">
        <v>44197</v>
      </c>
      <c r="H2529" s="150">
        <v>88000</v>
      </c>
      <c r="I2529" s="148" t="str">
        <f t="shared" si="156"/>
        <v>2021Q1</v>
      </c>
      <c r="J2529" s="148">
        <f t="shared" si="157"/>
        <v>0</v>
      </c>
      <c r="K2529" s="148">
        <f t="shared" si="158"/>
        <v>2</v>
      </c>
      <c r="L2529" s="151">
        <f t="shared" si="159"/>
        <v>1</v>
      </c>
    </row>
    <row r="2530" spans="2:12" x14ac:dyDescent="0.25">
      <c r="B2530" s="147" t="s">
        <v>6</v>
      </c>
      <c r="C2530" s="148" t="s">
        <v>7</v>
      </c>
      <c r="D2530" s="148">
        <v>22</v>
      </c>
      <c r="E2530" s="148" t="s">
        <v>8</v>
      </c>
      <c r="F2530" s="149">
        <v>44469</v>
      </c>
      <c r="G2530" s="149">
        <v>44399</v>
      </c>
      <c r="H2530" s="150">
        <v>100000</v>
      </c>
      <c r="I2530" s="148" t="str">
        <f t="shared" si="156"/>
        <v>2021Q3</v>
      </c>
      <c r="J2530" s="148">
        <f t="shared" si="157"/>
        <v>0</v>
      </c>
      <c r="K2530" s="148">
        <f t="shared" si="158"/>
        <v>0</v>
      </c>
      <c r="L2530" s="151">
        <f t="shared" si="159"/>
        <v>1</v>
      </c>
    </row>
    <row r="2531" spans="2:12" x14ac:dyDescent="0.25">
      <c r="B2531" s="147" t="s">
        <v>9</v>
      </c>
      <c r="C2531" s="148" t="s">
        <v>10</v>
      </c>
      <c r="D2531" s="148">
        <v>48</v>
      </c>
      <c r="E2531" s="148" t="s">
        <v>8</v>
      </c>
      <c r="F2531" s="149">
        <v>44472</v>
      </c>
      <c r="G2531" s="149">
        <v>42643</v>
      </c>
      <c r="H2531" s="150">
        <v>38000</v>
      </c>
      <c r="I2531" s="148" t="str">
        <f t="shared" si="156"/>
        <v>2016Q3</v>
      </c>
      <c r="J2531" s="148">
        <f t="shared" si="157"/>
        <v>5</v>
      </c>
      <c r="K2531" s="148">
        <f t="shared" si="158"/>
        <v>21</v>
      </c>
      <c r="L2531" s="151">
        <f t="shared" si="159"/>
        <v>0</v>
      </c>
    </row>
    <row r="2532" spans="2:12" x14ac:dyDescent="0.25">
      <c r="B2532" s="147" t="s">
        <v>6</v>
      </c>
      <c r="C2532" s="148" t="s">
        <v>7</v>
      </c>
      <c r="D2532" s="148">
        <v>57</v>
      </c>
      <c r="E2532" s="148" t="s">
        <v>8</v>
      </c>
      <c r="F2532" s="149">
        <v>44472</v>
      </c>
      <c r="G2532" s="149">
        <v>44119</v>
      </c>
      <c r="H2532" s="150">
        <v>15000</v>
      </c>
      <c r="I2532" s="148" t="str">
        <f t="shared" si="156"/>
        <v>2020Q4</v>
      </c>
      <c r="J2532" s="148">
        <f t="shared" si="157"/>
        <v>1</v>
      </c>
      <c r="K2532" s="148">
        <f t="shared" si="158"/>
        <v>4</v>
      </c>
      <c r="L2532" s="151">
        <f t="shared" si="159"/>
        <v>1</v>
      </c>
    </row>
    <row r="2533" spans="2:12" x14ac:dyDescent="0.25">
      <c r="B2533" s="147" t="s">
        <v>9</v>
      </c>
      <c r="C2533" s="148" t="s">
        <v>7</v>
      </c>
      <c r="D2533" s="148">
        <v>43</v>
      </c>
      <c r="E2533" s="148" t="s">
        <v>8</v>
      </c>
      <c r="F2533" s="149">
        <v>44472</v>
      </c>
      <c r="G2533" s="149">
        <v>44143</v>
      </c>
      <c r="H2533" s="150">
        <v>59000</v>
      </c>
      <c r="I2533" s="148" t="str">
        <f t="shared" si="156"/>
        <v>2020Q4</v>
      </c>
      <c r="J2533" s="148">
        <f t="shared" si="157"/>
        <v>1</v>
      </c>
      <c r="K2533" s="148">
        <f t="shared" si="158"/>
        <v>4</v>
      </c>
      <c r="L2533" s="151">
        <f t="shared" si="159"/>
        <v>1</v>
      </c>
    </row>
    <row r="2534" spans="2:12" x14ac:dyDescent="0.25">
      <c r="B2534" s="147" t="s">
        <v>9</v>
      </c>
      <c r="C2534" s="148" t="s">
        <v>7</v>
      </c>
      <c r="D2534" s="148">
        <v>45</v>
      </c>
      <c r="E2534" s="148" t="s">
        <v>8</v>
      </c>
      <c r="F2534" s="149">
        <v>44473</v>
      </c>
      <c r="G2534" s="149">
        <v>43437</v>
      </c>
      <c r="H2534" s="150">
        <v>47000</v>
      </c>
      <c r="I2534" s="148" t="str">
        <f t="shared" si="156"/>
        <v>2018Q4</v>
      </c>
      <c r="J2534" s="148">
        <f t="shared" si="157"/>
        <v>3</v>
      </c>
      <c r="K2534" s="148">
        <f t="shared" si="158"/>
        <v>12</v>
      </c>
      <c r="L2534" s="151">
        <f t="shared" si="159"/>
        <v>1</v>
      </c>
    </row>
    <row r="2535" spans="2:12" x14ac:dyDescent="0.25">
      <c r="B2535" s="147" t="s">
        <v>9</v>
      </c>
      <c r="C2535" s="148" t="s">
        <v>7</v>
      </c>
      <c r="D2535" s="148">
        <v>55</v>
      </c>
      <c r="E2535" s="148" t="s">
        <v>8</v>
      </c>
      <c r="F2535" s="149">
        <v>44473</v>
      </c>
      <c r="G2535" s="149">
        <v>43891</v>
      </c>
      <c r="H2535" s="150">
        <v>20000</v>
      </c>
      <c r="I2535" s="148" t="str">
        <f t="shared" si="156"/>
        <v>2020Q1</v>
      </c>
      <c r="J2535" s="148">
        <f t="shared" si="157"/>
        <v>1</v>
      </c>
      <c r="K2535" s="148">
        <f t="shared" si="158"/>
        <v>7</v>
      </c>
      <c r="L2535" s="151">
        <f t="shared" si="159"/>
        <v>1</v>
      </c>
    </row>
    <row r="2536" spans="2:12" x14ac:dyDescent="0.25">
      <c r="B2536" s="147" t="s">
        <v>6</v>
      </c>
      <c r="C2536" s="148" t="s">
        <v>7</v>
      </c>
      <c r="D2536" s="148">
        <v>36</v>
      </c>
      <c r="E2536" s="148" t="s">
        <v>8</v>
      </c>
      <c r="F2536" s="149">
        <v>44473</v>
      </c>
      <c r="G2536" s="149">
        <v>44128</v>
      </c>
      <c r="H2536" s="150">
        <v>87000</v>
      </c>
      <c r="I2536" s="148" t="str">
        <f t="shared" si="156"/>
        <v>2020Q4</v>
      </c>
      <c r="J2536" s="148">
        <f t="shared" si="157"/>
        <v>1</v>
      </c>
      <c r="K2536" s="148">
        <f t="shared" si="158"/>
        <v>4</v>
      </c>
      <c r="L2536" s="151">
        <f t="shared" si="159"/>
        <v>1</v>
      </c>
    </row>
    <row r="2537" spans="2:12" x14ac:dyDescent="0.25">
      <c r="B2537" s="147" t="s">
        <v>6</v>
      </c>
      <c r="C2537" s="148" t="s">
        <v>7</v>
      </c>
      <c r="D2537" s="148">
        <v>63</v>
      </c>
      <c r="E2537" s="148" t="s">
        <v>8</v>
      </c>
      <c r="F2537" s="149">
        <v>44473</v>
      </c>
      <c r="G2537" s="149">
        <v>44311</v>
      </c>
      <c r="H2537" s="150">
        <v>10000</v>
      </c>
      <c r="I2537" s="148" t="str">
        <f t="shared" si="156"/>
        <v>2021Q2</v>
      </c>
      <c r="J2537" s="148">
        <f t="shared" si="157"/>
        <v>0</v>
      </c>
      <c r="K2537" s="148">
        <f t="shared" si="158"/>
        <v>2</v>
      </c>
      <c r="L2537" s="151">
        <f t="shared" si="159"/>
        <v>1</v>
      </c>
    </row>
    <row r="2538" spans="2:12" x14ac:dyDescent="0.25">
      <c r="B2538" s="147" t="s">
        <v>9</v>
      </c>
      <c r="C2538" s="148" t="s">
        <v>7</v>
      </c>
      <c r="D2538" s="148">
        <v>45</v>
      </c>
      <c r="E2538" s="148" t="s">
        <v>8</v>
      </c>
      <c r="F2538" s="149">
        <v>44473</v>
      </c>
      <c r="G2538" s="149">
        <v>44358</v>
      </c>
      <c r="H2538" s="150">
        <v>47000</v>
      </c>
      <c r="I2538" s="148" t="str">
        <f t="shared" si="156"/>
        <v>2021Q2</v>
      </c>
      <c r="J2538" s="148">
        <f t="shared" si="157"/>
        <v>0</v>
      </c>
      <c r="K2538" s="148">
        <f t="shared" si="158"/>
        <v>2</v>
      </c>
      <c r="L2538" s="151">
        <f t="shared" si="159"/>
        <v>1</v>
      </c>
    </row>
    <row r="2539" spans="2:12" x14ac:dyDescent="0.25">
      <c r="B2539" s="147" t="s">
        <v>9</v>
      </c>
      <c r="C2539" s="148" t="s">
        <v>7</v>
      </c>
      <c r="D2539" s="148">
        <v>43</v>
      </c>
      <c r="E2539" s="148" t="s">
        <v>8</v>
      </c>
      <c r="F2539" s="149">
        <v>44473</v>
      </c>
      <c r="G2539" s="149">
        <v>44429</v>
      </c>
      <c r="H2539" s="150">
        <v>59000</v>
      </c>
      <c r="I2539" s="148" t="str">
        <f t="shared" si="156"/>
        <v>2021Q3</v>
      </c>
      <c r="J2539" s="148">
        <f t="shared" si="157"/>
        <v>0</v>
      </c>
      <c r="K2539" s="148">
        <f t="shared" si="158"/>
        <v>1</v>
      </c>
      <c r="L2539" s="151">
        <f t="shared" si="159"/>
        <v>1</v>
      </c>
    </row>
    <row r="2540" spans="2:12" x14ac:dyDescent="0.25">
      <c r="B2540" s="147" t="s">
        <v>9</v>
      </c>
      <c r="C2540" s="148" t="s">
        <v>7</v>
      </c>
      <c r="D2540" s="148">
        <v>55</v>
      </c>
      <c r="E2540" s="148" t="s">
        <v>8</v>
      </c>
      <c r="F2540" s="149">
        <v>44474</v>
      </c>
      <c r="G2540" s="149">
        <v>44250</v>
      </c>
      <c r="H2540" s="150">
        <v>20000</v>
      </c>
      <c r="I2540" s="148" t="str">
        <f t="shared" si="156"/>
        <v>2021Q1</v>
      </c>
      <c r="J2540" s="148">
        <f t="shared" si="157"/>
        <v>0</v>
      </c>
      <c r="K2540" s="148">
        <f t="shared" si="158"/>
        <v>3</v>
      </c>
      <c r="L2540" s="151">
        <f t="shared" si="159"/>
        <v>1</v>
      </c>
    </row>
    <row r="2541" spans="2:12" x14ac:dyDescent="0.25">
      <c r="B2541" s="147" t="s">
        <v>6</v>
      </c>
      <c r="C2541" s="148" t="s">
        <v>7</v>
      </c>
      <c r="D2541" s="148">
        <v>22</v>
      </c>
      <c r="E2541" s="148" t="s">
        <v>8</v>
      </c>
      <c r="F2541" s="149">
        <v>44475</v>
      </c>
      <c r="G2541" s="149">
        <v>44387</v>
      </c>
      <c r="H2541" s="150">
        <v>100000</v>
      </c>
      <c r="I2541" s="148" t="str">
        <f t="shared" si="156"/>
        <v>2021Q3</v>
      </c>
      <c r="J2541" s="148">
        <f t="shared" si="157"/>
        <v>0</v>
      </c>
      <c r="K2541" s="148">
        <f t="shared" si="158"/>
        <v>1</v>
      </c>
      <c r="L2541" s="151">
        <f t="shared" si="159"/>
        <v>1</v>
      </c>
    </row>
    <row r="2542" spans="2:12" x14ac:dyDescent="0.25">
      <c r="B2542" s="147" t="s">
        <v>9</v>
      </c>
      <c r="C2542" s="148" t="s">
        <v>7</v>
      </c>
      <c r="D2542" s="148">
        <v>33</v>
      </c>
      <c r="E2542" s="148" t="s">
        <v>8</v>
      </c>
      <c r="F2542" s="149">
        <v>44476</v>
      </c>
      <c r="G2542" s="149">
        <v>42433</v>
      </c>
      <c r="H2542" s="150">
        <v>94000</v>
      </c>
      <c r="I2542" s="148" t="str">
        <f t="shared" si="156"/>
        <v>2016Q1</v>
      </c>
      <c r="J2542" s="148">
        <f t="shared" si="157"/>
        <v>5</v>
      </c>
      <c r="K2542" s="148">
        <f t="shared" si="158"/>
        <v>23</v>
      </c>
      <c r="L2542" s="151">
        <f t="shared" si="159"/>
        <v>1</v>
      </c>
    </row>
    <row r="2543" spans="2:12" x14ac:dyDescent="0.25">
      <c r="B2543" s="147" t="s">
        <v>9</v>
      </c>
      <c r="C2543" s="148" t="s">
        <v>7</v>
      </c>
      <c r="D2543" s="148">
        <v>41</v>
      </c>
      <c r="E2543" s="148" t="s">
        <v>8</v>
      </c>
      <c r="F2543" s="149">
        <v>44476</v>
      </c>
      <c r="G2543" s="149">
        <v>43441</v>
      </c>
      <c r="H2543" s="150">
        <v>68000</v>
      </c>
      <c r="I2543" s="148" t="str">
        <f t="shared" si="156"/>
        <v>2018Q4</v>
      </c>
      <c r="J2543" s="148">
        <f t="shared" si="157"/>
        <v>3</v>
      </c>
      <c r="K2543" s="148">
        <f t="shared" si="158"/>
        <v>12</v>
      </c>
      <c r="L2543" s="151">
        <f t="shared" si="159"/>
        <v>1</v>
      </c>
    </row>
    <row r="2544" spans="2:12" x14ac:dyDescent="0.25">
      <c r="B2544" s="147" t="s">
        <v>9</v>
      </c>
      <c r="C2544" s="148" t="s">
        <v>7</v>
      </c>
      <c r="D2544" s="148">
        <v>44</v>
      </c>
      <c r="E2544" s="148" t="s">
        <v>8</v>
      </c>
      <c r="F2544" s="149">
        <v>44476</v>
      </c>
      <c r="G2544" s="149">
        <v>43944</v>
      </c>
      <c r="H2544" s="150">
        <v>52000</v>
      </c>
      <c r="I2544" s="148" t="str">
        <f t="shared" si="156"/>
        <v>2020Q2</v>
      </c>
      <c r="J2544" s="148">
        <f t="shared" si="157"/>
        <v>1</v>
      </c>
      <c r="K2544" s="148">
        <f t="shared" si="158"/>
        <v>6</v>
      </c>
      <c r="L2544" s="151">
        <f t="shared" si="159"/>
        <v>1</v>
      </c>
    </row>
    <row r="2545" spans="2:12" x14ac:dyDescent="0.25">
      <c r="B2545" s="147" t="s">
        <v>6</v>
      </c>
      <c r="C2545" s="148" t="s">
        <v>7</v>
      </c>
      <c r="D2545" s="148">
        <v>20</v>
      </c>
      <c r="E2545" s="148" t="s">
        <v>8</v>
      </c>
      <c r="F2545" s="149">
        <v>44476</v>
      </c>
      <c r="G2545" s="149">
        <v>44315</v>
      </c>
      <c r="H2545" s="150">
        <v>100000</v>
      </c>
      <c r="I2545" s="148" t="str">
        <f t="shared" si="156"/>
        <v>2021Q2</v>
      </c>
      <c r="J2545" s="148">
        <f t="shared" si="157"/>
        <v>0</v>
      </c>
      <c r="K2545" s="148">
        <f t="shared" si="158"/>
        <v>2</v>
      </c>
      <c r="L2545" s="151">
        <f t="shared" si="159"/>
        <v>1</v>
      </c>
    </row>
    <row r="2546" spans="2:12" x14ac:dyDescent="0.25">
      <c r="B2546" s="147" t="s">
        <v>9</v>
      </c>
      <c r="C2546" s="148" t="s">
        <v>7</v>
      </c>
      <c r="D2546" s="148">
        <v>52</v>
      </c>
      <c r="E2546" s="148" t="s">
        <v>8</v>
      </c>
      <c r="F2546" s="149">
        <v>44479</v>
      </c>
      <c r="G2546" s="149">
        <v>42535</v>
      </c>
      <c r="H2546" s="150">
        <v>27000</v>
      </c>
      <c r="I2546" s="148" t="str">
        <f t="shared" si="156"/>
        <v>2016Q2</v>
      </c>
      <c r="J2546" s="148">
        <f t="shared" si="157"/>
        <v>5</v>
      </c>
      <c r="K2546" s="148">
        <f t="shared" si="158"/>
        <v>22</v>
      </c>
      <c r="L2546" s="151">
        <f t="shared" si="159"/>
        <v>1</v>
      </c>
    </row>
    <row r="2547" spans="2:12" x14ac:dyDescent="0.25">
      <c r="B2547" s="147" t="s">
        <v>6</v>
      </c>
      <c r="C2547" s="148" t="s">
        <v>7</v>
      </c>
      <c r="D2547" s="148">
        <v>29</v>
      </c>
      <c r="E2547" s="148" t="s">
        <v>8</v>
      </c>
      <c r="F2547" s="149">
        <v>44480</v>
      </c>
      <c r="G2547" s="149">
        <v>44039</v>
      </c>
      <c r="H2547" s="150">
        <v>100000</v>
      </c>
      <c r="I2547" s="148" t="str">
        <f t="shared" si="156"/>
        <v>2020Q3</v>
      </c>
      <c r="J2547" s="148">
        <f t="shared" si="157"/>
        <v>1</v>
      </c>
      <c r="K2547" s="148">
        <f t="shared" si="158"/>
        <v>5</v>
      </c>
      <c r="L2547" s="151">
        <f t="shared" si="159"/>
        <v>1</v>
      </c>
    </row>
    <row r="2548" spans="2:12" x14ac:dyDescent="0.25">
      <c r="B2548" s="147" t="s">
        <v>6</v>
      </c>
      <c r="C2548" s="148" t="s">
        <v>7</v>
      </c>
      <c r="D2548" s="148">
        <v>52</v>
      </c>
      <c r="E2548" s="148" t="s">
        <v>8</v>
      </c>
      <c r="F2548" s="149">
        <v>44480</v>
      </c>
      <c r="G2548" s="149">
        <v>44413</v>
      </c>
      <c r="H2548" s="150">
        <v>27000</v>
      </c>
      <c r="I2548" s="148" t="str">
        <f t="shared" si="156"/>
        <v>2021Q3</v>
      </c>
      <c r="J2548" s="148">
        <f t="shared" si="157"/>
        <v>0</v>
      </c>
      <c r="K2548" s="148">
        <f t="shared" si="158"/>
        <v>1</v>
      </c>
      <c r="L2548" s="151">
        <f t="shared" si="159"/>
        <v>1</v>
      </c>
    </row>
    <row r="2549" spans="2:12" x14ac:dyDescent="0.25">
      <c r="B2549" s="147" t="s">
        <v>6</v>
      </c>
      <c r="C2549" s="148" t="s">
        <v>7</v>
      </c>
      <c r="D2549" s="148">
        <v>49</v>
      </c>
      <c r="E2549" s="148" t="s">
        <v>8</v>
      </c>
      <c r="F2549" s="149">
        <v>44482</v>
      </c>
      <c r="G2549" s="149">
        <v>44268</v>
      </c>
      <c r="H2549" s="150">
        <v>35000</v>
      </c>
      <c r="I2549" s="148" t="str">
        <f t="shared" si="156"/>
        <v>2021Q1</v>
      </c>
      <c r="J2549" s="148">
        <f t="shared" si="157"/>
        <v>0</v>
      </c>
      <c r="K2549" s="148">
        <f t="shared" si="158"/>
        <v>3</v>
      </c>
      <c r="L2549" s="151">
        <f t="shared" si="159"/>
        <v>1</v>
      </c>
    </row>
    <row r="2550" spans="2:12" x14ac:dyDescent="0.25">
      <c r="B2550" s="147" t="s">
        <v>9</v>
      </c>
      <c r="C2550" s="148" t="s">
        <v>10</v>
      </c>
      <c r="D2550" s="148">
        <v>44</v>
      </c>
      <c r="E2550" s="148" t="s">
        <v>8</v>
      </c>
      <c r="F2550" s="149">
        <v>44483</v>
      </c>
      <c r="G2550" s="149">
        <v>43057</v>
      </c>
      <c r="H2550" s="150">
        <v>52000</v>
      </c>
      <c r="I2550" s="148" t="str">
        <f t="shared" si="156"/>
        <v>2017Q4</v>
      </c>
      <c r="J2550" s="148">
        <f t="shared" si="157"/>
        <v>4</v>
      </c>
      <c r="K2550" s="148">
        <f t="shared" si="158"/>
        <v>16</v>
      </c>
      <c r="L2550" s="151">
        <f t="shared" si="159"/>
        <v>0</v>
      </c>
    </row>
    <row r="2551" spans="2:12" x14ac:dyDescent="0.25">
      <c r="B2551" s="147" t="s">
        <v>6</v>
      </c>
      <c r="C2551" s="148" t="s">
        <v>7</v>
      </c>
      <c r="D2551" s="148">
        <v>53</v>
      </c>
      <c r="E2551" s="148" t="s">
        <v>8</v>
      </c>
      <c r="F2551" s="149">
        <v>44483</v>
      </c>
      <c r="G2551" s="149">
        <v>44412</v>
      </c>
      <c r="H2551" s="150">
        <v>25000</v>
      </c>
      <c r="I2551" s="148" t="str">
        <f t="shared" si="156"/>
        <v>2021Q3</v>
      </c>
      <c r="J2551" s="148">
        <f t="shared" si="157"/>
        <v>0</v>
      </c>
      <c r="K2551" s="148">
        <f t="shared" si="158"/>
        <v>1</v>
      </c>
      <c r="L2551" s="151">
        <f t="shared" si="159"/>
        <v>1</v>
      </c>
    </row>
    <row r="2552" spans="2:12" x14ac:dyDescent="0.25">
      <c r="B2552" s="147" t="s">
        <v>11</v>
      </c>
      <c r="C2552" s="148" t="s">
        <v>7</v>
      </c>
      <c r="D2552" s="148">
        <v>51</v>
      </c>
      <c r="E2552" s="148" t="s">
        <v>8</v>
      </c>
      <c r="F2552" s="149">
        <v>44483</v>
      </c>
      <c r="G2552" s="149">
        <v>44472</v>
      </c>
      <c r="H2552" s="150">
        <v>30000</v>
      </c>
      <c r="I2552" s="148" t="str">
        <f t="shared" si="156"/>
        <v>2021Q4</v>
      </c>
      <c r="J2552" s="148">
        <f t="shared" si="157"/>
        <v>0</v>
      </c>
      <c r="K2552" s="148">
        <f t="shared" si="158"/>
        <v>0</v>
      </c>
      <c r="L2552" s="151">
        <f t="shared" si="159"/>
        <v>1</v>
      </c>
    </row>
    <row r="2553" spans="2:12" x14ac:dyDescent="0.25">
      <c r="B2553" s="147" t="s">
        <v>9</v>
      </c>
      <c r="C2553" s="148" t="s">
        <v>7</v>
      </c>
      <c r="D2553" s="148">
        <v>59</v>
      </c>
      <c r="E2553" s="148" t="s">
        <v>8</v>
      </c>
      <c r="F2553" s="149">
        <v>44486</v>
      </c>
      <c r="G2553" s="149">
        <v>43791</v>
      </c>
      <c r="H2553" s="150">
        <v>10000</v>
      </c>
      <c r="I2553" s="148" t="str">
        <f t="shared" si="156"/>
        <v>2019Q4</v>
      </c>
      <c r="J2553" s="148">
        <f t="shared" si="157"/>
        <v>2</v>
      </c>
      <c r="K2553" s="148">
        <f t="shared" si="158"/>
        <v>8</v>
      </c>
      <c r="L2553" s="151">
        <f t="shared" si="159"/>
        <v>1</v>
      </c>
    </row>
    <row r="2554" spans="2:12" x14ac:dyDescent="0.25">
      <c r="B2554" s="147" t="s">
        <v>9</v>
      </c>
      <c r="C2554" s="148" t="s">
        <v>7</v>
      </c>
      <c r="D2554" s="148">
        <v>51</v>
      </c>
      <c r="E2554" s="148" t="s">
        <v>8</v>
      </c>
      <c r="F2554" s="149">
        <v>44486</v>
      </c>
      <c r="G2554" s="149">
        <v>44166</v>
      </c>
      <c r="H2554" s="150">
        <v>30000</v>
      </c>
      <c r="I2554" s="148" t="str">
        <f t="shared" si="156"/>
        <v>2020Q4</v>
      </c>
      <c r="J2554" s="148">
        <f t="shared" si="157"/>
        <v>1</v>
      </c>
      <c r="K2554" s="148">
        <f t="shared" si="158"/>
        <v>4</v>
      </c>
      <c r="L2554" s="151">
        <f t="shared" si="159"/>
        <v>1</v>
      </c>
    </row>
    <row r="2555" spans="2:12" x14ac:dyDescent="0.25">
      <c r="B2555" s="147" t="s">
        <v>6</v>
      </c>
      <c r="C2555" s="148" t="s">
        <v>7</v>
      </c>
      <c r="D2555" s="148">
        <v>28</v>
      </c>
      <c r="E2555" s="148" t="s">
        <v>8</v>
      </c>
      <c r="F2555" s="149">
        <v>44486</v>
      </c>
      <c r="G2555" s="149">
        <v>44394</v>
      </c>
      <c r="H2555" s="150">
        <v>100000</v>
      </c>
      <c r="I2555" s="148" t="str">
        <f t="shared" si="156"/>
        <v>2021Q3</v>
      </c>
      <c r="J2555" s="148">
        <f t="shared" si="157"/>
        <v>0</v>
      </c>
      <c r="K2555" s="148">
        <f t="shared" si="158"/>
        <v>1</v>
      </c>
      <c r="L2555" s="151">
        <f t="shared" si="159"/>
        <v>1</v>
      </c>
    </row>
    <row r="2556" spans="2:12" x14ac:dyDescent="0.25">
      <c r="B2556" s="147" t="s">
        <v>6</v>
      </c>
      <c r="C2556" s="148" t="s">
        <v>7</v>
      </c>
      <c r="D2556" s="148">
        <v>35</v>
      </c>
      <c r="E2556" s="148" t="s">
        <v>8</v>
      </c>
      <c r="F2556" s="149">
        <v>44486</v>
      </c>
      <c r="G2556" s="149">
        <v>44422</v>
      </c>
      <c r="H2556" s="150">
        <v>88000</v>
      </c>
      <c r="I2556" s="148" t="str">
        <f t="shared" si="156"/>
        <v>2021Q3</v>
      </c>
      <c r="J2556" s="148">
        <f t="shared" si="157"/>
        <v>0</v>
      </c>
      <c r="K2556" s="148">
        <f t="shared" si="158"/>
        <v>1</v>
      </c>
      <c r="L2556" s="151">
        <f t="shared" si="159"/>
        <v>1</v>
      </c>
    </row>
    <row r="2557" spans="2:12" x14ac:dyDescent="0.25">
      <c r="B2557" s="147" t="s">
        <v>9</v>
      </c>
      <c r="C2557" s="148" t="s">
        <v>7</v>
      </c>
      <c r="D2557" s="148">
        <v>33</v>
      </c>
      <c r="E2557" s="148" t="s">
        <v>8</v>
      </c>
      <c r="F2557" s="149">
        <v>44486</v>
      </c>
      <c r="G2557" s="149">
        <v>44429</v>
      </c>
      <c r="H2557" s="150">
        <v>94000</v>
      </c>
      <c r="I2557" s="148" t="str">
        <f t="shared" si="156"/>
        <v>2021Q3</v>
      </c>
      <c r="J2557" s="148">
        <f t="shared" si="157"/>
        <v>0</v>
      </c>
      <c r="K2557" s="148">
        <f t="shared" si="158"/>
        <v>1</v>
      </c>
      <c r="L2557" s="151">
        <f t="shared" si="159"/>
        <v>1</v>
      </c>
    </row>
    <row r="2558" spans="2:12" x14ac:dyDescent="0.25">
      <c r="B2558" s="147" t="s">
        <v>9</v>
      </c>
      <c r="C2558" s="148" t="s">
        <v>7</v>
      </c>
      <c r="D2558" s="148">
        <v>36</v>
      </c>
      <c r="E2558" s="148" t="s">
        <v>8</v>
      </c>
      <c r="F2558" s="149">
        <v>44487</v>
      </c>
      <c r="G2558" s="149">
        <v>43466</v>
      </c>
      <c r="H2558" s="150">
        <v>87000</v>
      </c>
      <c r="I2558" s="148" t="str">
        <f t="shared" si="156"/>
        <v>2019Q1</v>
      </c>
      <c r="J2558" s="148">
        <f t="shared" si="157"/>
        <v>2</v>
      </c>
      <c r="K2558" s="148">
        <f t="shared" si="158"/>
        <v>11</v>
      </c>
      <c r="L2558" s="151">
        <f t="shared" si="159"/>
        <v>1</v>
      </c>
    </row>
    <row r="2559" spans="2:12" x14ac:dyDescent="0.25">
      <c r="B2559" s="147" t="s">
        <v>9</v>
      </c>
      <c r="C2559" s="148" t="s">
        <v>7</v>
      </c>
      <c r="D2559" s="148">
        <v>31</v>
      </c>
      <c r="E2559" s="148" t="s">
        <v>8</v>
      </c>
      <c r="F2559" s="149">
        <v>44487</v>
      </c>
      <c r="G2559" s="149">
        <v>43908</v>
      </c>
      <c r="H2559" s="150">
        <v>98000</v>
      </c>
      <c r="I2559" s="148" t="str">
        <f t="shared" si="156"/>
        <v>2020Q1</v>
      </c>
      <c r="J2559" s="148">
        <f t="shared" si="157"/>
        <v>1</v>
      </c>
      <c r="K2559" s="148">
        <f t="shared" si="158"/>
        <v>7</v>
      </c>
      <c r="L2559" s="151">
        <f t="shared" si="159"/>
        <v>1</v>
      </c>
    </row>
    <row r="2560" spans="2:12" x14ac:dyDescent="0.25">
      <c r="B2560" s="147" t="s">
        <v>9</v>
      </c>
      <c r="C2560" s="148" t="s">
        <v>7</v>
      </c>
      <c r="D2560" s="148">
        <v>57</v>
      </c>
      <c r="E2560" s="148" t="s">
        <v>8</v>
      </c>
      <c r="F2560" s="149">
        <v>44487</v>
      </c>
      <c r="G2560" s="149">
        <v>44142</v>
      </c>
      <c r="H2560" s="150">
        <v>15000</v>
      </c>
      <c r="I2560" s="148" t="str">
        <f t="shared" si="156"/>
        <v>2020Q4</v>
      </c>
      <c r="J2560" s="148">
        <f t="shared" si="157"/>
        <v>1</v>
      </c>
      <c r="K2560" s="148">
        <f t="shared" si="158"/>
        <v>4</v>
      </c>
      <c r="L2560" s="151">
        <f t="shared" si="159"/>
        <v>1</v>
      </c>
    </row>
    <row r="2561" spans="2:12" x14ac:dyDescent="0.25">
      <c r="B2561" s="147" t="s">
        <v>6</v>
      </c>
      <c r="C2561" s="148" t="s">
        <v>7</v>
      </c>
      <c r="D2561" s="148">
        <v>47</v>
      </c>
      <c r="E2561" s="148" t="s">
        <v>8</v>
      </c>
      <c r="F2561" s="149">
        <v>44487</v>
      </c>
      <c r="G2561" s="149">
        <v>44288</v>
      </c>
      <c r="H2561" s="150">
        <v>40000</v>
      </c>
      <c r="I2561" s="148" t="str">
        <f t="shared" si="156"/>
        <v>2021Q2</v>
      </c>
      <c r="J2561" s="148">
        <f t="shared" si="157"/>
        <v>0</v>
      </c>
      <c r="K2561" s="148">
        <f t="shared" si="158"/>
        <v>2</v>
      </c>
      <c r="L2561" s="151">
        <f t="shared" si="159"/>
        <v>1</v>
      </c>
    </row>
    <row r="2562" spans="2:12" x14ac:dyDescent="0.25">
      <c r="B2562" s="147" t="s">
        <v>6</v>
      </c>
      <c r="C2562" s="148" t="s">
        <v>7</v>
      </c>
      <c r="D2562" s="148">
        <v>29</v>
      </c>
      <c r="E2562" s="148" t="s">
        <v>8</v>
      </c>
      <c r="F2562" s="149">
        <v>44487</v>
      </c>
      <c r="G2562" s="149">
        <v>44444</v>
      </c>
      <c r="H2562" s="150">
        <v>100000</v>
      </c>
      <c r="I2562" s="148" t="str">
        <f t="shared" si="156"/>
        <v>2021Q3</v>
      </c>
      <c r="J2562" s="148">
        <f t="shared" si="157"/>
        <v>0</v>
      </c>
      <c r="K2562" s="148">
        <f t="shared" si="158"/>
        <v>1</v>
      </c>
      <c r="L2562" s="151">
        <f t="shared" si="159"/>
        <v>1</v>
      </c>
    </row>
    <row r="2563" spans="2:12" x14ac:dyDescent="0.25">
      <c r="B2563" s="147" t="s">
        <v>9</v>
      </c>
      <c r="C2563" s="148" t="s">
        <v>7</v>
      </c>
      <c r="D2563" s="148">
        <v>62</v>
      </c>
      <c r="E2563" s="148" t="s">
        <v>8</v>
      </c>
      <c r="F2563" s="149">
        <v>44488</v>
      </c>
      <c r="G2563" s="149">
        <v>43609</v>
      </c>
      <c r="H2563" s="150">
        <v>10000</v>
      </c>
      <c r="I2563" s="148" t="str">
        <f t="shared" si="156"/>
        <v>2019Q2</v>
      </c>
      <c r="J2563" s="148">
        <f t="shared" si="157"/>
        <v>2</v>
      </c>
      <c r="K2563" s="148">
        <f t="shared" si="158"/>
        <v>10</v>
      </c>
      <c r="L2563" s="151">
        <f t="shared" si="159"/>
        <v>1</v>
      </c>
    </row>
    <row r="2564" spans="2:12" x14ac:dyDescent="0.25">
      <c r="B2564" s="147" t="s">
        <v>6</v>
      </c>
      <c r="C2564" s="148" t="s">
        <v>7</v>
      </c>
      <c r="D2564" s="148">
        <v>52</v>
      </c>
      <c r="E2564" s="148" t="s">
        <v>8</v>
      </c>
      <c r="F2564" s="149">
        <v>44488</v>
      </c>
      <c r="G2564" s="149">
        <v>44107</v>
      </c>
      <c r="H2564" s="150">
        <v>27000</v>
      </c>
      <c r="I2564" s="148" t="str">
        <f t="shared" si="156"/>
        <v>2020Q4</v>
      </c>
      <c r="J2564" s="148">
        <f t="shared" si="157"/>
        <v>1</v>
      </c>
      <c r="K2564" s="148">
        <f t="shared" si="158"/>
        <v>4</v>
      </c>
      <c r="L2564" s="151">
        <f t="shared" si="159"/>
        <v>1</v>
      </c>
    </row>
    <row r="2565" spans="2:12" x14ac:dyDescent="0.25">
      <c r="B2565" s="147" t="s">
        <v>6</v>
      </c>
      <c r="C2565" s="148" t="s">
        <v>7</v>
      </c>
      <c r="D2565" s="148">
        <v>23</v>
      </c>
      <c r="E2565" s="148" t="s">
        <v>8</v>
      </c>
      <c r="F2565" s="149">
        <v>44488</v>
      </c>
      <c r="G2565" s="149">
        <v>44375</v>
      </c>
      <c r="H2565" s="150">
        <v>100000</v>
      </c>
      <c r="I2565" s="148" t="str">
        <f t="shared" si="156"/>
        <v>2021Q2</v>
      </c>
      <c r="J2565" s="148">
        <f t="shared" si="157"/>
        <v>0</v>
      </c>
      <c r="K2565" s="148">
        <f t="shared" si="158"/>
        <v>2</v>
      </c>
      <c r="L2565" s="151">
        <f t="shared" si="159"/>
        <v>1</v>
      </c>
    </row>
    <row r="2566" spans="2:12" x14ac:dyDescent="0.25">
      <c r="B2566" s="147" t="s">
        <v>6</v>
      </c>
      <c r="C2566" s="148" t="s">
        <v>7</v>
      </c>
      <c r="D2566" s="148">
        <v>57</v>
      </c>
      <c r="E2566" s="148" t="s">
        <v>8</v>
      </c>
      <c r="F2566" s="149">
        <v>44488</v>
      </c>
      <c r="G2566" s="149">
        <v>44381</v>
      </c>
      <c r="H2566" s="150">
        <v>15000</v>
      </c>
      <c r="I2566" s="148" t="str">
        <f t="shared" si="156"/>
        <v>2021Q3</v>
      </c>
      <c r="J2566" s="148">
        <f t="shared" si="157"/>
        <v>0</v>
      </c>
      <c r="K2566" s="148">
        <f t="shared" si="158"/>
        <v>1</v>
      </c>
      <c r="L2566" s="151">
        <f t="shared" si="159"/>
        <v>1</v>
      </c>
    </row>
    <row r="2567" spans="2:12" x14ac:dyDescent="0.25">
      <c r="B2567" s="147" t="s">
        <v>6</v>
      </c>
      <c r="C2567" s="148" t="s">
        <v>7</v>
      </c>
      <c r="D2567" s="148">
        <v>33</v>
      </c>
      <c r="E2567" s="148" t="s">
        <v>8</v>
      </c>
      <c r="F2567" s="149">
        <v>44488</v>
      </c>
      <c r="G2567" s="149">
        <v>44394</v>
      </c>
      <c r="H2567" s="150">
        <v>94000</v>
      </c>
      <c r="I2567" s="148" t="str">
        <f t="shared" si="156"/>
        <v>2021Q3</v>
      </c>
      <c r="J2567" s="148">
        <f t="shared" si="157"/>
        <v>0</v>
      </c>
      <c r="K2567" s="148">
        <f t="shared" si="158"/>
        <v>1</v>
      </c>
      <c r="L2567" s="151">
        <f t="shared" si="159"/>
        <v>1</v>
      </c>
    </row>
    <row r="2568" spans="2:12" x14ac:dyDescent="0.25">
      <c r="B2568" s="147" t="s">
        <v>6</v>
      </c>
      <c r="C2568" s="148" t="s">
        <v>7</v>
      </c>
      <c r="D2568" s="148">
        <v>18</v>
      </c>
      <c r="E2568" s="148" t="s">
        <v>8</v>
      </c>
      <c r="F2568" s="149">
        <v>44488</v>
      </c>
      <c r="G2568" s="149">
        <v>44413</v>
      </c>
      <c r="H2568" s="150">
        <v>100000</v>
      </c>
      <c r="I2568" s="148" t="str">
        <f t="shared" si="156"/>
        <v>2021Q3</v>
      </c>
      <c r="J2568" s="148">
        <f t="shared" si="157"/>
        <v>0</v>
      </c>
      <c r="K2568" s="148">
        <f t="shared" si="158"/>
        <v>1</v>
      </c>
      <c r="L2568" s="151">
        <f t="shared" si="159"/>
        <v>1</v>
      </c>
    </row>
    <row r="2569" spans="2:12" x14ac:dyDescent="0.25">
      <c r="B2569" s="147" t="s">
        <v>6</v>
      </c>
      <c r="C2569" s="148" t="s">
        <v>7</v>
      </c>
      <c r="D2569" s="148">
        <v>59</v>
      </c>
      <c r="E2569" s="148" t="s">
        <v>8</v>
      </c>
      <c r="F2569" s="149">
        <v>44488</v>
      </c>
      <c r="G2569" s="149">
        <v>44447</v>
      </c>
      <c r="H2569" s="150">
        <v>10000</v>
      </c>
      <c r="I2569" s="148" t="str">
        <f t="shared" si="156"/>
        <v>2021Q3</v>
      </c>
      <c r="J2569" s="148">
        <f t="shared" si="157"/>
        <v>0</v>
      </c>
      <c r="K2569" s="148">
        <f t="shared" si="158"/>
        <v>1</v>
      </c>
      <c r="L2569" s="151">
        <f t="shared" si="159"/>
        <v>1</v>
      </c>
    </row>
    <row r="2570" spans="2:12" x14ac:dyDescent="0.25">
      <c r="B2570" s="147" t="s">
        <v>9</v>
      </c>
      <c r="C2570" s="148" t="s">
        <v>7</v>
      </c>
      <c r="D2570" s="148">
        <v>47</v>
      </c>
      <c r="E2570" s="148" t="s">
        <v>8</v>
      </c>
      <c r="F2570" s="149">
        <v>44489</v>
      </c>
      <c r="G2570" s="149">
        <v>43293</v>
      </c>
      <c r="H2570" s="150">
        <v>40000</v>
      </c>
      <c r="I2570" s="148" t="str">
        <f t="shared" si="156"/>
        <v>2018Q3</v>
      </c>
      <c r="J2570" s="148">
        <f t="shared" si="157"/>
        <v>3</v>
      </c>
      <c r="K2570" s="148">
        <f t="shared" si="158"/>
        <v>13</v>
      </c>
      <c r="L2570" s="151">
        <f t="shared" si="159"/>
        <v>1</v>
      </c>
    </row>
    <row r="2571" spans="2:12" x14ac:dyDescent="0.25">
      <c r="B2571" s="147" t="s">
        <v>9</v>
      </c>
      <c r="C2571" s="148" t="s">
        <v>7</v>
      </c>
      <c r="D2571" s="148">
        <v>47</v>
      </c>
      <c r="E2571" s="148" t="s">
        <v>8</v>
      </c>
      <c r="F2571" s="149">
        <v>44489</v>
      </c>
      <c r="G2571" s="149">
        <v>43672</v>
      </c>
      <c r="H2571" s="150">
        <v>40000</v>
      </c>
      <c r="I2571" s="148" t="str">
        <f t="shared" ref="I2571:I2634" si="160">YEAR(G2571)&amp;"Q"&amp;ROUNDUP(MONTH(G2571)/3,0)</f>
        <v>2019Q3</v>
      </c>
      <c r="J2571" s="148">
        <f t="shared" ref="J2571:J2634" si="161">YEAR(F2571)-YEAR(G2571)</f>
        <v>2</v>
      </c>
      <c r="K2571" s="148">
        <f t="shared" ref="K2571:K2634" si="162">(YEAR(F2571)*4+ROUNDDOWN((MONTH(F2571)-1)/3,0))
-(YEAR(G2571)*4+ROUNDDOWN((MONTH(G2571)-1)/3,0))</f>
        <v>9</v>
      </c>
      <c r="L2571" s="151">
        <f t="shared" ref="L2571:L2634" si="163">IF(C2571="Declined",0,IF(C2571="Admitted",1,IF(B2571="TPD",0.8,1)))</f>
        <v>1</v>
      </c>
    </row>
    <row r="2572" spans="2:12" x14ac:dyDescent="0.25">
      <c r="B2572" s="147" t="s">
        <v>6</v>
      </c>
      <c r="C2572" s="148" t="s">
        <v>7</v>
      </c>
      <c r="D2572" s="148">
        <v>60</v>
      </c>
      <c r="E2572" s="148" t="s">
        <v>8</v>
      </c>
      <c r="F2572" s="149">
        <v>44489</v>
      </c>
      <c r="G2572" s="149">
        <v>44316</v>
      </c>
      <c r="H2572" s="150">
        <v>10000</v>
      </c>
      <c r="I2572" s="148" t="str">
        <f t="shared" si="160"/>
        <v>2021Q2</v>
      </c>
      <c r="J2572" s="148">
        <f t="shared" si="161"/>
        <v>0</v>
      </c>
      <c r="K2572" s="148">
        <f t="shared" si="162"/>
        <v>2</v>
      </c>
      <c r="L2572" s="151">
        <f t="shared" si="163"/>
        <v>1</v>
      </c>
    </row>
    <row r="2573" spans="2:12" x14ac:dyDescent="0.25">
      <c r="B2573" s="147" t="s">
        <v>6</v>
      </c>
      <c r="C2573" s="148" t="s">
        <v>7</v>
      </c>
      <c r="D2573" s="148">
        <v>40</v>
      </c>
      <c r="E2573" s="148" t="s">
        <v>8</v>
      </c>
      <c r="F2573" s="149">
        <v>44489</v>
      </c>
      <c r="G2573" s="149">
        <v>44333</v>
      </c>
      <c r="H2573" s="150">
        <v>74000</v>
      </c>
      <c r="I2573" s="148" t="str">
        <f t="shared" si="160"/>
        <v>2021Q2</v>
      </c>
      <c r="J2573" s="148">
        <f t="shared" si="161"/>
        <v>0</v>
      </c>
      <c r="K2573" s="148">
        <f t="shared" si="162"/>
        <v>2</v>
      </c>
      <c r="L2573" s="151">
        <f t="shared" si="163"/>
        <v>1</v>
      </c>
    </row>
    <row r="2574" spans="2:12" x14ac:dyDescent="0.25">
      <c r="B2574" s="147" t="s">
        <v>6</v>
      </c>
      <c r="C2574" s="148" t="s">
        <v>7</v>
      </c>
      <c r="D2574" s="148">
        <v>55</v>
      </c>
      <c r="E2574" s="148" t="s">
        <v>8</v>
      </c>
      <c r="F2574" s="149">
        <v>44489</v>
      </c>
      <c r="G2574" s="149">
        <v>44366</v>
      </c>
      <c r="H2574" s="150">
        <v>20000</v>
      </c>
      <c r="I2574" s="148" t="str">
        <f t="shared" si="160"/>
        <v>2021Q2</v>
      </c>
      <c r="J2574" s="148">
        <f t="shared" si="161"/>
        <v>0</v>
      </c>
      <c r="K2574" s="148">
        <f t="shared" si="162"/>
        <v>2</v>
      </c>
      <c r="L2574" s="151">
        <f t="shared" si="163"/>
        <v>1</v>
      </c>
    </row>
    <row r="2575" spans="2:12" x14ac:dyDescent="0.25">
      <c r="B2575" s="147" t="s">
        <v>9</v>
      </c>
      <c r="C2575" s="148" t="s">
        <v>7</v>
      </c>
      <c r="D2575" s="148">
        <v>56</v>
      </c>
      <c r="E2575" s="148" t="s">
        <v>8</v>
      </c>
      <c r="F2575" s="149">
        <v>44490</v>
      </c>
      <c r="G2575" s="149">
        <v>43799</v>
      </c>
      <c r="H2575" s="150">
        <v>17000</v>
      </c>
      <c r="I2575" s="148" t="str">
        <f t="shared" si="160"/>
        <v>2019Q4</v>
      </c>
      <c r="J2575" s="148">
        <f t="shared" si="161"/>
        <v>2</v>
      </c>
      <c r="K2575" s="148">
        <f t="shared" si="162"/>
        <v>8</v>
      </c>
      <c r="L2575" s="151">
        <f t="shared" si="163"/>
        <v>1</v>
      </c>
    </row>
    <row r="2576" spans="2:12" x14ac:dyDescent="0.25">
      <c r="B2576" s="147" t="s">
        <v>9</v>
      </c>
      <c r="C2576" s="148" t="s">
        <v>10</v>
      </c>
      <c r="D2576" s="148">
        <v>30</v>
      </c>
      <c r="E2576" s="148" t="s">
        <v>8</v>
      </c>
      <c r="F2576" s="149">
        <v>44493</v>
      </c>
      <c r="G2576" s="149">
        <v>43525</v>
      </c>
      <c r="H2576" s="150">
        <v>100000</v>
      </c>
      <c r="I2576" s="148" t="str">
        <f t="shared" si="160"/>
        <v>2019Q1</v>
      </c>
      <c r="J2576" s="148">
        <f t="shared" si="161"/>
        <v>2</v>
      </c>
      <c r="K2576" s="148">
        <f t="shared" si="162"/>
        <v>11</v>
      </c>
      <c r="L2576" s="151">
        <f t="shared" si="163"/>
        <v>0</v>
      </c>
    </row>
    <row r="2577" spans="2:12" x14ac:dyDescent="0.25">
      <c r="B2577" s="147" t="s">
        <v>9</v>
      </c>
      <c r="C2577" s="148" t="s">
        <v>7</v>
      </c>
      <c r="D2577" s="148">
        <v>59</v>
      </c>
      <c r="E2577" s="148" t="s">
        <v>8</v>
      </c>
      <c r="F2577" s="149">
        <v>44493</v>
      </c>
      <c r="G2577" s="149">
        <v>43797</v>
      </c>
      <c r="H2577" s="150">
        <v>10000</v>
      </c>
      <c r="I2577" s="148" t="str">
        <f t="shared" si="160"/>
        <v>2019Q4</v>
      </c>
      <c r="J2577" s="148">
        <f t="shared" si="161"/>
        <v>2</v>
      </c>
      <c r="K2577" s="148">
        <f t="shared" si="162"/>
        <v>8</v>
      </c>
      <c r="L2577" s="151">
        <f t="shared" si="163"/>
        <v>1</v>
      </c>
    </row>
    <row r="2578" spans="2:12" x14ac:dyDescent="0.25">
      <c r="B2578" s="147" t="s">
        <v>9</v>
      </c>
      <c r="C2578" s="148" t="s">
        <v>7</v>
      </c>
      <c r="D2578" s="148">
        <v>55</v>
      </c>
      <c r="E2578" s="148" t="s">
        <v>8</v>
      </c>
      <c r="F2578" s="149">
        <v>44493</v>
      </c>
      <c r="G2578" s="149">
        <v>43805</v>
      </c>
      <c r="H2578" s="150">
        <v>20000</v>
      </c>
      <c r="I2578" s="148" t="str">
        <f t="shared" si="160"/>
        <v>2019Q4</v>
      </c>
      <c r="J2578" s="148">
        <f t="shared" si="161"/>
        <v>2</v>
      </c>
      <c r="K2578" s="148">
        <f t="shared" si="162"/>
        <v>8</v>
      </c>
      <c r="L2578" s="151">
        <f t="shared" si="163"/>
        <v>1</v>
      </c>
    </row>
    <row r="2579" spans="2:12" x14ac:dyDescent="0.25">
      <c r="B2579" s="147" t="s">
        <v>9</v>
      </c>
      <c r="C2579" s="148" t="s">
        <v>7</v>
      </c>
      <c r="D2579" s="148">
        <v>49</v>
      </c>
      <c r="E2579" s="148" t="s">
        <v>8</v>
      </c>
      <c r="F2579" s="149">
        <v>44493</v>
      </c>
      <c r="G2579" s="149">
        <v>44293</v>
      </c>
      <c r="H2579" s="150">
        <v>35000</v>
      </c>
      <c r="I2579" s="148" t="str">
        <f t="shared" si="160"/>
        <v>2021Q2</v>
      </c>
      <c r="J2579" s="148">
        <f t="shared" si="161"/>
        <v>0</v>
      </c>
      <c r="K2579" s="148">
        <f t="shared" si="162"/>
        <v>2</v>
      </c>
      <c r="L2579" s="151">
        <f t="shared" si="163"/>
        <v>1</v>
      </c>
    </row>
    <row r="2580" spans="2:12" x14ac:dyDescent="0.25">
      <c r="B2580" s="147" t="s">
        <v>6</v>
      </c>
      <c r="C2580" s="148" t="s">
        <v>7</v>
      </c>
      <c r="D2580" s="148">
        <v>55</v>
      </c>
      <c r="E2580" s="148" t="s">
        <v>8</v>
      </c>
      <c r="F2580" s="149">
        <v>44493</v>
      </c>
      <c r="G2580" s="149">
        <v>44431</v>
      </c>
      <c r="H2580" s="150">
        <v>20000</v>
      </c>
      <c r="I2580" s="148" t="str">
        <f t="shared" si="160"/>
        <v>2021Q3</v>
      </c>
      <c r="J2580" s="148">
        <f t="shared" si="161"/>
        <v>0</v>
      </c>
      <c r="K2580" s="148">
        <f t="shared" si="162"/>
        <v>1</v>
      </c>
      <c r="L2580" s="151">
        <f t="shared" si="163"/>
        <v>1</v>
      </c>
    </row>
    <row r="2581" spans="2:12" x14ac:dyDescent="0.25">
      <c r="B2581" s="147" t="s">
        <v>9</v>
      </c>
      <c r="C2581" s="148" t="s">
        <v>7</v>
      </c>
      <c r="D2581" s="148">
        <v>19</v>
      </c>
      <c r="E2581" s="148" t="s">
        <v>8</v>
      </c>
      <c r="F2581" s="149">
        <v>44494</v>
      </c>
      <c r="G2581" s="149">
        <v>43770</v>
      </c>
      <c r="H2581" s="150">
        <v>100000</v>
      </c>
      <c r="I2581" s="148" t="str">
        <f t="shared" si="160"/>
        <v>2019Q4</v>
      </c>
      <c r="J2581" s="148">
        <f t="shared" si="161"/>
        <v>2</v>
      </c>
      <c r="K2581" s="148">
        <f t="shared" si="162"/>
        <v>8</v>
      </c>
      <c r="L2581" s="151">
        <f t="shared" si="163"/>
        <v>1</v>
      </c>
    </row>
    <row r="2582" spans="2:12" x14ac:dyDescent="0.25">
      <c r="B2582" s="147" t="s">
        <v>9</v>
      </c>
      <c r="C2582" s="148" t="s">
        <v>7</v>
      </c>
      <c r="D2582" s="148">
        <v>43</v>
      </c>
      <c r="E2582" s="148" t="s">
        <v>8</v>
      </c>
      <c r="F2582" s="149">
        <v>44494</v>
      </c>
      <c r="G2582" s="149">
        <v>44169</v>
      </c>
      <c r="H2582" s="150">
        <v>59000</v>
      </c>
      <c r="I2582" s="148" t="str">
        <f t="shared" si="160"/>
        <v>2020Q4</v>
      </c>
      <c r="J2582" s="148">
        <f t="shared" si="161"/>
        <v>1</v>
      </c>
      <c r="K2582" s="148">
        <f t="shared" si="162"/>
        <v>4</v>
      </c>
      <c r="L2582" s="151">
        <f t="shared" si="163"/>
        <v>1</v>
      </c>
    </row>
    <row r="2583" spans="2:12" x14ac:dyDescent="0.25">
      <c r="B2583" s="147" t="s">
        <v>6</v>
      </c>
      <c r="C2583" s="148" t="s">
        <v>7</v>
      </c>
      <c r="D2583" s="148">
        <v>51</v>
      </c>
      <c r="E2583" s="148" t="s">
        <v>8</v>
      </c>
      <c r="F2583" s="149">
        <v>44494</v>
      </c>
      <c r="G2583" s="149">
        <v>44270</v>
      </c>
      <c r="H2583" s="150">
        <v>30000</v>
      </c>
      <c r="I2583" s="148" t="str">
        <f t="shared" si="160"/>
        <v>2021Q1</v>
      </c>
      <c r="J2583" s="148">
        <f t="shared" si="161"/>
        <v>0</v>
      </c>
      <c r="K2583" s="148">
        <f t="shared" si="162"/>
        <v>3</v>
      </c>
      <c r="L2583" s="151">
        <f t="shared" si="163"/>
        <v>1</v>
      </c>
    </row>
    <row r="2584" spans="2:12" x14ac:dyDescent="0.25">
      <c r="B2584" s="147" t="s">
        <v>6</v>
      </c>
      <c r="C2584" s="148" t="s">
        <v>7</v>
      </c>
      <c r="D2584" s="148">
        <v>31</v>
      </c>
      <c r="E2584" s="148" t="s">
        <v>8</v>
      </c>
      <c r="F2584" s="149">
        <v>44494</v>
      </c>
      <c r="G2584" s="149">
        <v>44433</v>
      </c>
      <c r="H2584" s="150">
        <v>98000</v>
      </c>
      <c r="I2584" s="148" t="str">
        <f t="shared" si="160"/>
        <v>2021Q3</v>
      </c>
      <c r="J2584" s="148">
        <f t="shared" si="161"/>
        <v>0</v>
      </c>
      <c r="K2584" s="148">
        <f t="shared" si="162"/>
        <v>1</v>
      </c>
      <c r="L2584" s="151">
        <f t="shared" si="163"/>
        <v>1</v>
      </c>
    </row>
    <row r="2585" spans="2:12" x14ac:dyDescent="0.25">
      <c r="B2585" s="147" t="s">
        <v>6</v>
      </c>
      <c r="C2585" s="148" t="s">
        <v>7</v>
      </c>
      <c r="D2585" s="148">
        <v>40</v>
      </c>
      <c r="E2585" s="148" t="s">
        <v>8</v>
      </c>
      <c r="F2585" s="149">
        <v>44494</v>
      </c>
      <c r="G2585" s="149">
        <v>44441</v>
      </c>
      <c r="H2585" s="150">
        <v>74000</v>
      </c>
      <c r="I2585" s="148" t="str">
        <f t="shared" si="160"/>
        <v>2021Q3</v>
      </c>
      <c r="J2585" s="148">
        <f t="shared" si="161"/>
        <v>0</v>
      </c>
      <c r="K2585" s="148">
        <f t="shared" si="162"/>
        <v>1</v>
      </c>
      <c r="L2585" s="151">
        <f t="shared" si="163"/>
        <v>1</v>
      </c>
    </row>
    <row r="2586" spans="2:12" x14ac:dyDescent="0.25">
      <c r="B2586" s="147" t="s">
        <v>6</v>
      </c>
      <c r="C2586" s="148" t="s">
        <v>7</v>
      </c>
      <c r="D2586" s="148">
        <v>17</v>
      </c>
      <c r="E2586" s="148" t="s">
        <v>8</v>
      </c>
      <c r="F2586" s="149">
        <v>44495</v>
      </c>
      <c r="G2586" s="149">
        <v>44238</v>
      </c>
      <c r="H2586" s="150">
        <v>100000</v>
      </c>
      <c r="I2586" s="148" t="str">
        <f t="shared" si="160"/>
        <v>2021Q1</v>
      </c>
      <c r="J2586" s="148">
        <f t="shared" si="161"/>
        <v>0</v>
      </c>
      <c r="K2586" s="148">
        <f t="shared" si="162"/>
        <v>3</v>
      </c>
      <c r="L2586" s="151">
        <f t="shared" si="163"/>
        <v>1</v>
      </c>
    </row>
    <row r="2587" spans="2:12" x14ac:dyDescent="0.25">
      <c r="B2587" s="147" t="s">
        <v>9</v>
      </c>
      <c r="C2587" s="148" t="s">
        <v>7</v>
      </c>
      <c r="D2587" s="148">
        <v>48</v>
      </c>
      <c r="E2587" s="148" t="s">
        <v>8</v>
      </c>
      <c r="F2587" s="149">
        <v>44495</v>
      </c>
      <c r="G2587" s="149">
        <v>44245</v>
      </c>
      <c r="H2587" s="150">
        <v>38000</v>
      </c>
      <c r="I2587" s="148" t="str">
        <f t="shared" si="160"/>
        <v>2021Q1</v>
      </c>
      <c r="J2587" s="148">
        <f t="shared" si="161"/>
        <v>0</v>
      </c>
      <c r="K2587" s="148">
        <f t="shared" si="162"/>
        <v>3</v>
      </c>
      <c r="L2587" s="151">
        <f t="shared" si="163"/>
        <v>1</v>
      </c>
    </row>
    <row r="2588" spans="2:12" x14ac:dyDescent="0.25">
      <c r="B2588" s="147" t="s">
        <v>6</v>
      </c>
      <c r="C2588" s="148" t="s">
        <v>7</v>
      </c>
      <c r="D2588" s="148">
        <v>20</v>
      </c>
      <c r="E2588" s="148" t="s">
        <v>8</v>
      </c>
      <c r="F2588" s="149">
        <v>44495</v>
      </c>
      <c r="G2588" s="149">
        <v>44396</v>
      </c>
      <c r="H2588" s="150">
        <v>100000</v>
      </c>
      <c r="I2588" s="148" t="str">
        <f t="shared" si="160"/>
        <v>2021Q3</v>
      </c>
      <c r="J2588" s="148">
        <f t="shared" si="161"/>
        <v>0</v>
      </c>
      <c r="K2588" s="148">
        <f t="shared" si="162"/>
        <v>1</v>
      </c>
      <c r="L2588" s="151">
        <f t="shared" si="163"/>
        <v>1</v>
      </c>
    </row>
    <row r="2589" spans="2:12" x14ac:dyDescent="0.25">
      <c r="B2589" s="147" t="s">
        <v>11</v>
      </c>
      <c r="C2589" s="148" t="s">
        <v>7</v>
      </c>
      <c r="D2589" s="148">
        <v>51</v>
      </c>
      <c r="E2589" s="148" t="s">
        <v>8</v>
      </c>
      <c r="F2589" s="149">
        <v>44495</v>
      </c>
      <c r="G2589" s="149">
        <v>44489</v>
      </c>
      <c r="H2589" s="150">
        <v>30000</v>
      </c>
      <c r="I2589" s="148" t="str">
        <f t="shared" si="160"/>
        <v>2021Q4</v>
      </c>
      <c r="J2589" s="148">
        <f t="shared" si="161"/>
        <v>0</v>
      </c>
      <c r="K2589" s="148">
        <f t="shared" si="162"/>
        <v>0</v>
      </c>
      <c r="L2589" s="151">
        <f t="shared" si="163"/>
        <v>1</v>
      </c>
    </row>
    <row r="2590" spans="2:12" x14ac:dyDescent="0.25">
      <c r="B2590" s="147" t="s">
        <v>6</v>
      </c>
      <c r="C2590" s="148" t="s">
        <v>7</v>
      </c>
      <c r="D2590" s="148">
        <v>46</v>
      </c>
      <c r="E2590" s="148" t="s">
        <v>8</v>
      </c>
      <c r="F2590" s="149">
        <v>44496</v>
      </c>
      <c r="G2590" s="149">
        <v>44391</v>
      </c>
      <c r="H2590" s="150">
        <v>43000</v>
      </c>
      <c r="I2590" s="148" t="str">
        <f t="shared" si="160"/>
        <v>2021Q3</v>
      </c>
      <c r="J2590" s="148">
        <f t="shared" si="161"/>
        <v>0</v>
      </c>
      <c r="K2590" s="148">
        <f t="shared" si="162"/>
        <v>1</v>
      </c>
      <c r="L2590" s="151">
        <f t="shared" si="163"/>
        <v>1</v>
      </c>
    </row>
    <row r="2591" spans="2:12" x14ac:dyDescent="0.25">
      <c r="B2591" s="147" t="s">
        <v>9</v>
      </c>
      <c r="C2591" s="148" t="s">
        <v>7</v>
      </c>
      <c r="D2591" s="148">
        <v>20</v>
      </c>
      <c r="E2591" s="148" t="s">
        <v>8</v>
      </c>
      <c r="F2591" s="149">
        <v>44497</v>
      </c>
      <c r="G2591" s="149">
        <v>42377</v>
      </c>
      <c r="H2591" s="150">
        <v>100000</v>
      </c>
      <c r="I2591" s="148" t="str">
        <f t="shared" si="160"/>
        <v>2016Q1</v>
      </c>
      <c r="J2591" s="148">
        <f t="shared" si="161"/>
        <v>5</v>
      </c>
      <c r="K2591" s="148">
        <f t="shared" si="162"/>
        <v>23</v>
      </c>
      <c r="L2591" s="151">
        <f t="shared" si="163"/>
        <v>1</v>
      </c>
    </row>
    <row r="2592" spans="2:12" x14ac:dyDescent="0.25">
      <c r="B2592" s="147" t="s">
        <v>9</v>
      </c>
      <c r="C2592" s="148" t="s">
        <v>7</v>
      </c>
      <c r="D2592" s="148">
        <v>21</v>
      </c>
      <c r="E2592" s="148" t="s">
        <v>8</v>
      </c>
      <c r="F2592" s="149">
        <v>44497</v>
      </c>
      <c r="G2592" s="149">
        <v>43859</v>
      </c>
      <c r="H2592" s="150">
        <v>100000</v>
      </c>
      <c r="I2592" s="148" t="str">
        <f t="shared" si="160"/>
        <v>2020Q1</v>
      </c>
      <c r="J2592" s="148">
        <f t="shared" si="161"/>
        <v>1</v>
      </c>
      <c r="K2592" s="148">
        <f t="shared" si="162"/>
        <v>7</v>
      </c>
      <c r="L2592" s="151">
        <f t="shared" si="163"/>
        <v>1</v>
      </c>
    </row>
    <row r="2593" spans="2:12" x14ac:dyDescent="0.25">
      <c r="B2593" s="147" t="s">
        <v>9</v>
      </c>
      <c r="C2593" s="148" t="s">
        <v>7</v>
      </c>
      <c r="D2593" s="148">
        <v>21</v>
      </c>
      <c r="E2593" s="148" t="s">
        <v>8</v>
      </c>
      <c r="F2593" s="149">
        <v>44497</v>
      </c>
      <c r="G2593" s="149">
        <v>44265</v>
      </c>
      <c r="H2593" s="150">
        <v>100000</v>
      </c>
      <c r="I2593" s="148" t="str">
        <f t="shared" si="160"/>
        <v>2021Q1</v>
      </c>
      <c r="J2593" s="148">
        <f t="shared" si="161"/>
        <v>0</v>
      </c>
      <c r="K2593" s="148">
        <f t="shared" si="162"/>
        <v>3</v>
      </c>
      <c r="L2593" s="151">
        <f t="shared" si="163"/>
        <v>1</v>
      </c>
    </row>
    <row r="2594" spans="2:12" x14ac:dyDescent="0.25">
      <c r="B2594" s="147" t="s">
        <v>9</v>
      </c>
      <c r="C2594" s="148" t="s">
        <v>7</v>
      </c>
      <c r="D2594" s="148">
        <v>50</v>
      </c>
      <c r="E2594" s="148" t="s">
        <v>8</v>
      </c>
      <c r="F2594" s="149">
        <v>44497</v>
      </c>
      <c r="G2594" s="149">
        <v>44440</v>
      </c>
      <c r="H2594" s="150">
        <v>32000</v>
      </c>
      <c r="I2594" s="148" t="str">
        <f t="shared" si="160"/>
        <v>2021Q3</v>
      </c>
      <c r="J2594" s="148">
        <f t="shared" si="161"/>
        <v>0</v>
      </c>
      <c r="K2594" s="148">
        <f t="shared" si="162"/>
        <v>1</v>
      </c>
      <c r="L2594" s="151">
        <f t="shared" si="163"/>
        <v>1</v>
      </c>
    </row>
    <row r="2595" spans="2:12" x14ac:dyDescent="0.25">
      <c r="B2595" s="147" t="s">
        <v>9</v>
      </c>
      <c r="C2595" s="148" t="s">
        <v>7</v>
      </c>
      <c r="D2595" s="148">
        <v>56</v>
      </c>
      <c r="E2595" s="148" t="s">
        <v>8</v>
      </c>
      <c r="F2595" s="149">
        <v>44499</v>
      </c>
      <c r="G2595" s="149">
        <v>44271</v>
      </c>
      <c r="H2595" s="150">
        <v>17000</v>
      </c>
      <c r="I2595" s="148" t="str">
        <f t="shared" si="160"/>
        <v>2021Q1</v>
      </c>
      <c r="J2595" s="148">
        <f t="shared" si="161"/>
        <v>0</v>
      </c>
      <c r="K2595" s="148">
        <f t="shared" si="162"/>
        <v>3</v>
      </c>
      <c r="L2595" s="151">
        <f t="shared" si="163"/>
        <v>1</v>
      </c>
    </row>
    <row r="2596" spans="2:12" x14ac:dyDescent="0.25">
      <c r="B2596" s="147" t="s">
        <v>9</v>
      </c>
      <c r="C2596" s="148" t="s">
        <v>7</v>
      </c>
      <c r="D2596" s="148">
        <v>53</v>
      </c>
      <c r="E2596" s="148" t="s">
        <v>8</v>
      </c>
      <c r="F2596" s="149">
        <v>44500</v>
      </c>
      <c r="G2596" s="149">
        <v>42761</v>
      </c>
      <c r="H2596" s="150">
        <v>25000</v>
      </c>
      <c r="I2596" s="148" t="str">
        <f t="shared" si="160"/>
        <v>2017Q1</v>
      </c>
      <c r="J2596" s="148">
        <f t="shared" si="161"/>
        <v>4</v>
      </c>
      <c r="K2596" s="148">
        <f t="shared" si="162"/>
        <v>19</v>
      </c>
      <c r="L2596" s="151">
        <f t="shared" si="163"/>
        <v>1</v>
      </c>
    </row>
    <row r="2597" spans="2:12" x14ac:dyDescent="0.25">
      <c r="B2597" s="147" t="s">
        <v>9</v>
      </c>
      <c r="C2597" s="148" t="s">
        <v>7</v>
      </c>
      <c r="D2597" s="148">
        <v>48</v>
      </c>
      <c r="E2597" s="148" t="s">
        <v>8</v>
      </c>
      <c r="F2597" s="149">
        <v>44500</v>
      </c>
      <c r="G2597" s="149">
        <v>43899</v>
      </c>
      <c r="H2597" s="150">
        <v>38000</v>
      </c>
      <c r="I2597" s="148" t="str">
        <f t="shared" si="160"/>
        <v>2020Q1</v>
      </c>
      <c r="J2597" s="148">
        <f t="shared" si="161"/>
        <v>1</v>
      </c>
      <c r="K2597" s="148">
        <f t="shared" si="162"/>
        <v>7</v>
      </c>
      <c r="L2597" s="151">
        <f t="shared" si="163"/>
        <v>1</v>
      </c>
    </row>
    <row r="2598" spans="2:12" x14ac:dyDescent="0.25">
      <c r="B2598" s="147" t="s">
        <v>9</v>
      </c>
      <c r="C2598" s="148" t="s">
        <v>10</v>
      </c>
      <c r="D2598" s="148">
        <v>39</v>
      </c>
      <c r="E2598" s="148" t="s">
        <v>8</v>
      </c>
      <c r="F2598" s="149">
        <v>44500</v>
      </c>
      <c r="G2598" s="149">
        <v>43914</v>
      </c>
      <c r="H2598" s="150">
        <v>81000</v>
      </c>
      <c r="I2598" s="148" t="str">
        <f t="shared" si="160"/>
        <v>2020Q1</v>
      </c>
      <c r="J2598" s="148">
        <f t="shared" si="161"/>
        <v>1</v>
      </c>
      <c r="K2598" s="148">
        <f t="shared" si="162"/>
        <v>7</v>
      </c>
      <c r="L2598" s="151">
        <f t="shared" si="163"/>
        <v>0</v>
      </c>
    </row>
    <row r="2599" spans="2:12" x14ac:dyDescent="0.25">
      <c r="B2599" s="147" t="s">
        <v>9</v>
      </c>
      <c r="C2599" s="148" t="s">
        <v>7</v>
      </c>
      <c r="D2599" s="148">
        <v>53</v>
      </c>
      <c r="E2599" s="148" t="s">
        <v>8</v>
      </c>
      <c r="F2599" s="149">
        <v>44500</v>
      </c>
      <c r="G2599" s="149">
        <v>44053</v>
      </c>
      <c r="H2599" s="150">
        <v>25000</v>
      </c>
      <c r="I2599" s="148" t="str">
        <f t="shared" si="160"/>
        <v>2020Q3</v>
      </c>
      <c r="J2599" s="148">
        <f t="shared" si="161"/>
        <v>1</v>
      </c>
      <c r="K2599" s="148">
        <f t="shared" si="162"/>
        <v>5</v>
      </c>
      <c r="L2599" s="151">
        <f t="shared" si="163"/>
        <v>1</v>
      </c>
    </row>
    <row r="2600" spans="2:12" x14ac:dyDescent="0.25">
      <c r="B2600" s="147" t="s">
        <v>6</v>
      </c>
      <c r="C2600" s="148" t="s">
        <v>7</v>
      </c>
      <c r="D2600" s="148">
        <v>55</v>
      </c>
      <c r="E2600" s="148" t="s">
        <v>8</v>
      </c>
      <c r="F2600" s="149">
        <v>44501</v>
      </c>
      <c r="G2600" s="149">
        <v>44428</v>
      </c>
      <c r="H2600" s="150">
        <v>20000</v>
      </c>
      <c r="I2600" s="148" t="str">
        <f t="shared" si="160"/>
        <v>2021Q3</v>
      </c>
      <c r="J2600" s="148">
        <f t="shared" si="161"/>
        <v>0</v>
      </c>
      <c r="K2600" s="148">
        <f t="shared" si="162"/>
        <v>1</v>
      </c>
      <c r="L2600" s="151">
        <f t="shared" si="163"/>
        <v>1</v>
      </c>
    </row>
    <row r="2601" spans="2:12" x14ac:dyDescent="0.25">
      <c r="B2601" s="147" t="s">
        <v>11</v>
      </c>
      <c r="C2601" s="148" t="s">
        <v>7</v>
      </c>
      <c r="D2601" s="148">
        <v>52</v>
      </c>
      <c r="E2601" s="148" t="s">
        <v>8</v>
      </c>
      <c r="F2601" s="149">
        <v>44501</v>
      </c>
      <c r="G2601" s="149">
        <v>44494</v>
      </c>
      <c r="H2601" s="150">
        <v>27000</v>
      </c>
      <c r="I2601" s="148" t="str">
        <f t="shared" si="160"/>
        <v>2021Q4</v>
      </c>
      <c r="J2601" s="148">
        <f t="shared" si="161"/>
        <v>0</v>
      </c>
      <c r="K2601" s="148">
        <f t="shared" si="162"/>
        <v>0</v>
      </c>
      <c r="L2601" s="151">
        <f t="shared" si="163"/>
        <v>1</v>
      </c>
    </row>
    <row r="2602" spans="2:12" x14ac:dyDescent="0.25">
      <c r="B2602" s="147" t="s">
        <v>9</v>
      </c>
      <c r="C2602" s="148" t="s">
        <v>7</v>
      </c>
      <c r="D2602" s="148">
        <v>58</v>
      </c>
      <c r="E2602" s="148" t="s">
        <v>8</v>
      </c>
      <c r="F2602" s="149">
        <v>44502</v>
      </c>
      <c r="G2602" s="149">
        <v>43752</v>
      </c>
      <c r="H2602" s="150">
        <v>12000</v>
      </c>
      <c r="I2602" s="148" t="str">
        <f t="shared" si="160"/>
        <v>2019Q4</v>
      </c>
      <c r="J2602" s="148">
        <f t="shared" si="161"/>
        <v>2</v>
      </c>
      <c r="K2602" s="148">
        <f t="shared" si="162"/>
        <v>8</v>
      </c>
      <c r="L2602" s="151">
        <f t="shared" si="163"/>
        <v>1</v>
      </c>
    </row>
    <row r="2603" spans="2:12" x14ac:dyDescent="0.25">
      <c r="B2603" s="147" t="s">
        <v>9</v>
      </c>
      <c r="C2603" s="148" t="s">
        <v>7</v>
      </c>
      <c r="D2603" s="148">
        <v>50</v>
      </c>
      <c r="E2603" s="148" t="s">
        <v>8</v>
      </c>
      <c r="F2603" s="149">
        <v>44502</v>
      </c>
      <c r="G2603" s="149">
        <v>44081</v>
      </c>
      <c r="H2603" s="150">
        <v>32000</v>
      </c>
      <c r="I2603" s="148" t="str">
        <f t="shared" si="160"/>
        <v>2020Q3</v>
      </c>
      <c r="J2603" s="148">
        <f t="shared" si="161"/>
        <v>1</v>
      </c>
      <c r="K2603" s="148">
        <f t="shared" si="162"/>
        <v>5</v>
      </c>
      <c r="L2603" s="151">
        <f t="shared" si="163"/>
        <v>1</v>
      </c>
    </row>
    <row r="2604" spans="2:12" x14ac:dyDescent="0.25">
      <c r="B2604" s="147" t="s">
        <v>9</v>
      </c>
      <c r="C2604" s="148" t="s">
        <v>7</v>
      </c>
      <c r="D2604" s="148">
        <v>60</v>
      </c>
      <c r="E2604" s="148" t="s">
        <v>8</v>
      </c>
      <c r="F2604" s="149">
        <v>44502</v>
      </c>
      <c r="G2604" s="149">
        <v>44123</v>
      </c>
      <c r="H2604" s="150">
        <v>10000</v>
      </c>
      <c r="I2604" s="148" t="str">
        <f t="shared" si="160"/>
        <v>2020Q4</v>
      </c>
      <c r="J2604" s="148">
        <f t="shared" si="161"/>
        <v>1</v>
      </c>
      <c r="K2604" s="148">
        <f t="shared" si="162"/>
        <v>4</v>
      </c>
      <c r="L2604" s="151">
        <f t="shared" si="163"/>
        <v>1</v>
      </c>
    </row>
    <row r="2605" spans="2:12" x14ac:dyDescent="0.25">
      <c r="B2605" s="147" t="s">
        <v>9</v>
      </c>
      <c r="C2605" s="148" t="s">
        <v>7</v>
      </c>
      <c r="D2605" s="148">
        <v>49</v>
      </c>
      <c r="E2605" s="148" t="s">
        <v>8</v>
      </c>
      <c r="F2605" s="149">
        <v>44502</v>
      </c>
      <c r="G2605" s="149">
        <v>44228</v>
      </c>
      <c r="H2605" s="150">
        <v>35000</v>
      </c>
      <c r="I2605" s="148" t="str">
        <f t="shared" si="160"/>
        <v>2021Q1</v>
      </c>
      <c r="J2605" s="148">
        <f t="shared" si="161"/>
        <v>0</v>
      </c>
      <c r="K2605" s="148">
        <f t="shared" si="162"/>
        <v>3</v>
      </c>
      <c r="L2605" s="151">
        <f t="shared" si="163"/>
        <v>1</v>
      </c>
    </row>
    <row r="2606" spans="2:12" x14ac:dyDescent="0.25">
      <c r="B2606" s="147" t="s">
        <v>9</v>
      </c>
      <c r="C2606" s="148" t="s">
        <v>10</v>
      </c>
      <c r="D2606" s="148">
        <v>20</v>
      </c>
      <c r="E2606" s="148" t="s">
        <v>8</v>
      </c>
      <c r="F2606" s="149">
        <v>44502</v>
      </c>
      <c r="G2606" s="149">
        <v>44278</v>
      </c>
      <c r="H2606" s="150">
        <v>100000</v>
      </c>
      <c r="I2606" s="148" t="str">
        <f t="shared" si="160"/>
        <v>2021Q1</v>
      </c>
      <c r="J2606" s="148">
        <f t="shared" si="161"/>
        <v>0</v>
      </c>
      <c r="K2606" s="148">
        <f t="shared" si="162"/>
        <v>3</v>
      </c>
      <c r="L2606" s="151">
        <f t="shared" si="163"/>
        <v>0</v>
      </c>
    </row>
    <row r="2607" spans="2:12" x14ac:dyDescent="0.25">
      <c r="B2607" s="147" t="s">
        <v>6</v>
      </c>
      <c r="C2607" s="148" t="s">
        <v>7</v>
      </c>
      <c r="D2607" s="148">
        <v>44</v>
      </c>
      <c r="E2607" s="148" t="s">
        <v>8</v>
      </c>
      <c r="F2607" s="149">
        <v>44502</v>
      </c>
      <c r="G2607" s="149">
        <v>44383</v>
      </c>
      <c r="H2607" s="150">
        <v>52000</v>
      </c>
      <c r="I2607" s="148" t="str">
        <f t="shared" si="160"/>
        <v>2021Q3</v>
      </c>
      <c r="J2607" s="148">
        <f t="shared" si="161"/>
        <v>0</v>
      </c>
      <c r="K2607" s="148">
        <f t="shared" si="162"/>
        <v>1</v>
      </c>
      <c r="L2607" s="151">
        <f t="shared" si="163"/>
        <v>1</v>
      </c>
    </row>
    <row r="2608" spans="2:12" x14ac:dyDescent="0.25">
      <c r="B2608" s="147" t="s">
        <v>9</v>
      </c>
      <c r="C2608" s="148" t="s">
        <v>7</v>
      </c>
      <c r="D2608" s="148">
        <v>60</v>
      </c>
      <c r="E2608" s="148" t="s">
        <v>8</v>
      </c>
      <c r="F2608" s="149">
        <v>44503</v>
      </c>
      <c r="G2608" s="149">
        <v>44312</v>
      </c>
      <c r="H2608" s="150">
        <v>10000</v>
      </c>
      <c r="I2608" s="148" t="str">
        <f t="shared" si="160"/>
        <v>2021Q2</v>
      </c>
      <c r="J2608" s="148">
        <f t="shared" si="161"/>
        <v>0</v>
      </c>
      <c r="K2608" s="148">
        <f t="shared" si="162"/>
        <v>2</v>
      </c>
      <c r="L2608" s="151">
        <f t="shared" si="163"/>
        <v>1</v>
      </c>
    </row>
    <row r="2609" spans="2:12" x14ac:dyDescent="0.25">
      <c r="B2609" s="147" t="s">
        <v>6</v>
      </c>
      <c r="C2609" s="148" t="s">
        <v>7</v>
      </c>
      <c r="D2609" s="148">
        <v>44</v>
      </c>
      <c r="E2609" s="148" t="s">
        <v>8</v>
      </c>
      <c r="F2609" s="149">
        <v>44503</v>
      </c>
      <c r="G2609" s="149">
        <v>44364</v>
      </c>
      <c r="H2609" s="150">
        <v>52000</v>
      </c>
      <c r="I2609" s="148" t="str">
        <f t="shared" si="160"/>
        <v>2021Q2</v>
      </c>
      <c r="J2609" s="148">
        <f t="shared" si="161"/>
        <v>0</v>
      </c>
      <c r="K2609" s="148">
        <f t="shared" si="162"/>
        <v>2</v>
      </c>
      <c r="L2609" s="151">
        <f t="shared" si="163"/>
        <v>1</v>
      </c>
    </row>
    <row r="2610" spans="2:12" x14ac:dyDescent="0.25">
      <c r="B2610" s="147" t="s">
        <v>9</v>
      </c>
      <c r="C2610" s="148" t="s">
        <v>7</v>
      </c>
      <c r="D2610" s="148">
        <v>39</v>
      </c>
      <c r="E2610" s="148" t="s">
        <v>8</v>
      </c>
      <c r="F2610" s="149">
        <v>44504</v>
      </c>
      <c r="G2610" s="149">
        <v>44256</v>
      </c>
      <c r="H2610" s="150">
        <v>81000</v>
      </c>
      <c r="I2610" s="148" t="str">
        <f t="shared" si="160"/>
        <v>2021Q1</v>
      </c>
      <c r="J2610" s="148">
        <f t="shared" si="161"/>
        <v>0</v>
      </c>
      <c r="K2610" s="148">
        <f t="shared" si="162"/>
        <v>3</v>
      </c>
      <c r="L2610" s="151">
        <f t="shared" si="163"/>
        <v>1</v>
      </c>
    </row>
    <row r="2611" spans="2:12" x14ac:dyDescent="0.25">
      <c r="B2611" s="147" t="s">
        <v>9</v>
      </c>
      <c r="C2611" s="148" t="s">
        <v>7</v>
      </c>
      <c r="D2611" s="148">
        <v>52</v>
      </c>
      <c r="E2611" s="148" t="s">
        <v>8</v>
      </c>
      <c r="F2611" s="149">
        <v>44507</v>
      </c>
      <c r="G2611" s="149">
        <v>43151</v>
      </c>
      <c r="H2611" s="150">
        <v>27000</v>
      </c>
      <c r="I2611" s="148" t="str">
        <f t="shared" si="160"/>
        <v>2018Q1</v>
      </c>
      <c r="J2611" s="148">
        <f t="shared" si="161"/>
        <v>3</v>
      </c>
      <c r="K2611" s="148">
        <f t="shared" si="162"/>
        <v>15</v>
      </c>
      <c r="L2611" s="151">
        <f t="shared" si="163"/>
        <v>1</v>
      </c>
    </row>
    <row r="2612" spans="2:12" x14ac:dyDescent="0.25">
      <c r="B2612" s="147" t="s">
        <v>9</v>
      </c>
      <c r="C2612" s="148" t="s">
        <v>7</v>
      </c>
      <c r="D2612" s="148">
        <v>31</v>
      </c>
      <c r="E2612" s="148" t="s">
        <v>8</v>
      </c>
      <c r="F2612" s="149">
        <v>44507</v>
      </c>
      <c r="G2612" s="149">
        <v>43923</v>
      </c>
      <c r="H2612" s="150">
        <v>98000</v>
      </c>
      <c r="I2612" s="148" t="str">
        <f t="shared" si="160"/>
        <v>2020Q2</v>
      </c>
      <c r="J2612" s="148">
        <f t="shared" si="161"/>
        <v>1</v>
      </c>
      <c r="K2612" s="148">
        <f t="shared" si="162"/>
        <v>6</v>
      </c>
      <c r="L2612" s="151">
        <f t="shared" si="163"/>
        <v>1</v>
      </c>
    </row>
    <row r="2613" spans="2:12" x14ac:dyDescent="0.25">
      <c r="B2613" s="147" t="s">
        <v>6</v>
      </c>
      <c r="C2613" s="148" t="s">
        <v>7</v>
      </c>
      <c r="D2613" s="148">
        <v>49</v>
      </c>
      <c r="E2613" s="148" t="s">
        <v>8</v>
      </c>
      <c r="F2613" s="149">
        <v>44507</v>
      </c>
      <c r="G2613" s="149">
        <v>44409</v>
      </c>
      <c r="H2613" s="150">
        <v>35000</v>
      </c>
      <c r="I2613" s="148" t="str">
        <f t="shared" si="160"/>
        <v>2021Q3</v>
      </c>
      <c r="J2613" s="148">
        <f t="shared" si="161"/>
        <v>0</v>
      </c>
      <c r="K2613" s="148">
        <f t="shared" si="162"/>
        <v>1</v>
      </c>
      <c r="L2613" s="151">
        <f t="shared" si="163"/>
        <v>1</v>
      </c>
    </row>
    <row r="2614" spans="2:12" x14ac:dyDescent="0.25">
      <c r="B2614" s="147" t="s">
        <v>9</v>
      </c>
      <c r="C2614" s="148" t="s">
        <v>7</v>
      </c>
      <c r="D2614" s="148">
        <v>31</v>
      </c>
      <c r="E2614" s="148" t="s">
        <v>8</v>
      </c>
      <c r="F2614" s="149">
        <v>44509</v>
      </c>
      <c r="G2614" s="149">
        <v>42406</v>
      </c>
      <c r="H2614" s="150">
        <v>98000</v>
      </c>
      <c r="I2614" s="148" t="str">
        <f t="shared" si="160"/>
        <v>2016Q1</v>
      </c>
      <c r="J2614" s="148">
        <f t="shared" si="161"/>
        <v>5</v>
      </c>
      <c r="K2614" s="148">
        <f t="shared" si="162"/>
        <v>23</v>
      </c>
      <c r="L2614" s="151">
        <f t="shared" si="163"/>
        <v>1</v>
      </c>
    </row>
    <row r="2615" spans="2:12" x14ac:dyDescent="0.25">
      <c r="B2615" s="147" t="s">
        <v>9</v>
      </c>
      <c r="C2615" s="148" t="s">
        <v>7</v>
      </c>
      <c r="D2615" s="148">
        <v>48</v>
      </c>
      <c r="E2615" s="148" t="s">
        <v>8</v>
      </c>
      <c r="F2615" s="149">
        <v>44509</v>
      </c>
      <c r="G2615" s="149">
        <v>42775</v>
      </c>
      <c r="H2615" s="150">
        <v>38000</v>
      </c>
      <c r="I2615" s="148" t="str">
        <f t="shared" si="160"/>
        <v>2017Q1</v>
      </c>
      <c r="J2615" s="148">
        <f t="shared" si="161"/>
        <v>4</v>
      </c>
      <c r="K2615" s="148">
        <f t="shared" si="162"/>
        <v>19</v>
      </c>
      <c r="L2615" s="151">
        <f t="shared" si="163"/>
        <v>1</v>
      </c>
    </row>
    <row r="2616" spans="2:12" x14ac:dyDescent="0.25">
      <c r="B2616" s="147" t="s">
        <v>6</v>
      </c>
      <c r="C2616" s="148" t="s">
        <v>7</v>
      </c>
      <c r="D2616" s="148">
        <v>63</v>
      </c>
      <c r="E2616" s="148" t="s">
        <v>8</v>
      </c>
      <c r="F2616" s="149">
        <v>44509</v>
      </c>
      <c r="G2616" s="149">
        <v>43881</v>
      </c>
      <c r="H2616" s="150">
        <v>10000</v>
      </c>
      <c r="I2616" s="148" t="str">
        <f t="shared" si="160"/>
        <v>2020Q1</v>
      </c>
      <c r="J2616" s="148">
        <f t="shared" si="161"/>
        <v>1</v>
      </c>
      <c r="K2616" s="148">
        <f t="shared" si="162"/>
        <v>7</v>
      </c>
      <c r="L2616" s="151">
        <f t="shared" si="163"/>
        <v>1</v>
      </c>
    </row>
    <row r="2617" spans="2:12" x14ac:dyDescent="0.25">
      <c r="B2617" s="147" t="s">
        <v>9</v>
      </c>
      <c r="C2617" s="148" t="s">
        <v>7</v>
      </c>
      <c r="D2617" s="148">
        <v>48</v>
      </c>
      <c r="E2617" s="148" t="s">
        <v>8</v>
      </c>
      <c r="F2617" s="149">
        <v>44509</v>
      </c>
      <c r="G2617" s="149">
        <v>44136</v>
      </c>
      <c r="H2617" s="150">
        <v>38000</v>
      </c>
      <c r="I2617" s="148" t="str">
        <f t="shared" si="160"/>
        <v>2020Q4</v>
      </c>
      <c r="J2617" s="148">
        <f t="shared" si="161"/>
        <v>1</v>
      </c>
      <c r="K2617" s="148">
        <f t="shared" si="162"/>
        <v>4</v>
      </c>
      <c r="L2617" s="151">
        <f t="shared" si="163"/>
        <v>1</v>
      </c>
    </row>
    <row r="2618" spans="2:12" x14ac:dyDescent="0.25">
      <c r="B2618" s="147" t="s">
        <v>6</v>
      </c>
      <c r="C2618" s="148" t="s">
        <v>7</v>
      </c>
      <c r="D2618" s="148">
        <v>26</v>
      </c>
      <c r="E2618" s="148" t="s">
        <v>8</v>
      </c>
      <c r="F2618" s="149">
        <v>44509</v>
      </c>
      <c r="G2618" s="149">
        <v>44188</v>
      </c>
      <c r="H2618" s="150">
        <v>100000</v>
      </c>
      <c r="I2618" s="148" t="str">
        <f t="shared" si="160"/>
        <v>2020Q4</v>
      </c>
      <c r="J2618" s="148">
        <f t="shared" si="161"/>
        <v>1</v>
      </c>
      <c r="K2618" s="148">
        <f t="shared" si="162"/>
        <v>4</v>
      </c>
      <c r="L2618" s="151">
        <f t="shared" si="163"/>
        <v>1</v>
      </c>
    </row>
    <row r="2619" spans="2:12" x14ac:dyDescent="0.25">
      <c r="B2619" s="147" t="s">
        <v>6</v>
      </c>
      <c r="C2619" s="148" t="s">
        <v>7</v>
      </c>
      <c r="D2619" s="148">
        <v>53</v>
      </c>
      <c r="E2619" s="148" t="s">
        <v>8</v>
      </c>
      <c r="F2619" s="149">
        <v>44509</v>
      </c>
      <c r="G2619" s="149">
        <v>44260</v>
      </c>
      <c r="H2619" s="150">
        <v>25000</v>
      </c>
      <c r="I2619" s="148" t="str">
        <f t="shared" si="160"/>
        <v>2021Q1</v>
      </c>
      <c r="J2619" s="148">
        <f t="shared" si="161"/>
        <v>0</v>
      </c>
      <c r="K2619" s="148">
        <f t="shared" si="162"/>
        <v>3</v>
      </c>
      <c r="L2619" s="151">
        <f t="shared" si="163"/>
        <v>1</v>
      </c>
    </row>
    <row r="2620" spans="2:12" x14ac:dyDescent="0.25">
      <c r="B2620" s="147" t="s">
        <v>9</v>
      </c>
      <c r="C2620" s="148" t="s">
        <v>7</v>
      </c>
      <c r="D2620" s="148">
        <v>59</v>
      </c>
      <c r="E2620" s="148" t="s">
        <v>8</v>
      </c>
      <c r="F2620" s="149">
        <v>44509</v>
      </c>
      <c r="G2620" s="149">
        <v>44292</v>
      </c>
      <c r="H2620" s="150">
        <v>10000</v>
      </c>
      <c r="I2620" s="148" t="str">
        <f t="shared" si="160"/>
        <v>2021Q2</v>
      </c>
      <c r="J2620" s="148">
        <f t="shared" si="161"/>
        <v>0</v>
      </c>
      <c r="K2620" s="148">
        <f t="shared" si="162"/>
        <v>2</v>
      </c>
      <c r="L2620" s="151">
        <f t="shared" si="163"/>
        <v>1</v>
      </c>
    </row>
    <row r="2621" spans="2:12" x14ac:dyDescent="0.25">
      <c r="B2621" s="147" t="s">
        <v>6</v>
      </c>
      <c r="C2621" s="148" t="s">
        <v>7</v>
      </c>
      <c r="D2621" s="148">
        <v>28</v>
      </c>
      <c r="E2621" s="148" t="s">
        <v>8</v>
      </c>
      <c r="F2621" s="149">
        <v>44509</v>
      </c>
      <c r="G2621" s="149">
        <v>44415</v>
      </c>
      <c r="H2621" s="150">
        <v>100000</v>
      </c>
      <c r="I2621" s="148" t="str">
        <f t="shared" si="160"/>
        <v>2021Q3</v>
      </c>
      <c r="J2621" s="148">
        <f t="shared" si="161"/>
        <v>0</v>
      </c>
      <c r="K2621" s="148">
        <f t="shared" si="162"/>
        <v>1</v>
      </c>
      <c r="L2621" s="151">
        <f t="shared" si="163"/>
        <v>1</v>
      </c>
    </row>
    <row r="2622" spans="2:12" x14ac:dyDescent="0.25">
      <c r="B2622" s="147" t="s">
        <v>6</v>
      </c>
      <c r="C2622" s="148" t="s">
        <v>7</v>
      </c>
      <c r="D2622" s="148">
        <v>29</v>
      </c>
      <c r="E2622" s="148" t="s">
        <v>8</v>
      </c>
      <c r="F2622" s="149">
        <v>44509</v>
      </c>
      <c r="G2622" s="149">
        <v>44442</v>
      </c>
      <c r="H2622" s="150">
        <v>100000</v>
      </c>
      <c r="I2622" s="148" t="str">
        <f t="shared" si="160"/>
        <v>2021Q3</v>
      </c>
      <c r="J2622" s="148">
        <f t="shared" si="161"/>
        <v>0</v>
      </c>
      <c r="K2622" s="148">
        <f t="shared" si="162"/>
        <v>1</v>
      </c>
      <c r="L2622" s="151">
        <f t="shared" si="163"/>
        <v>1</v>
      </c>
    </row>
    <row r="2623" spans="2:12" x14ac:dyDescent="0.25">
      <c r="B2623" s="147" t="s">
        <v>9</v>
      </c>
      <c r="C2623" s="148" t="s">
        <v>7</v>
      </c>
      <c r="D2623" s="148">
        <v>36</v>
      </c>
      <c r="E2623" s="148" t="s">
        <v>8</v>
      </c>
      <c r="F2623" s="149">
        <v>44510</v>
      </c>
      <c r="G2623" s="149">
        <v>44160</v>
      </c>
      <c r="H2623" s="150">
        <v>87000</v>
      </c>
      <c r="I2623" s="148" t="str">
        <f t="shared" si="160"/>
        <v>2020Q4</v>
      </c>
      <c r="J2623" s="148">
        <f t="shared" si="161"/>
        <v>1</v>
      </c>
      <c r="K2623" s="148">
        <f t="shared" si="162"/>
        <v>4</v>
      </c>
      <c r="L2623" s="151">
        <f t="shared" si="163"/>
        <v>1</v>
      </c>
    </row>
    <row r="2624" spans="2:12" x14ac:dyDescent="0.25">
      <c r="B2624" s="147" t="s">
        <v>6</v>
      </c>
      <c r="C2624" s="148" t="s">
        <v>7</v>
      </c>
      <c r="D2624" s="148">
        <v>48</v>
      </c>
      <c r="E2624" s="148" t="s">
        <v>8</v>
      </c>
      <c r="F2624" s="149">
        <v>44510</v>
      </c>
      <c r="G2624" s="149">
        <v>44286</v>
      </c>
      <c r="H2624" s="150">
        <v>38000</v>
      </c>
      <c r="I2624" s="148" t="str">
        <f t="shared" si="160"/>
        <v>2021Q1</v>
      </c>
      <c r="J2624" s="148">
        <f t="shared" si="161"/>
        <v>0</v>
      </c>
      <c r="K2624" s="148">
        <f t="shared" si="162"/>
        <v>3</v>
      </c>
      <c r="L2624" s="151">
        <f t="shared" si="163"/>
        <v>1</v>
      </c>
    </row>
    <row r="2625" spans="2:12" x14ac:dyDescent="0.25">
      <c r="B2625" s="147" t="s">
        <v>6</v>
      </c>
      <c r="C2625" s="148" t="s">
        <v>7</v>
      </c>
      <c r="D2625" s="148">
        <v>62</v>
      </c>
      <c r="E2625" s="148" t="s">
        <v>8</v>
      </c>
      <c r="F2625" s="149">
        <v>44510</v>
      </c>
      <c r="G2625" s="149">
        <v>44419</v>
      </c>
      <c r="H2625" s="150">
        <v>10000</v>
      </c>
      <c r="I2625" s="148" t="str">
        <f t="shared" si="160"/>
        <v>2021Q3</v>
      </c>
      <c r="J2625" s="148">
        <f t="shared" si="161"/>
        <v>0</v>
      </c>
      <c r="K2625" s="148">
        <f t="shared" si="162"/>
        <v>1</v>
      </c>
      <c r="L2625" s="151">
        <f t="shared" si="163"/>
        <v>1</v>
      </c>
    </row>
    <row r="2626" spans="2:12" x14ac:dyDescent="0.25">
      <c r="B2626" s="147" t="s">
        <v>6</v>
      </c>
      <c r="C2626" s="148" t="s">
        <v>7</v>
      </c>
      <c r="D2626" s="148">
        <v>55</v>
      </c>
      <c r="E2626" s="148" t="s">
        <v>8</v>
      </c>
      <c r="F2626" s="149">
        <v>44510</v>
      </c>
      <c r="G2626" s="149">
        <v>44456</v>
      </c>
      <c r="H2626" s="150">
        <v>20000</v>
      </c>
      <c r="I2626" s="148" t="str">
        <f t="shared" si="160"/>
        <v>2021Q3</v>
      </c>
      <c r="J2626" s="148">
        <f t="shared" si="161"/>
        <v>0</v>
      </c>
      <c r="K2626" s="148">
        <f t="shared" si="162"/>
        <v>1</v>
      </c>
      <c r="L2626" s="151">
        <f t="shared" si="163"/>
        <v>1</v>
      </c>
    </row>
    <row r="2627" spans="2:12" x14ac:dyDescent="0.25">
      <c r="B2627" s="147" t="s">
        <v>6</v>
      </c>
      <c r="C2627" s="148" t="s">
        <v>7</v>
      </c>
      <c r="D2627" s="148">
        <v>20</v>
      </c>
      <c r="E2627" s="148" t="s">
        <v>8</v>
      </c>
      <c r="F2627" s="149">
        <v>44511</v>
      </c>
      <c r="G2627" s="149">
        <v>44351</v>
      </c>
      <c r="H2627" s="150">
        <v>100000</v>
      </c>
      <c r="I2627" s="148" t="str">
        <f t="shared" si="160"/>
        <v>2021Q2</v>
      </c>
      <c r="J2627" s="148">
        <f t="shared" si="161"/>
        <v>0</v>
      </c>
      <c r="K2627" s="148">
        <f t="shared" si="162"/>
        <v>2</v>
      </c>
      <c r="L2627" s="151">
        <f t="shared" si="163"/>
        <v>1</v>
      </c>
    </row>
    <row r="2628" spans="2:12" x14ac:dyDescent="0.25">
      <c r="B2628" s="147" t="s">
        <v>6</v>
      </c>
      <c r="C2628" s="148" t="s">
        <v>7</v>
      </c>
      <c r="D2628" s="148">
        <v>24</v>
      </c>
      <c r="E2628" s="148" t="s">
        <v>8</v>
      </c>
      <c r="F2628" s="149">
        <v>44511</v>
      </c>
      <c r="G2628" s="149">
        <v>44433</v>
      </c>
      <c r="H2628" s="150">
        <v>100000</v>
      </c>
      <c r="I2628" s="148" t="str">
        <f t="shared" si="160"/>
        <v>2021Q3</v>
      </c>
      <c r="J2628" s="148">
        <f t="shared" si="161"/>
        <v>0</v>
      </c>
      <c r="K2628" s="148">
        <f t="shared" si="162"/>
        <v>1</v>
      </c>
      <c r="L2628" s="151">
        <f t="shared" si="163"/>
        <v>1</v>
      </c>
    </row>
    <row r="2629" spans="2:12" x14ac:dyDescent="0.25">
      <c r="B2629" s="147" t="s">
        <v>9</v>
      </c>
      <c r="C2629" s="148" t="s">
        <v>7</v>
      </c>
      <c r="D2629" s="148">
        <v>55</v>
      </c>
      <c r="E2629" s="148" t="s">
        <v>8</v>
      </c>
      <c r="F2629" s="149">
        <v>44515</v>
      </c>
      <c r="G2629" s="149">
        <v>43723</v>
      </c>
      <c r="H2629" s="150">
        <v>20000</v>
      </c>
      <c r="I2629" s="148" t="str">
        <f t="shared" si="160"/>
        <v>2019Q3</v>
      </c>
      <c r="J2629" s="148">
        <f t="shared" si="161"/>
        <v>2</v>
      </c>
      <c r="K2629" s="148">
        <f t="shared" si="162"/>
        <v>9</v>
      </c>
      <c r="L2629" s="151">
        <f t="shared" si="163"/>
        <v>1</v>
      </c>
    </row>
    <row r="2630" spans="2:12" x14ac:dyDescent="0.25">
      <c r="B2630" s="147" t="s">
        <v>6</v>
      </c>
      <c r="C2630" s="148" t="s">
        <v>7</v>
      </c>
      <c r="D2630" s="148">
        <v>57</v>
      </c>
      <c r="E2630" s="148" t="s">
        <v>8</v>
      </c>
      <c r="F2630" s="149">
        <v>44515</v>
      </c>
      <c r="G2630" s="149">
        <v>44387</v>
      </c>
      <c r="H2630" s="150">
        <v>15000</v>
      </c>
      <c r="I2630" s="148" t="str">
        <f t="shared" si="160"/>
        <v>2021Q3</v>
      </c>
      <c r="J2630" s="148">
        <f t="shared" si="161"/>
        <v>0</v>
      </c>
      <c r="K2630" s="148">
        <f t="shared" si="162"/>
        <v>1</v>
      </c>
      <c r="L2630" s="151">
        <f t="shared" si="163"/>
        <v>1</v>
      </c>
    </row>
    <row r="2631" spans="2:12" x14ac:dyDescent="0.25">
      <c r="B2631" s="147" t="s">
        <v>9</v>
      </c>
      <c r="C2631" s="148" t="s">
        <v>7</v>
      </c>
      <c r="D2631" s="148">
        <v>45</v>
      </c>
      <c r="E2631" s="148" t="s">
        <v>8</v>
      </c>
      <c r="F2631" s="149">
        <v>44516</v>
      </c>
      <c r="G2631" s="149">
        <v>44012</v>
      </c>
      <c r="H2631" s="150">
        <v>47000</v>
      </c>
      <c r="I2631" s="148" t="str">
        <f t="shared" si="160"/>
        <v>2020Q2</v>
      </c>
      <c r="J2631" s="148">
        <f t="shared" si="161"/>
        <v>1</v>
      </c>
      <c r="K2631" s="148">
        <f t="shared" si="162"/>
        <v>6</v>
      </c>
      <c r="L2631" s="151">
        <f t="shared" si="163"/>
        <v>1</v>
      </c>
    </row>
    <row r="2632" spans="2:12" x14ac:dyDescent="0.25">
      <c r="B2632" s="147" t="s">
        <v>6</v>
      </c>
      <c r="C2632" s="148" t="s">
        <v>7</v>
      </c>
      <c r="D2632" s="148">
        <v>38</v>
      </c>
      <c r="E2632" s="148" t="s">
        <v>8</v>
      </c>
      <c r="F2632" s="149">
        <v>44516</v>
      </c>
      <c r="G2632" s="149">
        <v>44117</v>
      </c>
      <c r="H2632" s="150">
        <v>84000</v>
      </c>
      <c r="I2632" s="148" t="str">
        <f t="shared" si="160"/>
        <v>2020Q4</v>
      </c>
      <c r="J2632" s="148">
        <f t="shared" si="161"/>
        <v>1</v>
      </c>
      <c r="K2632" s="148">
        <f t="shared" si="162"/>
        <v>4</v>
      </c>
      <c r="L2632" s="151">
        <f t="shared" si="163"/>
        <v>1</v>
      </c>
    </row>
    <row r="2633" spans="2:12" x14ac:dyDescent="0.25">
      <c r="B2633" s="147" t="s">
        <v>9</v>
      </c>
      <c r="C2633" s="148" t="s">
        <v>7</v>
      </c>
      <c r="D2633" s="148">
        <v>54</v>
      </c>
      <c r="E2633" s="148" t="s">
        <v>8</v>
      </c>
      <c r="F2633" s="149">
        <v>44516</v>
      </c>
      <c r="G2633" s="149">
        <v>44317</v>
      </c>
      <c r="H2633" s="150">
        <v>22000</v>
      </c>
      <c r="I2633" s="148" t="str">
        <f t="shared" si="160"/>
        <v>2021Q2</v>
      </c>
      <c r="J2633" s="148">
        <f t="shared" si="161"/>
        <v>0</v>
      </c>
      <c r="K2633" s="148">
        <f t="shared" si="162"/>
        <v>2</v>
      </c>
      <c r="L2633" s="151">
        <f t="shared" si="163"/>
        <v>1</v>
      </c>
    </row>
    <row r="2634" spans="2:12" x14ac:dyDescent="0.25">
      <c r="B2634" s="147" t="s">
        <v>9</v>
      </c>
      <c r="C2634" s="148" t="s">
        <v>7</v>
      </c>
      <c r="D2634" s="148">
        <v>40</v>
      </c>
      <c r="E2634" s="148" t="s">
        <v>8</v>
      </c>
      <c r="F2634" s="149">
        <v>44518</v>
      </c>
      <c r="G2634" s="149">
        <v>43421</v>
      </c>
      <c r="H2634" s="150">
        <v>74000</v>
      </c>
      <c r="I2634" s="148" t="str">
        <f t="shared" si="160"/>
        <v>2018Q4</v>
      </c>
      <c r="J2634" s="148">
        <f t="shared" si="161"/>
        <v>3</v>
      </c>
      <c r="K2634" s="148">
        <f t="shared" si="162"/>
        <v>12</v>
      </c>
      <c r="L2634" s="151">
        <f t="shared" si="163"/>
        <v>1</v>
      </c>
    </row>
    <row r="2635" spans="2:12" x14ac:dyDescent="0.25">
      <c r="B2635" s="147" t="s">
        <v>9</v>
      </c>
      <c r="C2635" s="148" t="s">
        <v>7</v>
      </c>
      <c r="D2635" s="148">
        <v>44</v>
      </c>
      <c r="E2635" s="148" t="s">
        <v>8</v>
      </c>
      <c r="F2635" s="149">
        <v>44518</v>
      </c>
      <c r="G2635" s="149">
        <v>43868</v>
      </c>
      <c r="H2635" s="150">
        <v>52000</v>
      </c>
      <c r="I2635" s="148" t="str">
        <f t="shared" ref="I2635:I2698" si="164">YEAR(G2635)&amp;"Q"&amp;ROUNDUP(MONTH(G2635)/3,0)</f>
        <v>2020Q1</v>
      </c>
      <c r="J2635" s="148">
        <f t="shared" ref="J2635:J2698" si="165">YEAR(F2635)-YEAR(G2635)</f>
        <v>1</v>
      </c>
      <c r="K2635" s="148">
        <f t="shared" ref="K2635:K2698" si="166">(YEAR(F2635)*4+ROUNDDOWN((MONTH(F2635)-1)/3,0))
-(YEAR(G2635)*4+ROUNDDOWN((MONTH(G2635)-1)/3,0))</f>
        <v>7</v>
      </c>
      <c r="L2635" s="151">
        <f t="shared" ref="L2635:L2698" si="167">IF(C2635="Declined",0,IF(C2635="Admitted",1,IF(B2635="TPD",0.8,1)))</f>
        <v>1</v>
      </c>
    </row>
    <row r="2636" spans="2:12" x14ac:dyDescent="0.25">
      <c r="B2636" s="147" t="s">
        <v>6</v>
      </c>
      <c r="C2636" s="148" t="s">
        <v>7</v>
      </c>
      <c r="D2636" s="148">
        <v>39</v>
      </c>
      <c r="E2636" s="148" t="s">
        <v>8</v>
      </c>
      <c r="F2636" s="149">
        <v>44518</v>
      </c>
      <c r="G2636" s="149">
        <v>44177</v>
      </c>
      <c r="H2636" s="150">
        <v>81000</v>
      </c>
      <c r="I2636" s="148" t="str">
        <f t="shared" si="164"/>
        <v>2020Q4</v>
      </c>
      <c r="J2636" s="148">
        <f t="shared" si="165"/>
        <v>1</v>
      </c>
      <c r="K2636" s="148">
        <f t="shared" si="166"/>
        <v>4</v>
      </c>
      <c r="L2636" s="151">
        <f t="shared" si="167"/>
        <v>1</v>
      </c>
    </row>
    <row r="2637" spans="2:12" x14ac:dyDescent="0.25">
      <c r="B2637" s="147" t="s">
        <v>6</v>
      </c>
      <c r="C2637" s="148" t="s">
        <v>7</v>
      </c>
      <c r="D2637" s="148">
        <v>56</v>
      </c>
      <c r="E2637" s="148" t="s">
        <v>8</v>
      </c>
      <c r="F2637" s="149">
        <v>44518</v>
      </c>
      <c r="G2637" s="149">
        <v>44405</v>
      </c>
      <c r="H2637" s="150">
        <v>17000</v>
      </c>
      <c r="I2637" s="148" t="str">
        <f t="shared" si="164"/>
        <v>2021Q3</v>
      </c>
      <c r="J2637" s="148">
        <f t="shared" si="165"/>
        <v>0</v>
      </c>
      <c r="K2637" s="148">
        <f t="shared" si="166"/>
        <v>1</v>
      </c>
      <c r="L2637" s="151">
        <f t="shared" si="167"/>
        <v>1</v>
      </c>
    </row>
    <row r="2638" spans="2:12" x14ac:dyDescent="0.25">
      <c r="B2638" s="147" t="s">
        <v>9</v>
      </c>
      <c r="C2638" s="148" t="s">
        <v>7</v>
      </c>
      <c r="D2638" s="148">
        <v>60</v>
      </c>
      <c r="E2638" s="148" t="s">
        <v>8</v>
      </c>
      <c r="F2638" s="149">
        <v>44521</v>
      </c>
      <c r="G2638" s="149">
        <v>43507</v>
      </c>
      <c r="H2638" s="150">
        <v>10000</v>
      </c>
      <c r="I2638" s="148" t="str">
        <f t="shared" si="164"/>
        <v>2019Q1</v>
      </c>
      <c r="J2638" s="148">
        <f t="shared" si="165"/>
        <v>2</v>
      </c>
      <c r="K2638" s="148">
        <f t="shared" si="166"/>
        <v>11</v>
      </c>
      <c r="L2638" s="151">
        <f t="shared" si="167"/>
        <v>1</v>
      </c>
    </row>
    <row r="2639" spans="2:12" x14ac:dyDescent="0.25">
      <c r="B2639" s="147" t="s">
        <v>9</v>
      </c>
      <c r="C2639" s="148" t="s">
        <v>7</v>
      </c>
      <c r="D2639" s="148">
        <v>30</v>
      </c>
      <c r="E2639" s="148" t="s">
        <v>8</v>
      </c>
      <c r="F2639" s="149">
        <v>44521</v>
      </c>
      <c r="G2639" s="149">
        <v>43573</v>
      </c>
      <c r="H2639" s="150">
        <v>100000</v>
      </c>
      <c r="I2639" s="148" t="str">
        <f t="shared" si="164"/>
        <v>2019Q2</v>
      </c>
      <c r="J2639" s="148">
        <f t="shared" si="165"/>
        <v>2</v>
      </c>
      <c r="K2639" s="148">
        <f t="shared" si="166"/>
        <v>10</v>
      </c>
      <c r="L2639" s="151">
        <f t="shared" si="167"/>
        <v>1</v>
      </c>
    </row>
    <row r="2640" spans="2:12" x14ac:dyDescent="0.25">
      <c r="B2640" s="147" t="s">
        <v>9</v>
      </c>
      <c r="C2640" s="148" t="s">
        <v>7</v>
      </c>
      <c r="D2640" s="148">
        <v>59</v>
      </c>
      <c r="E2640" s="148" t="s">
        <v>8</v>
      </c>
      <c r="F2640" s="149">
        <v>44521</v>
      </c>
      <c r="G2640" s="149">
        <v>44203</v>
      </c>
      <c r="H2640" s="150">
        <v>10000</v>
      </c>
      <c r="I2640" s="148" t="str">
        <f t="shared" si="164"/>
        <v>2021Q1</v>
      </c>
      <c r="J2640" s="148">
        <f t="shared" si="165"/>
        <v>0</v>
      </c>
      <c r="K2640" s="148">
        <f t="shared" si="166"/>
        <v>3</v>
      </c>
      <c r="L2640" s="151">
        <f t="shared" si="167"/>
        <v>1</v>
      </c>
    </row>
    <row r="2641" spans="2:12" x14ac:dyDescent="0.25">
      <c r="B2641" s="147" t="s">
        <v>6</v>
      </c>
      <c r="C2641" s="148" t="s">
        <v>7</v>
      </c>
      <c r="D2641" s="148">
        <v>59</v>
      </c>
      <c r="E2641" s="148" t="s">
        <v>8</v>
      </c>
      <c r="F2641" s="149">
        <v>44521</v>
      </c>
      <c r="G2641" s="149">
        <v>44445</v>
      </c>
      <c r="H2641" s="150">
        <v>10000</v>
      </c>
      <c r="I2641" s="148" t="str">
        <f t="shared" si="164"/>
        <v>2021Q3</v>
      </c>
      <c r="J2641" s="148">
        <f t="shared" si="165"/>
        <v>0</v>
      </c>
      <c r="K2641" s="148">
        <f t="shared" si="166"/>
        <v>1</v>
      </c>
      <c r="L2641" s="151">
        <f t="shared" si="167"/>
        <v>1</v>
      </c>
    </row>
    <row r="2642" spans="2:12" x14ac:dyDescent="0.25">
      <c r="B2642" s="147" t="s">
        <v>6</v>
      </c>
      <c r="C2642" s="148" t="s">
        <v>7</v>
      </c>
      <c r="D2642" s="148">
        <v>22</v>
      </c>
      <c r="E2642" s="148" t="s">
        <v>8</v>
      </c>
      <c r="F2642" s="149">
        <v>44521</v>
      </c>
      <c r="G2642" s="149">
        <v>44461</v>
      </c>
      <c r="H2642" s="150">
        <v>100000</v>
      </c>
      <c r="I2642" s="148" t="str">
        <f t="shared" si="164"/>
        <v>2021Q3</v>
      </c>
      <c r="J2642" s="148">
        <f t="shared" si="165"/>
        <v>0</v>
      </c>
      <c r="K2642" s="148">
        <f t="shared" si="166"/>
        <v>1</v>
      </c>
      <c r="L2642" s="151">
        <f t="shared" si="167"/>
        <v>1</v>
      </c>
    </row>
    <row r="2643" spans="2:12" x14ac:dyDescent="0.25">
      <c r="B2643" s="147" t="s">
        <v>6</v>
      </c>
      <c r="C2643" s="148" t="s">
        <v>7</v>
      </c>
      <c r="D2643" s="148">
        <v>51</v>
      </c>
      <c r="E2643" s="148" t="s">
        <v>8</v>
      </c>
      <c r="F2643" s="149">
        <v>44521</v>
      </c>
      <c r="G2643" s="149">
        <v>44463</v>
      </c>
      <c r="H2643" s="150">
        <v>30000</v>
      </c>
      <c r="I2643" s="148" t="str">
        <f t="shared" si="164"/>
        <v>2021Q3</v>
      </c>
      <c r="J2643" s="148">
        <f t="shared" si="165"/>
        <v>0</v>
      </c>
      <c r="K2643" s="148">
        <f t="shared" si="166"/>
        <v>1</v>
      </c>
      <c r="L2643" s="151">
        <f t="shared" si="167"/>
        <v>1</v>
      </c>
    </row>
    <row r="2644" spans="2:12" x14ac:dyDescent="0.25">
      <c r="B2644" s="147" t="s">
        <v>9</v>
      </c>
      <c r="C2644" s="148" t="s">
        <v>7</v>
      </c>
      <c r="D2644" s="148">
        <v>36</v>
      </c>
      <c r="E2644" s="148" t="s">
        <v>8</v>
      </c>
      <c r="F2644" s="149">
        <v>44522</v>
      </c>
      <c r="G2644" s="149">
        <v>44244</v>
      </c>
      <c r="H2644" s="150">
        <v>87000</v>
      </c>
      <c r="I2644" s="148" t="str">
        <f t="shared" si="164"/>
        <v>2021Q1</v>
      </c>
      <c r="J2644" s="148">
        <f t="shared" si="165"/>
        <v>0</v>
      </c>
      <c r="K2644" s="148">
        <f t="shared" si="166"/>
        <v>3</v>
      </c>
      <c r="L2644" s="151">
        <f t="shared" si="167"/>
        <v>1</v>
      </c>
    </row>
    <row r="2645" spans="2:12" x14ac:dyDescent="0.25">
      <c r="B2645" s="147" t="s">
        <v>9</v>
      </c>
      <c r="C2645" s="148" t="s">
        <v>7</v>
      </c>
      <c r="D2645" s="148">
        <v>62</v>
      </c>
      <c r="E2645" s="148" t="s">
        <v>8</v>
      </c>
      <c r="F2645" s="149">
        <v>44522</v>
      </c>
      <c r="G2645" s="149">
        <v>44284</v>
      </c>
      <c r="H2645" s="150">
        <v>10000</v>
      </c>
      <c r="I2645" s="148" t="str">
        <f t="shared" si="164"/>
        <v>2021Q1</v>
      </c>
      <c r="J2645" s="148">
        <f t="shared" si="165"/>
        <v>0</v>
      </c>
      <c r="K2645" s="148">
        <f t="shared" si="166"/>
        <v>3</v>
      </c>
      <c r="L2645" s="151">
        <f t="shared" si="167"/>
        <v>1</v>
      </c>
    </row>
    <row r="2646" spans="2:12" x14ac:dyDescent="0.25">
      <c r="B2646" s="147" t="s">
        <v>9</v>
      </c>
      <c r="C2646" s="148" t="s">
        <v>7</v>
      </c>
      <c r="D2646" s="148">
        <v>46</v>
      </c>
      <c r="E2646" s="148" t="s">
        <v>8</v>
      </c>
      <c r="F2646" s="149">
        <v>44522</v>
      </c>
      <c r="G2646" s="149">
        <v>44290</v>
      </c>
      <c r="H2646" s="150">
        <v>43000</v>
      </c>
      <c r="I2646" s="148" t="str">
        <f t="shared" si="164"/>
        <v>2021Q2</v>
      </c>
      <c r="J2646" s="148">
        <f t="shared" si="165"/>
        <v>0</v>
      </c>
      <c r="K2646" s="148">
        <f t="shared" si="166"/>
        <v>2</v>
      </c>
      <c r="L2646" s="151">
        <f t="shared" si="167"/>
        <v>1</v>
      </c>
    </row>
    <row r="2647" spans="2:12" x14ac:dyDescent="0.25">
      <c r="B2647" s="147" t="s">
        <v>6</v>
      </c>
      <c r="C2647" s="148" t="s">
        <v>7</v>
      </c>
      <c r="D2647" s="148">
        <v>62</v>
      </c>
      <c r="E2647" s="148" t="s">
        <v>8</v>
      </c>
      <c r="F2647" s="149">
        <v>44522</v>
      </c>
      <c r="G2647" s="149">
        <v>44379</v>
      </c>
      <c r="H2647" s="150">
        <v>10000</v>
      </c>
      <c r="I2647" s="148" t="str">
        <f t="shared" si="164"/>
        <v>2021Q3</v>
      </c>
      <c r="J2647" s="148">
        <f t="shared" si="165"/>
        <v>0</v>
      </c>
      <c r="K2647" s="148">
        <f t="shared" si="166"/>
        <v>1</v>
      </c>
      <c r="L2647" s="151">
        <f t="shared" si="167"/>
        <v>1</v>
      </c>
    </row>
    <row r="2648" spans="2:12" x14ac:dyDescent="0.25">
      <c r="B2648" s="147" t="s">
        <v>6</v>
      </c>
      <c r="C2648" s="148" t="s">
        <v>7</v>
      </c>
      <c r="D2648" s="148">
        <v>48</v>
      </c>
      <c r="E2648" s="148" t="s">
        <v>8</v>
      </c>
      <c r="F2648" s="149">
        <v>44522</v>
      </c>
      <c r="G2648" s="149">
        <v>44381</v>
      </c>
      <c r="H2648" s="150">
        <v>38000</v>
      </c>
      <c r="I2648" s="148" t="str">
        <f t="shared" si="164"/>
        <v>2021Q3</v>
      </c>
      <c r="J2648" s="148">
        <f t="shared" si="165"/>
        <v>0</v>
      </c>
      <c r="K2648" s="148">
        <f t="shared" si="166"/>
        <v>1</v>
      </c>
      <c r="L2648" s="151">
        <f t="shared" si="167"/>
        <v>1</v>
      </c>
    </row>
    <row r="2649" spans="2:12" x14ac:dyDescent="0.25">
      <c r="B2649" s="147" t="s">
        <v>6</v>
      </c>
      <c r="C2649" s="148" t="s">
        <v>7</v>
      </c>
      <c r="D2649" s="148">
        <v>27</v>
      </c>
      <c r="E2649" s="148" t="s">
        <v>8</v>
      </c>
      <c r="F2649" s="149">
        <v>44522</v>
      </c>
      <c r="G2649" s="149">
        <v>44393</v>
      </c>
      <c r="H2649" s="150">
        <v>100000</v>
      </c>
      <c r="I2649" s="148" t="str">
        <f t="shared" si="164"/>
        <v>2021Q3</v>
      </c>
      <c r="J2649" s="148">
        <f t="shared" si="165"/>
        <v>0</v>
      </c>
      <c r="K2649" s="148">
        <f t="shared" si="166"/>
        <v>1</v>
      </c>
      <c r="L2649" s="151">
        <f t="shared" si="167"/>
        <v>1</v>
      </c>
    </row>
    <row r="2650" spans="2:12" x14ac:dyDescent="0.25">
      <c r="B2650" s="147" t="s">
        <v>6</v>
      </c>
      <c r="C2650" s="148" t="s">
        <v>7</v>
      </c>
      <c r="D2650" s="148">
        <v>29</v>
      </c>
      <c r="E2650" s="148" t="s">
        <v>8</v>
      </c>
      <c r="F2650" s="149">
        <v>44523</v>
      </c>
      <c r="G2650" s="149">
        <v>44403</v>
      </c>
      <c r="H2650" s="150">
        <v>100000</v>
      </c>
      <c r="I2650" s="148" t="str">
        <f t="shared" si="164"/>
        <v>2021Q3</v>
      </c>
      <c r="J2650" s="148">
        <f t="shared" si="165"/>
        <v>0</v>
      </c>
      <c r="K2650" s="148">
        <f t="shared" si="166"/>
        <v>1</v>
      </c>
      <c r="L2650" s="151">
        <f t="shared" si="167"/>
        <v>1</v>
      </c>
    </row>
    <row r="2651" spans="2:12" x14ac:dyDescent="0.25">
      <c r="B2651" s="147" t="s">
        <v>9</v>
      </c>
      <c r="C2651" s="148" t="s">
        <v>7</v>
      </c>
      <c r="D2651" s="148">
        <v>52</v>
      </c>
      <c r="E2651" s="148" t="s">
        <v>8</v>
      </c>
      <c r="F2651" s="149">
        <v>44524</v>
      </c>
      <c r="G2651" s="149">
        <v>42522</v>
      </c>
      <c r="H2651" s="150">
        <v>27000</v>
      </c>
      <c r="I2651" s="148" t="str">
        <f t="shared" si="164"/>
        <v>2016Q2</v>
      </c>
      <c r="J2651" s="148">
        <f t="shared" si="165"/>
        <v>5</v>
      </c>
      <c r="K2651" s="148">
        <f t="shared" si="166"/>
        <v>22</v>
      </c>
      <c r="L2651" s="151">
        <f t="shared" si="167"/>
        <v>1</v>
      </c>
    </row>
    <row r="2652" spans="2:12" x14ac:dyDescent="0.25">
      <c r="B2652" s="147" t="s">
        <v>9</v>
      </c>
      <c r="C2652" s="148" t="s">
        <v>7</v>
      </c>
      <c r="D2652" s="148">
        <v>42</v>
      </c>
      <c r="E2652" s="148" t="s">
        <v>8</v>
      </c>
      <c r="F2652" s="149">
        <v>44525</v>
      </c>
      <c r="G2652" s="149">
        <v>44118</v>
      </c>
      <c r="H2652" s="150">
        <v>64000</v>
      </c>
      <c r="I2652" s="148" t="str">
        <f t="shared" si="164"/>
        <v>2020Q4</v>
      </c>
      <c r="J2652" s="148">
        <f t="shared" si="165"/>
        <v>1</v>
      </c>
      <c r="K2652" s="148">
        <f t="shared" si="166"/>
        <v>4</v>
      </c>
      <c r="L2652" s="151">
        <f t="shared" si="167"/>
        <v>1</v>
      </c>
    </row>
    <row r="2653" spans="2:12" x14ac:dyDescent="0.25">
      <c r="B2653" s="147" t="s">
        <v>9</v>
      </c>
      <c r="C2653" s="148" t="s">
        <v>7</v>
      </c>
      <c r="D2653" s="148">
        <v>60</v>
      </c>
      <c r="E2653" s="148" t="s">
        <v>12</v>
      </c>
      <c r="F2653" s="149">
        <v>44525</v>
      </c>
      <c r="G2653" s="149">
        <v>44320</v>
      </c>
      <c r="H2653" s="150">
        <v>20000</v>
      </c>
      <c r="I2653" s="148" t="str">
        <f t="shared" si="164"/>
        <v>2021Q2</v>
      </c>
      <c r="J2653" s="148">
        <f t="shared" si="165"/>
        <v>0</v>
      </c>
      <c r="K2653" s="148">
        <f t="shared" si="166"/>
        <v>2</v>
      </c>
      <c r="L2653" s="151">
        <f t="shared" si="167"/>
        <v>1</v>
      </c>
    </row>
    <row r="2654" spans="2:12" x14ac:dyDescent="0.25">
      <c r="B2654" s="147" t="s">
        <v>6</v>
      </c>
      <c r="C2654" s="148" t="s">
        <v>7</v>
      </c>
      <c r="D2654" s="148">
        <v>27</v>
      </c>
      <c r="E2654" s="148" t="s">
        <v>8</v>
      </c>
      <c r="F2654" s="149">
        <v>44525</v>
      </c>
      <c r="G2654" s="149">
        <v>44483</v>
      </c>
      <c r="H2654" s="150">
        <v>100000</v>
      </c>
      <c r="I2654" s="148" t="str">
        <f t="shared" si="164"/>
        <v>2021Q4</v>
      </c>
      <c r="J2654" s="148">
        <f t="shared" si="165"/>
        <v>0</v>
      </c>
      <c r="K2654" s="148">
        <f t="shared" si="166"/>
        <v>0</v>
      </c>
      <c r="L2654" s="151">
        <f t="shared" si="167"/>
        <v>1</v>
      </c>
    </row>
    <row r="2655" spans="2:12" x14ac:dyDescent="0.25">
      <c r="B2655" s="147" t="s">
        <v>6</v>
      </c>
      <c r="C2655" s="148" t="s">
        <v>7</v>
      </c>
      <c r="D2655" s="148">
        <v>26</v>
      </c>
      <c r="E2655" s="148" t="s">
        <v>8</v>
      </c>
      <c r="F2655" s="149">
        <v>44528</v>
      </c>
      <c r="G2655" s="149">
        <v>44377</v>
      </c>
      <c r="H2655" s="150">
        <v>100000</v>
      </c>
      <c r="I2655" s="148" t="str">
        <f t="shared" si="164"/>
        <v>2021Q2</v>
      </c>
      <c r="J2655" s="148">
        <f t="shared" si="165"/>
        <v>0</v>
      </c>
      <c r="K2655" s="148">
        <f t="shared" si="166"/>
        <v>2</v>
      </c>
      <c r="L2655" s="151">
        <f t="shared" si="167"/>
        <v>1</v>
      </c>
    </row>
    <row r="2656" spans="2:12" x14ac:dyDescent="0.25">
      <c r="B2656" s="147" t="s">
        <v>6</v>
      </c>
      <c r="C2656" s="148" t="s">
        <v>7</v>
      </c>
      <c r="D2656" s="148">
        <v>36</v>
      </c>
      <c r="E2656" s="148" t="s">
        <v>8</v>
      </c>
      <c r="F2656" s="149">
        <v>44528</v>
      </c>
      <c r="G2656" s="149">
        <v>44394</v>
      </c>
      <c r="H2656" s="150">
        <v>87000</v>
      </c>
      <c r="I2656" s="148" t="str">
        <f t="shared" si="164"/>
        <v>2021Q3</v>
      </c>
      <c r="J2656" s="148">
        <f t="shared" si="165"/>
        <v>0</v>
      </c>
      <c r="K2656" s="148">
        <f t="shared" si="166"/>
        <v>1</v>
      </c>
      <c r="L2656" s="151">
        <f t="shared" si="167"/>
        <v>1</v>
      </c>
    </row>
    <row r="2657" spans="2:12" x14ac:dyDescent="0.25">
      <c r="B2657" s="147" t="s">
        <v>6</v>
      </c>
      <c r="C2657" s="148" t="s">
        <v>7</v>
      </c>
      <c r="D2657" s="148">
        <v>42</v>
      </c>
      <c r="E2657" s="148" t="s">
        <v>8</v>
      </c>
      <c r="F2657" s="149">
        <v>44529</v>
      </c>
      <c r="G2657" s="149">
        <v>44382</v>
      </c>
      <c r="H2657" s="150">
        <v>64000</v>
      </c>
      <c r="I2657" s="148" t="str">
        <f t="shared" si="164"/>
        <v>2021Q3</v>
      </c>
      <c r="J2657" s="148">
        <f t="shared" si="165"/>
        <v>0</v>
      </c>
      <c r="K2657" s="148">
        <f t="shared" si="166"/>
        <v>1</v>
      </c>
      <c r="L2657" s="151">
        <f t="shared" si="167"/>
        <v>1</v>
      </c>
    </row>
    <row r="2658" spans="2:12" x14ac:dyDescent="0.25">
      <c r="B2658" s="147" t="s">
        <v>9</v>
      </c>
      <c r="C2658" s="148" t="s">
        <v>7</v>
      </c>
      <c r="D2658" s="148">
        <v>51</v>
      </c>
      <c r="E2658" s="148" t="s">
        <v>8</v>
      </c>
      <c r="F2658" s="149">
        <v>44530</v>
      </c>
      <c r="G2658" s="149">
        <v>43404</v>
      </c>
      <c r="H2658" s="150">
        <v>30000</v>
      </c>
      <c r="I2658" s="148" t="str">
        <f t="shared" si="164"/>
        <v>2018Q4</v>
      </c>
      <c r="J2658" s="148">
        <f t="shared" si="165"/>
        <v>3</v>
      </c>
      <c r="K2658" s="148">
        <f t="shared" si="166"/>
        <v>12</v>
      </c>
      <c r="L2658" s="151">
        <f t="shared" si="167"/>
        <v>1</v>
      </c>
    </row>
    <row r="2659" spans="2:12" x14ac:dyDescent="0.25">
      <c r="B2659" s="147" t="s">
        <v>9</v>
      </c>
      <c r="C2659" s="148" t="s">
        <v>7</v>
      </c>
      <c r="D2659" s="148">
        <v>42</v>
      </c>
      <c r="E2659" s="148" t="s">
        <v>8</v>
      </c>
      <c r="F2659" s="149">
        <v>44530</v>
      </c>
      <c r="G2659" s="149">
        <v>44057</v>
      </c>
      <c r="H2659" s="150">
        <v>64000</v>
      </c>
      <c r="I2659" s="148" t="str">
        <f t="shared" si="164"/>
        <v>2020Q3</v>
      </c>
      <c r="J2659" s="148">
        <f t="shared" si="165"/>
        <v>1</v>
      </c>
      <c r="K2659" s="148">
        <f t="shared" si="166"/>
        <v>5</v>
      </c>
      <c r="L2659" s="151">
        <f t="shared" si="167"/>
        <v>1</v>
      </c>
    </row>
    <row r="2660" spans="2:12" x14ac:dyDescent="0.25">
      <c r="B2660" s="147" t="s">
        <v>9</v>
      </c>
      <c r="C2660" s="148" t="s">
        <v>7</v>
      </c>
      <c r="D2660" s="148">
        <v>44</v>
      </c>
      <c r="E2660" s="148" t="s">
        <v>8</v>
      </c>
      <c r="F2660" s="149">
        <v>44530</v>
      </c>
      <c r="G2660" s="149">
        <v>44125</v>
      </c>
      <c r="H2660" s="150">
        <v>52000</v>
      </c>
      <c r="I2660" s="148" t="str">
        <f t="shared" si="164"/>
        <v>2020Q4</v>
      </c>
      <c r="J2660" s="148">
        <f t="shared" si="165"/>
        <v>1</v>
      </c>
      <c r="K2660" s="148">
        <f t="shared" si="166"/>
        <v>4</v>
      </c>
      <c r="L2660" s="151">
        <f t="shared" si="167"/>
        <v>1</v>
      </c>
    </row>
    <row r="2661" spans="2:12" x14ac:dyDescent="0.25">
      <c r="B2661" s="147" t="s">
        <v>6</v>
      </c>
      <c r="C2661" s="148" t="s">
        <v>7</v>
      </c>
      <c r="D2661" s="148">
        <v>21</v>
      </c>
      <c r="E2661" s="148" t="s">
        <v>8</v>
      </c>
      <c r="F2661" s="149">
        <v>44530</v>
      </c>
      <c r="G2661" s="149">
        <v>44245</v>
      </c>
      <c r="H2661" s="150">
        <v>100000</v>
      </c>
      <c r="I2661" s="148" t="str">
        <f t="shared" si="164"/>
        <v>2021Q1</v>
      </c>
      <c r="J2661" s="148">
        <f t="shared" si="165"/>
        <v>0</v>
      </c>
      <c r="K2661" s="148">
        <f t="shared" si="166"/>
        <v>3</v>
      </c>
      <c r="L2661" s="151">
        <f t="shared" si="167"/>
        <v>1</v>
      </c>
    </row>
    <row r="2662" spans="2:12" x14ac:dyDescent="0.25">
      <c r="B2662" s="147" t="s">
        <v>6</v>
      </c>
      <c r="C2662" s="148" t="s">
        <v>7</v>
      </c>
      <c r="D2662" s="148">
        <v>35</v>
      </c>
      <c r="E2662" s="148" t="s">
        <v>8</v>
      </c>
      <c r="F2662" s="149">
        <v>44530</v>
      </c>
      <c r="G2662" s="149">
        <v>44258</v>
      </c>
      <c r="H2662" s="150">
        <v>88000</v>
      </c>
      <c r="I2662" s="148" t="str">
        <f t="shared" si="164"/>
        <v>2021Q1</v>
      </c>
      <c r="J2662" s="148">
        <f t="shared" si="165"/>
        <v>0</v>
      </c>
      <c r="K2662" s="148">
        <f t="shared" si="166"/>
        <v>3</v>
      </c>
      <c r="L2662" s="151">
        <f t="shared" si="167"/>
        <v>1</v>
      </c>
    </row>
    <row r="2663" spans="2:12" x14ac:dyDescent="0.25">
      <c r="B2663" s="147" t="s">
        <v>6</v>
      </c>
      <c r="C2663" s="148" t="s">
        <v>7</v>
      </c>
      <c r="D2663" s="148">
        <v>31</v>
      </c>
      <c r="E2663" s="148" t="s">
        <v>8</v>
      </c>
      <c r="F2663" s="149">
        <v>44530</v>
      </c>
      <c r="G2663" s="149">
        <v>44262</v>
      </c>
      <c r="H2663" s="150">
        <v>98000</v>
      </c>
      <c r="I2663" s="148" t="str">
        <f t="shared" si="164"/>
        <v>2021Q1</v>
      </c>
      <c r="J2663" s="148">
        <f t="shared" si="165"/>
        <v>0</v>
      </c>
      <c r="K2663" s="148">
        <f t="shared" si="166"/>
        <v>3</v>
      </c>
      <c r="L2663" s="151">
        <f t="shared" si="167"/>
        <v>1</v>
      </c>
    </row>
    <row r="2664" spans="2:12" x14ac:dyDescent="0.25">
      <c r="B2664" s="147" t="s">
        <v>9</v>
      </c>
      <c r="C2664" s="148" t="s">
        <v>7</v>
      </c>
      <c r="D2664" s="148">
        <v>42</v>
      </c>
      <c r="E2664" s="148" t="s">
        <v>8</v>
      </c>
      <c r="F2664" s="149">
        <v>44530</v>
      </c>
      <c r="G2664" s="149">
        <v>44280</v>
      </c>
      <c r="H2664" s="150">
        <v>64000</v>
      </c>
      <c r="I2664" s="148" t="str">
        <f t="shared" si="164"/>
        <v>2021Q1</v>
      </c>
      <c r="J2664" s="148">
        <f t="shared" si="165"/>
        <v>0</v>
      </c>
      <c r="K2664" s="148">
        <f t="shared" si="166"/>
        <v>3</v>
      </c>
      <c r="L2664" s="151">
        <f t="shared" si="167"/>
        <v>1</v>
      </c>
    </row>
    <row r="2665" spans="2:12" x14ac:dyDescent="0.25">
      <c r="B2665" s="147" t="s">
        <v>6</v>
      </c>
      <c r="C2665" s="148" t="s">
        <v>7</v>
      </c>
      <c r="D2665" s="148">
        <v>56</v>
      </c>
      <c r="E2665" s="148" t="s">
        <v>8</v>
      </c>
      <c r="F2665" s="149">
        <v>44530</v>
      </c>
      <c r="G2665" s="149">
        <v>44487</v>
      </c>
      <c r="H2665" s="150">
        <v>17000</v>
      </c>
      <c r="I2665" s="148" t="str">
        <f t="shared" si="164"/>
        <v>2021Q4</v>
      </c>
      <c r="J2665" s="148">
        <f t="shared" si="165"/>
        <v>0</v>
      </c>
      <c r="K2665" s="148">
        <f t="shared" si="166"/>
        <v>0</v>
      </c>
      <c r="L2665" s="151">
        <f t="shared" si="167"/>
        <v>1</v>
      </c>
    </row>
    <row r="2666" spans="2:12" x14ac:dyDescent="0.25">
      <c r="B2666" s="147" t="s">
        <v>6</v>
      </c>
      <c r="C2666" s="148" t="s">
        <v>7</v>
      </c>
      <c r="D2666" s="148">
        <v>39</v>
      </c>
      <c r="E2666" s="148" t="s">
        <v>8</v>
      </c>
      <c r="F2666" s="149">
        <v>44531</v>
      </c>
      <c r="G2666" s="149">
        <v>43652</v>
      </c>
      <c r="H2666" s="150">
        <v>81000</v>
      </c>
      <c r="I2666" s="148" t="str">
        <f t="shared" si="164"/>
        <v>2019Q3</v>
      </c>
      <c r="J2666" s="148">
        <f t="shared" si="165"/>
        <v>2</v>
      </c>
      <c r="K2666" s="148">
        <f t="shared" si="166"/>
        <v>9</v>
      </c>
      <c r="L2666" s="151">
        <f t="shared" si="167"/>
        <v>1</v>
      </c>
    </row>
    <row r="2667" spans="2:12" x14ac:dyDescent="0.25">
      <c r="B2667" s="147" t="s">
        <v>9</v>
      </c>
      <c r="C2667" s="148" t="s">
        <v>7</v>
      </c>
      <c r="D2667" s="148">
        <v>54</v>
      </c>
      <c r="E2667" s="148" t="s">
        <v>8</v>
      </c>
      <c r="F2667" s="149">
        <v>44531</v>
      </c>
      <c r="G2667" s="149">
        <v>43818</v>
      </c>
      <c r="H2667" s="150">
        <v>22000</v>
      </c>
      <c r="I2667" s="148" t="str">
        <f t="shared" si="164"/>
        <v>2019Q4</v>
      </c>
      <c r="J2667" s="148">
        <f t="shared" si="165"/>
        <v>2</v>
      </c>
      <c r="K2667" s="148">
        <f t="shared" si="166"/>
        <v>8</v>
      </c>
      <c r="L2667" s="151">
        <f t="shared" si="167"/>
        <v>1</v>
      </c>
    </row>
    <row r="2668" spans="2:12" x14ac:dyDescent="0.25">
      <c r="B2668" s="147" t="s">
        <v>9</v>
      </c>
      <c r="C2668" s="148" t="s">
        <v>7</v>
      </c>
      <c r="D2668" s="148">
        <v>50</v>
      </c>
      <c r="E2668" s="148" t="s">
        <v>8</v>
      </c>
      <c r="F2668" s="149">
        <v>44531</v>
      </c>
      <c r="G2668" s="149">
        <v>44332</v>
      </c>
      <c r="H2668" s="150">
        <v>32000</v>
      </c>
      <c r="I2668" s="148" t="str">
        <f t="shared" si="164"/>
        <v>2021Q2</v>
      </c>
      <c r="J2668" s="148">
        <f t="shared" si="165"/>
        <v>0</v>
      </c>
      <c r="K2668" s="148">
        <f t="shared" si="166"/>
        <v>2</v>
      </c>
      <c r="L2668" s="151">
        <f t="shared" si="167"/>
        <v>1</v>
      </c>
    </row>
    <row r="2669" spans="2:12" x14ac:dyDescent="0.25">
      <c r="B2669" s="147" t="s">
        <v>6</v>
      </c>
      <c r="C2669" s="148" t="s">
        <v>7</v>
      </c>
      <c r="D2669" s="148">
        <v>49</v>
      </c>
      <c r="E2669" s="148" t="s">
        <v>8</v>
      </c>
      <c r="F2669" s="149">
        <v>44531</v>
      </c>
      <c r="G2669" s="149">
        <v>44362</v>
      </c>
      <c r="H2669" s="150">
        <v>35000</v>
      </c>
      <c r="I2669" s="148" t="str">
        <f t="shared" si="164"/>
        <v>2021Q2</v>
      </c>
      <c r="J2669" s="148">
        <f t="shared" si="165"/>
        <v>0</v>
      </c>
      <c r="K2669" s="148">
        <f t="shared" si="166"/>
        <v>2</v>
      </c>
      <c r="L2669" s="151">
        <f t="shared" si="167"/>
        <v>1</v>
      </c>
    </row>
    <row r="2670" spans="2:12" x14ac:dyDescent="0.25">
      <c r="B2670" s="147" t="s">
        <v>6</v>
      </c>
      <c r="C2670" s="148" t="s">
        <v>7</v>
      </c>
      <c r="D2670" s="148">
        <v>58</v>
      </c>
      <c r="E2670" s="148" t="s">
        <v>8</v>
      </c>
      <c r="F2670" s="149">
        <v>44531</v>
      </c>
      <c r="G2670" s="149">
        <v>44459</v>
      </c>
      <c r="H2670" s="150">
        <v>12000</v>
      </c>
      <c r="I2670" s="148" t="str">
        <f t="shared" si="164"/>
        <v>2021Q3</v>
      </c>
      <c r="J2670" s="148">
        <f t="shared" si="165"/>
        <v>0</v>
      </c>
      <c r="K2670" s="148">
        <f t="shared" si="166"/>
        <v>1</v>
      </c>
      <c r="L2670" s="151">
        <f t="shared" si="167"/>
        <v>1</v>
      </c>
    </row>
    <row r="2671" spans="2:12" x14ac:dyDescent="0.25">
      <c r="B2671" s="147" t="s">
        <v>6</v>
      </c>
      <c r="C2671" s="148" t="s">
        <v>7</v>
      </c>
      <c r="D2671" s="148">
        <v>24</v>
      </c>
      <c r="E2671" s="148" t="s">
        <v>8</v>
      </c>
      <c r="F2671" s="149">
        <v>44531</v>
      </c>
      <c r="G2671" s="149">
        <v>44491</v>
      </c>
      <c r="H2671" s="150">
        <v>100000</v>
      </c>
      <c r="I2671" s="148" t="str">
        <f t="shared" si="164"/>
        <v>2021Q4</v>
      </c>
      <c r="J2671" s="148">
        <f t="shared" si="165"/>
        <v>0</v>
      </c>
      <c r="K2671" s="148">
        <f t="shared" si="166"/>
        <v>0</v>
      </c>
      <c r="L2671" s="151">
        <f t="shared" si="167"/>
        <v>1</v>
      </c>
    </row>
    <row r="2672" spans="2:12" x14ac:dyDescent="0.25">
      <c r="B2672" s="147" t="s">
        <v>6</v>
      </c>
      <c r="C2672" s="148" t="s">
        <v>7</v>
      </c>
      <c r="D2672" s="148">
        <v>52</v>
      </c>
      <c r="E2672" s="148" t="s">
        <v>8</v>
      </c>
      <c r="F2672" s="149">
        <v>44531</v>
      </c>
      <c r="G2672" s="149">
        <v>44503</v>
      </c>
      <c r="H2672" s="150">
        <v>27000</v>
      </c>
      <c r="I2672" s="148" t="str">
        <f t="shared" si="164"/>
        <v>2021Q4</v>
      </c>
      <c r="J2672" s="148">
        <f t="shared" si="165"/>
        <v>0</v>
      </c>
      <c r="K2672" s="148">
        <f t="shared" si="166"/>
        <v>0</v>
      </c>
      <c r="L2672" s="151">
        <f t="shared" si="167"/>
        <v>1</v>
      </c>
    </row>
    <row r="2673" spans="2:12" x14ac:dyDescent="0.25">
      <c r="B2673" s="147" t="s">
        <v>11</v>
      </c>
      <c r="C2673" s="148" t="s">
        <v>7</v>
      </c>
      <c r="D2673" s="148">
        <v>50</v>
      </c>
      <c r="E2673" s="148" t="s">
        <v>8</v>
      </c>
      <c r="F2673" s="149">
        <v>44531</v>
      </c>
      <c r="G2673" s="149">
        <v>44523</v>
      </c>
      <c r="H2673" s="150">
        <v>32000</v>
      </c>
      <c r="I2673" s="148" t="str">
        <f t="shared" si="164"/>
        <v>2021Q4</v>
      </c>
      <c r="J2673" s="148">
        <f t="shared" si="165"/>
        <v>0</v>
      </c>
      <c r="K2673" s="148">
        <f t="shared" si="166"/>
        <v>0</v>
      </c>
      <c r="L2673" s="151">
        <f t="shared" si="167"/>
        <v>1</v>
      </c>
    </row>
    <row r="2674" spans="2:12" x14ac:dyDescent="0.25">
      <c r="B2674" s="147" t="s">
        <v>9</v>
      </c>
      <c r="C2674" s="148" t="s">
        <v>10</v>
      </c>
      <c r="D2674" s="148">
        <v>27</v>
      </c>
      <c r="E2674" s="148" t="s">
        <v>8</v>
      </c>
      <c r="F2674" s="149">
        <v>44532</v>
      </c>
      <c r="G2674" s="149">
        <v>44273</v>
      </c>
      <c r="H2674" s="150">
        <v>100000</v>
      </c>
      <c r="I2674" s="148" t="str">
        <f t="shared" si="164"/>
        <v>2021Q1</v>
      </c>
      <c r="J2674" s="148">
        <f t="shared" si="165"/>
        <v>0</v>
      </c>
      <c r="K2674" s="148">
        <f t="shared" si="166"/>
        <v>3</v>
      </c>
      <c r="L2674" s="151">
        <f t="shared" si="167"/>
        <v>0</v>
      </c>
    </row>
    <row r="2675" spans="2:12" x14ac:dyDescent="0.25">
      <c r="B2675" s="147" t="s">
        <v>11</v>
      </c>
      <c r="C2675" s="148" t="s">
        <v>7</v>
      </c>
      <c r="D2675" s="148">
        <v>52</v>
      </c>
      <c r="E2675" s="148" t="s">
        <v>8</v>
      </c>
      <c r="F2675" s="149">
        <v>44532</v>
      </c>
      <c r="G2675" s="149">
        <v>44524</v>
      </c>
      <c r="H2675" s="150">
        <v>27000</v>
      </c>
      <c r="I2675" s="148" t="str">
        <f t="shared" si="164"/>
        <v>2021Q4</v>
      </c>
      <c r="J2675" s="148">
        <f t="shared" si="165"/>
        <v>0</v>
      </c>
      <c r="K2675" s="148">
        <f t="shared" si="166"/>
        <v>0</v>
      </c>
      <c r="L2675" s="151">
        <f t="shared" si="167"/>
        <v>1</v>
      </c>
    </row>
    <row r="2676" spans="2:12" x14ac:dyDescent="0.25">
      <c r="B2676" s="147" t="s">
        <v>6</v>
      </c>
      <c r="C2676" s="148" t="s">
        <v>7</v>
      </c>
      <c r="D2676" s="148">
        <v>26</v>
      </c>
      <c r="E2676" s="148" t="s">
        <v>8</v>
      </c>
      <c r="F2676" s="149">
        <v>44536</v>
      </c>
      <c r="G2676" s="149">
        <v>44367</v>
      </c>
      <c r="H2676" s="150">
        <v>100000</v>
      </c>
      <c r="I2676" s="148" t="str">
        <f t="shared" si="164"/>
        <v>2021Q2</v>
      </c>
      <c r="J2676" s="148">
        <f t="shared" si="165"/>
        <v>0</v>
      </c>
      <c r="K2676" s="148">
        <f t="shared" si="166"/>
        <v>2</v>
      </c>
      <c r="L2676" s="151">
        <f t="shared" si="167"/>
        <v>1</v>
      </c>
    </row>
    <row r="2677" spans="2:12" x14ac:dyDescent="0.25">
      <c r="B2677" s="147" t="s">
        <v>9</v>
      </c>
      <c r="C2677" s="148" t="s">
        <v>7</v>
      </c>
      <c r="D2677" s="148">
        <v>26</v>
      </c>
      <c r="E2677" s="148" t="s">
        <v>8</v>
      </c>
      <c r="F2677" s="149">
        <v>44537</v>
      </c>
      <c r="G2677" s="149">
        <v>42719</v>
      </c>
      <c r="H2677" s="150">
        <v>100000</v>
      </c>
      <c r="I2677" s="148" t="str">
        <f t="shared" si="164"/>
        <v>2016Q4</v>
      </c>
      <c r="J2677" s="148">
        <f t="shared" si="165"/>
        <v>5</v>
      </c>
      <c r="K2677" s="148">
        <f t="shared" si="166"/>
        <v>20</v>
      </c>
      <c r="L2677" s="151">
        <f t="shared" si="167"/>
        <v>1</v>
      </c>
    </row>
    <row r="2678" spans="2:12" x14ac:dyDescent="0.25">
      <c r="B2678" s="147" t="s">
        <v>9</v>
      </c>
      <c r="C2678" s="148" t="s">
        <v>7</v>
      </c>
      <c r="D2678" s="148">
        <v>26</v>
      </c>
      <c r="E2678" s="148" t="s">
        <v>8</v>
      </c>
      <c r="F2678" s="149">
        <v>44537</v>
      </c>
      <c r="G2678" s="149">
        <v>43099</v>
      </c>
      <c r="H2678" s="150">
        <v>100000</v>
      </c>
      <c r="I2678" s="148" t="str">
        <f t="shared" si="164"/>
        <v>2017Q4</v>
      </c>
      <c r="J2678" s="148">
        <f t="shared" si="165"/>
        <v>4</v>
      </c>
      <c r="K2678" s="148">
        <f t="shared" si="166"/>
        <v>16</v>
      </c>
      <c r="L2678" s="151">
        <f t="shared" si="167"/>
        <v>1</v>
      </c>
    </row>
    <row r="2679" spans="2:12" x14ac:dyDescent="0.25">
      <c r="B2679" s="147" t="s">
        <v>6</v>
      </c>
      <c r="C2679" s="148" t="s">
        <v>7</v>
      </c>
      <c r="D2679" s="148">
        <v>38</v>
      </c>
      <c r="E2679" s="148" t="s">
        <v>8</v>
      </c>
      <c r="F2679" s="149">
        <v>44537</v>
      </c>
      <c r="G2679" s="149">
        <v>44230</v>
      </c>
      <c r="H2679" s="150">
        <v>84000</v>
      </c>
      <c r="I2679" s="148" t="str">
        <f t="shared" si="164"/>
        <v>2021Q1</v>
      </c>
      <c r="J2679" s="148">
        <f t="shared" si="165"/>
        <v>0</v>
      </c>
      <c r="K2679" s="148">
        <f t="shared" si="166"/>
        <v>3</v>
      </c>
      <c r="L2679" s="151">
        <f t="shared" si="167"/>
        <v>1</v>
      </c>
    </row>
    <row r="2680" spans="2:12" x14ac:dyDescent="0.25">
      <c r="B2680" s="147" t="s">
        <v>6</v>
      </c>
      <c r="C2680" s="148" t="s">
        <v>7</v>
      </c>
      <c r="D2680" s="148">
        <v>39</v>
      </c>
      <c r="E2680" s="148" t="s">
        <v>8</v>
      </c>
      <c r="F2680" s="149">
        <v>44537</v>
      </c>
      <c r="G2680" s="149">
        <v>44384</v>
      </c>
      <c r="H2680" s="150">
        <v>81000</v>
      </c>
      <c r="I2680" s="148" t="str">
        <f t="shared" si="164"/>
        <v>2021Q3</v>
      </c>
      <c r="J2680" s="148">
        <f t="shared" si="165"/>
        <v>0</v>
      </c>
      <c r="K2680" s="148">
        <f t="shared" si="166"/>
        <v>1</v>
      </c>
      <c r="L2680" s="151">
        <f t="shared" si="167"/>
        <v>1</v>
      </c>
    </row>
    <row r="2681" spans="2:12" x14ac:dyDescent="0.25">
      <c r="B2681" s="147" t="s">
        <v>9</v>
      </c>
      <c r="C2681" s="148" t="s">
        <v>7</v>
      </c>
      <c r="D2681" s="148">
        <v>46</v>
      </c>
      <c r="E2681" s="148" t="s">
        <v>8</v>
      </c>
      <c r="F2681" s="149">
        <v>44538</v>
      </c>
      <c r="G2681" s="149">
        <v>44218</v>
      </c>
      <c r="H2681" s="150">
        <v>43000</v>
      </c>
      <c r="I2681" s="148" t="str">
        <f t="shared" si="164"/>
        <v>2021Q1</v>
      </c>
      <c r="J2681" s="148">
        <f t="shared" si="165"/>
        <v>0</v>
      </c>
      <c r="K2681" s="148">
        <f t="shared" si="166"/>
        <v>3</v>
      </c>
      <c r="L2681" s="151">
        <f t="shared" si="167"/>
        <v>1</v>
      </c>
    </row>
    <row r="2682" spans="2:12" x14ac:dyDescent="0.25">
      <c r="B2682" s="147" t="s">
        <v>9</v>
      </c>
      <c r="C2682" s="148" t="s">
        <v>7</v>
      </c>
      <c r="D2682" s="148">
        <v>24</v>
      </c>
      <c r="E2682" s="148" t="s">
        <v>8</v>
      </c>
      <c r="F2682" s="149">
        <v>44538</v>
      </c>
      <c r="G2682" s="149">
        <v>44259</v>
      </c>
      <c r="H2682" s="150">
        <v>100000</v>
      </c>
      <c r="I2682" s="148" t="str">
        <f t="shared" si="164"/>
        <v>2021Q1</v>
      </c>
      <c r="J2682" s="148">
        <f t="shared" si="165"/>
        <v>0</v>
      </c>
      <c r="K2682" s="148">
        <f t="shared" si="166"/>
        <v>3</v>
      </c>
      <c r="L2682" s="151">
        <f t="shared" si="167"/>
        <v>1</v>
      </c>
    </row>
    <row r="2683" spans="2:12" x14ac:dyDescent="0.25">
      <c r="B2683" s="147" t="s">
        <v>6</v>
      </c>
      <c r="C2683" s="148" t="s">
        <v>7</v>
      </c>
      <c r="D2683" s="148">
        <v>44</v>
      </c>
      <c r="E2683" s="148" t="s">
        <v>8</v>
      </c>
      <c r="F2683" s="149">
        <v>44538</v>
      </c>
      <c r="G2683" s="149">
        <v>44351</v>
      </c>
      <c r="H2683" s="150">
        <v>52000</v>
      </c>
      <c r="I2683" s="148" t="str">
        <f t="shared" si="164"/>
        <v>2021Q2</v>
      </c>
      <c r="J2683" s="148">
        <f t="shared" si="165"/>
        <v>0</v>
      </c>
      <c r="K2683" s="148">
        <f t="shared" si="166"/>
        <v>2</v>
      </c>
      <c r="L2683" s="151">
        <f t="shared" si="167"/>
        <v>1</v>
      </c>
    </row>
    <row r="2684" spans="2:12" x14ac:dyDescent="0.25">
      <c r="B2684" s="147" t="s">
        <v>6</v>
      </c>
      <c r="C2684" s="148" t="s">
        <v>7</v>
      </c>
      <c r="D2684" s="148">
        <v>45</v>
      </c>
      <c r="E2684" s="148" t="s">
        <v>8</v>
      </c>
      <c r="F2684" s="149">
        <v>44538</v>
      </c>
      <c r="G2684" s="149">
        <v>44477</v>
      </c>
      <c r="H2684" s="150">
        <v>47000</v>
      </c>
      <c r="I2684" s="148" t="str">
        <f t="shared" si="164"/>
        <v>2021Q4</v>
      </c>
      <c r="J2684" s="148">
        <f t="shared" si="165"/>
        <v>0</v>
      </c>
      <c r="K2684" s="148">
        <f t="shared" si="166"/>
        <v>0</v>
      </c>
      <c r="L2684" s="151">
        <f t="shared" si="167"/>
        <v>1</v>
      </c>
    </row>
    <row r="2685" spans="2:12" x14ac:dyDescent="0.25">
      <c r="B2685" s="147" t="s">
        <v>9</v>
      </c>
      <c r="C2685" s="148" t="s">
        <v>7</v>
      </c>
      <c r="D2685" s="148">
        <v>62</v>
      </c>
      <c r="E2685" s="148" t="s">
        <v>8</v>
      </c>
      <c r="F2685" s="149">
        <v>44539</v>
      </c>
      <c r="G2685" s="149">
        <v>43258</v>
      </c>
      <c r="H2685" s="150">
        <v>10000</v>
      </c>
      <c r="I2685" s="148" t="str">
        <f t="shared" si="164"/>
        <v>2018Q2</v>
      </c>
      <c r="J2685" s="148">
        <f t="shared" si="165"/>
        <v>3</v>
      </c>
      <c r="K2685" s="148">
        <f t="shared" si="166"/>
        <v>14</v>
      </c>
      <c r="L2685" s="151">
        <f t="shared" si="167"/>
        <v>1</v>
      </c>
    </row>
    <row r="2686" spans="2:12" x14ac:dyDescent="0.25">
      <c r="B2686" s="147" t="s">
        <v>9</v>
      </c>
      <c r="C2686" s="148" t="s">
        <v>7</v>
      </c>
      <c r="D2686" s="148">
        <v>34</v>
      </c>
      <c r="E2686" s="148" t="s">
        <v>8</v>
      </c>
      <c r="F2686" s="149">
        <v>44539</v>
      </c>
      <c r="G2686" s="149">
        <v>44342</v>
      </c>
      <c r="H2686" s="150">
        <v>91000</v>
      </c>
      <c r="I2686" s="148" t="str">
        <f t="shared" si="164"/>
        <v>2021Q2</v>
      </c>
      <c r="J2686" s="148">
        <f t="shared" si="165"/>
        <v>0</v>
      </c>
      <c r="K2686" s="148">
        <f t="shared" si="166"/>
        <v>2</v>
      </c>
      <c r="L2686" s="151">
        <f t="shared" si="167"/>
        <v>1</v>
      </c>
    </row>
    <row r="2687" spans="2:12" x14ac:dyDescent="0.25">
      <c r="B2687" s="147" t="s">
        <v>6</v>
      </c>
      <c r="C2687" s="148" t="s">
        <v>7</v>
      </c>
      <c r="D2687" s="148">
        <v>51</v>
      </c>
      <c r="E2687" s="148" t="s">
        <v>8</v>
      </c>
      <c r="F2687" s="149">
        <v>44539</v>
      </c>
      <c r="G2687" s="149">
        <v>44454</v>
      </c>
      <c r="H2687" s="150">
        <v>30000</v>
      </c>
      <c r="I2687" s="148" t="str">
        <f t="shared" si="164"/>
        <v>2021Q3</v>
      </c>
      <c r="J2687" s="148">
        <f t="shared" si="165"/>
        <v>0</v>
      </c>
      <c r="K2687" s="148">
        <f t="shared" si="166"/>
        <v>1</v>
      </c>
      <c r="L2687" s="151">
        <f t="shared" si="167"/>
        <v>1</v>
      </c>
    </row>
    <row r="2688" spans="2:12" x14ac:dyDescent="0.25">
      <c r="B2688" s="147" t="s">
        <v>6</v>
      </c>
      <c r="C2688" s="148" t="s">
        <v>7</v>
      </c>
      <c r="D2688" s="148">
        <v>58</v>
      </c>
      <c r="E2688" s="148" t="s">
        <v>8</v>
      </c>
      <c r="F2688" s="149">
        <v>44539</v>
      </c>
      <c r="G2688" s="149">
        <v>44481</v>
      </c>
      <c r="H2688" s="150">
        <v>12000</v>
      </c>
      <c r="I2688" s="148" t="str">
        <f t="shared" si="164"/>
        <v>2021Q4</v>
      </c>
      <c r="J2688" s="148">
        <f t="shared" si="165"/>
        <v>0</v>
      </c>
      <c r="K2688" s="148">
        <f t="shared" si="166"/>
        <v>0</v>
      </c>
      <c r="L2688" s="151">
        <f t="shared" si="167"/>
        <v>1</v>
      </c>
    </row>
    <row r="2689" spans="2:12" x14ac:dyDescent="0.25">
      <c r="B2689" s="147" t="s">
        <v>9</v>
      </c>
      <c r="C2689" s="148" t="s">
        <v>7</v>
      </c>
      <c r="D2689" s="148">
        <v>56</v>
      </c>
      <c r="E2689" s="148" t="s">
        <v>8</v>
      </c>
      <c r="F2689" s="149">
        <v>44542</v>
      </c>
      <c r="G2689" s="149">
        <v>43799</v>
      </c>
      <c r="H2689" s="150">
        <v>17000</v>
      </c>
      <c r="I2689" s="148" t="str">
        <f t="shared" si="164"/>
        <v>2019Q4</v>
      </c>
      <c r="J2689" s="148">
        <f t="shared" si="165"/>
        <v>2</v>
      </c>
      <c r="K2689" s="148">
        <f t="shared" si="166"/>
        <v>8</v>
      </c>
      <c r="L2689" s="151">
        <f t="shared" si="167"/>
        <v>1</v>
      </c>
    </row>
    <row r="2690" spans="2:12" x14ac:dyDescent="0.25">
      <c r="B2690" s="147" t="s">
        <v>9</v>
      </c>
      <c r="C2690" s="148" t="s">
        <v>10</v>
      </c>
      <c r="D2690" s="148">
        <v>46</v>
      </c>
      <c r="E2690" s="148" t="s">
        <v>8</v>
      </c>
      <c r="F2690" s="149">
        <v>44542</v>
      </c>
      <c r="G2690" s="149">
        <v>44182</v>
      </c>
      <c r="H2690" s="150">
        <v>43000</v>
      </c>
      <c r="I2690" s="148" t="str">
        <f t="shared" si="164"/>
        <v>2020Q4</v>
      </c>
      <c r="J2690" s="148">
        <f t="shared" si="165"/>
        <v>1</v>
      </c>
      <c r="K2690" s="148">
        <f t="shared" si="166"/>
        <v>4</v>
      </c>
      <c r="L2690" s="151">
        <f t="shared" si="167"/>
        <v>0</v>
      </c>
    </row>
    <row r="2691" spans="2:12" x14ac:dyDescent="0.25">
      <c r="B2691" s="147" t="s">
        <v>6</v>
      </c>
      <c r="C2691" s="148" t="s">
        <v>7</v>
      </c>
      <c r="D2691" s="148">
        <v>49</v>
      </c>
      <c r="E2691" s="148" t="s">
        <v>8</v>
      </c>
      <c r="F2691" s="149">
        <v>44542</v>
      </c>
      <c r="G2691" s="149">
        <v>44412</v>
      </c>
      <c r="H2691" s="150">
        <v>35000</v>
      </c>
      <c r="I2691" s="148" t="str">
        <f t="shared" si="164"/>
        <v>2021Q3</v>
      </c>
      <c r="J2691" s="148">
        <f t="shared" si="165"/>
        <v>0</v>
      </c>
      <c r="K2691" s="148">
        <f t="shared" si="166"/>
        <v>1</v>
      </c>
      <c r="L2691" s="151">
        <f t="shared" si="167"/>
        <v>1</v>
      </c>
    </row>
    <row r="2692" spans="2:12" x14ac:dyDescent="0.25">
      <c r="B2692" s="147" t="s">
        <v>6</v>
      </c>
      <c r="C2692" s="148" t="s">
        <v>7</v>
      </c>
      <c r="D2692" s="148">
        <v>61</v>
      </c>
      <c r="E2692" s="148" t="s">
        <v>8</v>
      </c>
      <c r="F2692" s="149">
        <v>44542</v>
      </c>
      <c r="G2692" s="149">
        <v>44470</v>
      </c>
      <c r="H2692" s="150">
        <v>10000</v>
      </c>
      <c r="I2692" s="148" t="str">
        <f t="shared" si="164"/>
        <v>2021Q4</v>
      </c>
      <c r="J2692" s="148">
        <f t="shared" si="165"/>
        <v>0</v>
      </c>
      <c r="K2692" s="148">
        <f t="shared" si="166"/>
        <v>0</v>
      </c>
      <c r="L2692" s="151">
        <f t="shared" si="167"/>
        <v>1</v>
      </c>
    </row>
    <row r="2693" spans="2:12" x14ac:dyDescent="0.25">
      <c r="B2693" s="147" t="s">
        <v>6</v>
      </c>
      <c r="C2693" s="148" t="s">
        <v>7</v>
      </c>
      <c r="D2693" s="148">
        <v>49</v>
      </c>
      <c r="E2693" s="148" t="s">
        <v>8</v>
      </c>
      <c r="F2693" s="149">
        <v>44542</v>
      </c>
      <c r="G2693" s="149">
        <v>44495</v>
      </c>
      <c r="H2693" s="150">
        <v>35000</v>
      </c>
      <c r="I2693" s="148" t="str">
        <f t="shared" si="164"/>
        <v>2021Q4</v>
      </c>
      <c r="J2693" s="148">
        <f t="shared" si="165"/>
        <v>0</v>
      </c>
      <c r="K2693" s="148">
        <f t="shared" si="166"/>
        <v>0</v>
      </c>
      <c r="L2693" s="151">
        <f t="shared" si="167"/>
        <v>1</v>
      </c>
    </row>
    <row r="2694" spans="2:12" x14ac:dyDescent="0.25">
      <c r="B2694" s="147" t="s">
        <v>9</v>
      </c>
      <c r="C2694" s="148" t="s">
        <v>7</v>
      </c>
      <c r="D2694" s="148">
        <v>56</v>
      </c>
      <c r="E2694" s="148" t="s">
        <v>8</v>
      </c>
      <c r="F2694" s="149">
        <v>44543</v>
      </c>
      <c r="G2694" s="149">
        <v>44336</v>
      </c>
      <c r="H2694" s="150">
        <v>17000</v>
      </c>
      <c r="I2694" s="148" t="str">
        <f t="shared" si="164"/>
        <v>2021Q2</v>
      </c>
      <c r="J2694" s="148">
        <f t="shared" si="165"/>
        <v>0</v>
      </c>
      <c r="K2694" s="148">
        <f t="shared" si="166"/>
        <v>2</v>
      </c>
      <c r="L2694" s="151">
        <f t="shared" si="167"/>
        <v>1</v>
      </c>
    </row>
    <row r="2695" spans="2:12" x14ac:dyDescent="0.25">
      <c r="B2695" s="147" t="s">
        <v>6</v>
      </c>
      <c r="C2695" s="148" t="s">
        <v>7</v>
      </c>
      <c r="D2695" s="148">
        <v>49</v>
      </c>
      <c r="E2695" s="148" t="s">
        <v>8</v>
      </c>
      <c r="F2695" s="149">
        <v>44543</v>
      </c>
      <c r="G2695" s="149">
        <v>44476</v>
      </c>
      <c r="H2695" s="150">
        <v>35000</v>
      </c>
      <c r="I2695" s="148" t="str">
        <f t="shared" si="164"/>
        <v>2021Q4</v>
      </c>
      <c r="J2695" s="148">
        <f t="shared" si="165"/>
        <v>0</v>
      </c>
      <c r="K2695" s="148">
        <f t="shared" si="166"/>
        <v>0</v>
      </c>
      <c r="L2695" s="151">
        <f t="shared" si="167"/>
        <v>1</v>
      </c>
    </row>
    <row r="2696" spans="2:12" x14ac:dyDescent="0.25">
      <c r="B2696" s="147" t="s">
        <v>6</v>
      </c>
      <c r="C2696" s="148" t="s">
        <v>7</v>
      </c>
      <c r="D2696" s="148">
        <v>45</v>
      </c>
      <c r="E2696" s="148" t="s">
        <v>8</v>
      </c>
      <c r="F2696" s="149">
        <v>44543</v>
      </c>
      <c r="G2696" s="149">
        <v>44502</v>
      </c>
      <c r="H2696" s="150">
        <v>47000</v>
      </c>
      <c r="I2696" s="148" t="str">
        <f t="shared" si="164"/>
        <v>2021Q4</v>
      </c>
      <c r="J2696" s="148">
        <f t="shared" si="165"/>
        <v>0</v>
      </c>
      <c r="K2696" s="148">
        <f t="shared" si="166"/>
        <v>0</v>
      </c>
      <c r="L2696" s="151">
        <f t="shared" si="167"/>
        <v>1</v>
      </c>
    </row>
    <row r="2697" spans="2:12" x14ac:dyDescent="0.25">
      <c r="B2697" s="147" t="s">
        <v>9</v>
      </c>
      <c r="C2697" s="148" t="s">
        <v>7</v>
      </c>
      <c r="D2697" s="148">
        <v>31</v>
      </c>
      <c r="E2697" s="148" t="s">
        <v>8</v>
      </c>
      <c r="F2697" s="149">
        <v>44544</v>
      </c>
      <c r="G2697" s="149">
        <v>42416</v>
      </c>
      <c r="H2697" s="150">
        <v>98000</v>
      </c>
      <c r="I2697" s="148" t="str">
        <f t="shared" si="164"/>
        <v>2016Q1</v>
      </c>
      <c r="J2697" s="148">
        <f t="shared" si="165"/>
        <v>5</v>
      </c>
      <c r="K2697" s="148">
        <f t="shared" si="166"/>
        <v>23</v>
      </c>
      <c r="L2697" s="151">
        <f t="shared" si="167"/>
        <v>1</v>
      </c>
    </row>
    <row r="2698" spans="2:12" x14ac:dyDescent="0.25">
      <c r="B2698" s="147" t="s">
        <v>9</v>
      </c>
      <c r="C2698" s="148" t="s">
        <v>7</v>
      </c>
      <c r="D2698" s="148">
        <v>46</v>
      </c>
      <c r="E2698" s="148" t="s">
        <v>8</v>
      </c>
      <c r="F2698" s="149">
        <v>44544</v>
      </c>
      <c r="G2698" s="149">
        <v>44265</v>
      </c>
      <c r="H2698" s="150">
        <v>43000</v>
      </c>
      <c r="I2698" s="148" t="str">
        <f t="shared" si="164"/>
        <v>2021Q1</v>
      </c>
      <c r="J2698" s="148">
        <f t="shared" si="165"/>
        <v>0</v>
      </c>
      <c r="K2698" s="148">
        <f t="shared" si="166"/>
        <v>3</v>
      </c>
      <c r="L2698" s="151">
        <f t="shared" si="167"/>
        <v>1</v>
      </c>
    </row>
    <row r="2699" spans="2:12" x14ac:dyDescent="0.25">
      <c r="B2699" s="147" t="s">
        <v>9</v>
      </c>
      <c r="C2699" s="148" t="s">
        <v>7</v>
      </c>
      <c r="D2699" s="148">
        <v>52</v>
      </c>
      <c r="E2699" s="148" t="s">
        <v>8</v>
      </c>
      <c r="F2699" s="149">
        <v>44544</v>
      </c>
      <c r="G2699" s="149">
        <v>44287</v>
      </c>
      <c r="H2699" s="150">
        <v>27000</v>
      </c>
      <c r="I2699" s="148" t="str">
        <f t="shared" ref="I2699:I2762" si="168">YEAR(G2699)&amp;"Q"&amp;ROUNDUP(MONTH(G2699)/3,0)</f>
        <v>2021Q2</v>
      </c>
      <c r="J2699" s="148">
        <f t="shared" ref="J2699:J2762" si="169">YEAR(F2699)-YEAR(G2699)</f>
        <v>0</v>
      </c>
      <c r="K2699" s="148">
        <f t="shared" ref="K2699:K2762" si="170">(YEAR(F2699)*4+ROUNDDOWN((MONTH(F2699)-1)/3,0))
-(YEAR(G2699)*4+ROUNDDOWN((MONTH(G2699)-1)/3,0))</f>
        <v>2</v>
      </c>
      <c r="L2699" s="151">
        <f t="shared" ref="L2699:L2762" si="171">IF(C2699="Declined",0,IF(C2699="Admitted",1,IF(B2699="TPD",0.8,1)))</f>
        <v>1</v>
      </c>
    </row>
    <row r="2700" spans="2:12" x14ac:dyDescent="0.25">
      <c r="B2700" s="147" t="s">
        <v>6</v>
      </c>
      <c r="C2700" s="148" t="s">
        <v>7</v>
      </c>
      <c r="D2700" s="148">
        <v>31</v>
      </c>
      <c r="E2700" s="148" t="s">
        <v>8</v>
      </c>
      <c r="F2700" s="149">
        <v>44544</v>
      </c>
      <c r="G2700" s="149">
        <v>44484</v>
      </c>
      <c r="H2700" s="150">
        <v>98000</v>
      </c>
      <c r="I2700" s="148" t="str">
        <f t="shared" si="168"/>
        <v>2021Q4</v>
      </c>
      <c r="J2700" s="148">
        <f t="shared" si="169"/>
        <v>0</v>
      </c>
      <c r="K2700" s="148">
        <f t="shared" si="170"/>
        <v>0</v>
      </c>
      <c r="L2700" s="151">
        <f t="shared" si="171"/>
        <v>1</v>
      </c>
    </row>
    <row r="2701" spans="2:12" x14ac:dyDescent="0.25">
      <c r="B2701" s="147" t="s">
        <v>6</v>
      </c>
      <c r="C2701" s="148" t="s">
        <v>7</v>
      </c>
      <c r="D2701" s="148">
        <v>34</v>
      </c>
      <c r="E2701" s="148" t="s">
        <v>12</v>
      </c>
      <c r="F2701" s="149">
        <v>44544</v>
      </c>
      <c r="G2701" s="149">
        <v>44486</v>
      </c>
      <c r="H2701" s="150">
        <v>182000</v>
      </c>
      <c r="I2701" s="148" t="str">
        <f t="shared" si="168"/>
        <v>2021Q4</v>
      </c>
      <c r="J2701" s="148">
        <f t="shared" si="169"/>
        <v>0</v>
      </c>
      <c r="K2701" s="148">
        <f t="shared" si="170"/>
        <v>0</v>
      </c>
      <c r="L2701" s="151">
        <f t="shared" si="171"/>
        <v>1</v>
      </c>
    </row>
    <row r="2702" spans="2:12" x14ac:dyDescent="0.25">
      <c r="B2702" s="147" t="s">
        <v>9</v>
      </c>
      <c r="C2702" s="148" t="s">
        <v>7</v>
      </c>
      <c r="D2702" s="148">
        <v>34</v>
      </c>
      <c r="E2702" s="148" t="s">
        <v>8</v>
      </c>
      <c r="F2702" s="149">
        <v>44545</v>
      </c>
      <c r="G2702" s="149">
        <v>42708</v>
      </c>
      <c r="H2702" s="150">
        <v>91000</v>
      </c>
      <c r="I2702" s="148" t="str">
        <f t="shared" si="168"/>
        <v>2016Q4</v>
      </c>
      <c r="J2702" s="148">
        <f t="shared" si="169"/>
        <v>5</v>
      </c>
      <c r="K2702" s="148">
        <f t="shared" si="170"/>
        <v>20</v>
      </c>
      <c r="L2702" s="151">
        <f t="shared" si="171"/>
        <v>1</v>
      </c>
    </row>
    <row r="2703" spans="2:12" x14ac:dyDescent="0.25">
      <c r="B2703" s="147" t="s">
        <v>9</v>
      </c>
      <c r="C2703" s="148" t="s">
        <v>7</v>
      </c>
      <c r="D2703" s="148">
        <v>44</v>
      </c>
      <c r="E2703" s="148" t="s">
        <v>8</v>
      </c>
      <c r="F2703" s="149">
        <v>44545</v>
      </c>
      <c r="G2703" s="149">
        <v>43739</v>
      </c>
      <c r="H2703" s="150">
        <v>52000</v>
      </c>
      <c r="I2703" s="148" t="str">
        <f t="shared" si="168"/>
        <v>2019Q4</v>
      </c>
      <c r="J2703" s="148">
        <f t="shared" si="169"/>
        <v>2</v>
      </c>
      <c r="K2703" s="148">
        <f t="shared" si="170"/>
        <v>8</v>
      </c>
      <c r="L2703" s="151">
        <f t="shared" si="171"/>
        <v>1</v>
      </c>
    </row>
    <row r="2704" spans="2:12" x14ac:dyDescent="0.25">
      <c r="B2704" s="147" t="s">
        <v>9</v>
      </c>
      <c r="C2704" s="148" t="s">
        <v>7</v>
      </c>
      <c r="D2704" s="148">
        <v>58</v>
      </c>
      <c r="E2704" s="148" t="s">
        <v>8</v>
      </c>
      <c r="F2704" s="149">
        <v>44545</v>
      </c>
      <c r="G2704" s="149">
        <v>44185</v>
      </c>
      <c r="H2704" s="150">
        <v>12000</v>
      </c>
      <c r="I2704" s="148" t="str">
        <f t="shared" si="168"/>
        <v>2020Q4</v>
      </c>
      <c r="J2704" s="148">
        <f t="shared" si="169"/>
        <v>1</v>
      </c>
      <c r="K2704" s="148">
        <f t="shared" si="170"/>
        <v>4</v>
      </c>
      <c r="L2704" s="151">
        <f t="shared" si="171"/>
        <v>1</v>
      </c>
    </row>
    <row r="2705" spans="2:12" x14ac:dyDescent="0.25">
      <c r="B2705" s="147" t="s">
        <v>6</v>
      </c>
      <c r="C2705" s="148" t="s">
        <v>7</v>
      </c>
      <c r="D2705" s="148">
        <v>64</v>
      </c>
      <c r="E2705" s="148" t="s">
        <v>8</v>
      </c>
      <c r="F2705" s="149">
        <v>44545</v>
      </c>
      <c r="G2705" s="149">
        <v>44426</v>
      </c>
      <c r="H2705" s="150">
        <v>10000</v>
      </c>
      <c r="I2705" s="148" t="str">
        <f t="shared" si="168"/>
        <v>2021Q3</v>
      </c>
      <c r="J2705" s="148">
        <f t="shared" si="169"/>
        <v>0</v>
      </c>
      <c r="K2705" s="148">
        <f t="shared" si="170"/>
        <v>1</v>
      </c>
      <c r="L2705" s="151">
        <f t="shared" si="171"/>
        <v>1</v>
      </c>
    </row>
    <row r="2706" spans="2:12" x14ac:dyDescent="0.25">
      <c r="B2706" s="147" t="s">
        <v>9</v>
      </c>
      <c r="C2706" s="148" t="s">
        <v>10</v>
      </c>
      <c r="D2706" s="148">
        <v>37</v>
      </c>
      <c r="E2706" s="148" t="s">
        <v>8</v>
      </c>
      <c r="F2706" s="149">
        <v>44546</v>
      </c>
      <c r="G2706" s="149">
        <v>44125</v>
      </c>
      <c r="H2706" s="150">
        <v>86000</v>
      </c>
      <c r="I2706" s="148" t="str">
        <f t="shared" si="168"/>
        <v>2020Q4</v>
      </c>
      <c r="J2706" s="148">
        <f t="shared" si="169"/>
        <v>1</v>
      </c>
      <c r="K2706" s="148">
        <f t="shared" si="170"/>
        <v>4</v>
      </c>
      <c r="L2706" s="151">
        <f t="shared" si="171"/>
        <v>0</v>
      </c>
    </row>
    <row r="2707" spans="2:12" x14ac:dyDescent="0.25">
      <c r="B2707" s="147" t="s">
        <v>6</v>
      </c>
      <c r="C2707" s="148" t="s">
        <v>7</v>
      </c>
      <c r="D2707" s="148">
        <v>56</v>
      </c>
      <c r="E2707" s="148" t="s">
        <v>8</v>
      </c>
      <c r="F2707" s="149">
        <v>44546</v>
      </c>
      <c r="G2707" s="149">
        <v>44480</v>
      </c>
      <c r="H2707" s="150">
        <v>17000</v>
      </c>
      <c r="I2707" s="148" t="str">
        <f t="shared" si="168"/>
        <v>2021Q4</v>
      </c>
      <c r="J2707" s="148">
        <f t="shared" si="169"/>
        <v>0</v>
      </c>
      <c r="K2707" s="148">
        <f t="shared" si="170"/>
        <v>0</v>
      </c>
      <c r="L2707" s="151">
        <f t="shared" si="171"/>
        <v>1</v>
      </c>
    </row>
    <row r="2708" spans="2:12" x14ac:dyDescent="0.25">
      <c r="B2708" s="147" t="s">
        <v>6</v>
      </c>
      <c r="C2708" s="148" t="s">
        <v>7</v>
      </c>
      <c r="D2708" s="148">
        <v>40</v>
      </c>
      <c r="E2708" s="148" t="s">
        <v>8</v>
      </c>
      <c r="F2708" s="149">
        <v>44549</v>
      </c>
      <c r="G2708" s="149">
        <v>44435</v>
      </c>
      <c r="H2708" s="150">
        <v>74000</v>
      </c>
      <c r="I2708" s="148" t="str">
        <f t="shared" si="168"/>
        <v>2021Q3</v>
      </c>
      <c r="J2708" s="148">
        <f t="shared" si="169"/>
        <v>0</v>
      </c>
      <c r="K2708" s="148">
        <f t="shared" si="170"/>
        <v>1</v>
      </c>
      <c r="L2708" s="151">
        <f t="shared" si="171"/>
        <v>1</v>
      </c>
    </row>
    <row r="2709" spans="2:12" x14ac:dyDescent="0.25">
      <c r="B2709" s="147" t="s">
        <v>9</v>
      </c>
      <c r="C2709" s="148" t="s">
        <v>7</v>
      </c>
      <c r="D2709" s="148">
        <v>55</v>
      </c>
      <c r="E2709" s="148" t="s">
        <v>8</v>
      </c>
      <c r="F2709" s="149">
        <v>44550</v>
      </c>
      <c r="G2709" s="149">
        <v>42846</v>
      </c>
      <c r="H2709" s="150">
        <v>20000</v>
      </c>
      <c r="I2709" s="148" t="str">
        <f t="shared" si="168"/>
        <v>2017Q2</v>
      </c>
      <c r="J2709" s="148">
        <f t="shared" si="169"/>
        <v>4</v>
      </c>
      <c r="K2709" s="148">
        <f t="shared" si="170"/>
        <v>18</v>
      </c>
      <c r="L2709" s="151">
        <f t="shared" si="171"/>
        <v>1</v>
      </c>
    </row>
    <row r="2710" spans="2:12" x14ac:dyDescent="0.25">
      <c r="B2710" s="147" t="s">
        <v>9</v>
      </c>
      <c r="C2710" s="148" t="s">
        <v>7</v>
      </c>
      <c r="D2710" s="148">
        <v>57</v>
      </c>
      <c r="E2710" s="148" t="s">
        <v>8</v>
      </c>
      <c r="F2710" s="149">
        <v>44550</v>
      </c>
      <c r="G2710" s="149">
        <v>43290</v>
      </c>
      <c r="H2710" s="150">
        <v>15000</v>
      </c>
      <c r="I2710" s="148" t="str">
        <f t="shared" si="168"/>
        <v>2018Q3</v>
      </c>
      <c r="J2710" s="148">
        <f t="shared" si="169"/>
        <v>3</v>
      </c>
      <c r="K2710" s="148">
        <f t="shared" si="170"/>
        <v>13</v>
      </c>
      <c r="L2710" s="151">
        <f t="shared" si="171"/>
        <v>1</v>
      </c>
    </row>
    <row r="2711" spans="2:12" x14ac:dyDescent="0.25">
      <c r="B2711" s="147" t="s">
        <v>9</v>
      </c>
      <c r="C2711" s="148" t="s">
        <v>7</v>
      </c>
      <c r="D2711" s="148">
        <v>48</v>
      </c>
      <c r="E2711" s="148" t="s">
        <v>8</v>
      </c>
      <c r="F2711" s="149">
        <v>44550</v>
      </c>
      <c r="G2711" s="149">
        <v>43673</v>
      </c>
      <c r="H2711" s="150">
        <v>38000</v>
      </c>
      <c r="I2711" s="148" t="str">
        <f t="shared" si="168"/>
        <v>2019Q3</v>
      </c>
      <c r="J2711" s="148">
        <f t="shared" si="169"/>
        <v>2</v>
      </c>
      <c r="K2711" s="148">
        <f t="shared" si="170"/>
        <v>9</v>
      </c>
      <c r="L2711" s="151">
        <f t="shared" si="171"/>
        <v>1</v>
      </c>
    </row>
    <row r="2712" spans="2:12" x14ac:dyDescent="0.25">
      <c r="B2712" s="147" t="s">
        <v>6</v>
      </c>
      <c r="C2712" s="148" t="s">
        <v>7</v>
      </c>
      <c r="D2712" s="148">
        <v>27</v>
      </c>
      <c r="E2712" s="148" t="s">
        <v>8</v>
      </c>
      <c r="F2712" s="149">
        <v>44551</v>
      </c>
      <c r="G2712" s="149">
        <v>42742</v>
      </c>
      <c r="H2712" s="150">
        <v>100000</v>
      </c>
      <c r="I2712" s="148" t="str">
        <f t="shared" si="168"/>
        <v>2017Q1</v>
      </c>
      <c r="J2712" s="148">
        <f t="shared" si="169"/>
        <v>4</v>
      </c>
      <c r="K2712" s="148">
        <f t="shared" si="170"/>
        <v>19</v>
      </c>
      <c r="L2712" s="151">
        <f t="shared" si="171"/>
        <v>1</v>
      </c>
    </row>
    <row r="2713" spans="2:12" x14ac:dyDescent="0.25">
      <c r="B2713" s="147" t="s">
        <v>9</v>
      </c>
      <c r="C2713" s="148" t="s">
        <v>7</v>
      </c>
      <c r="D2713" s="148">
        <v>30</v>
      </c>
      <c r="E2713" s="148" t="s">
        <v>8</v>
      </c>
      <c r="F2713" s="149">
        <v>44551</v>
      </c>
      <c r="G2713" s="149">
        <v>43489</v>
      </c>
      <c r="H2713" s="150">
        <v>100000</v>
      </c>
      <c r="I2713" s="148" t="str">
        <f t="shared" si="168"/>
        <v>2019Q1</v>
      </c>
      <c r="J2713" s="148">
        <f t="shared" si="169"/>
        <v>2</v>
      </c>
      <c r="K2713" s="148">
        <f t="shared" si="170"/>
        <v>11</v>
      </c>
      <c r="L2713" s="151">
        <f t="shared" si="171"/>
        <v>1</v>
      </c>
    </row>
    <row r="2714" spans="2:12" x14ac:dyDescent="0.25">
      <c r="B2714" s="147" t="s">
        <v>9</v>
      </c>
      <c r="C2714" s="148" t="s">
        <v>7</v>
      </c>
      <c r="D2714" s="148">
        <v>50</v>
      </c>
      <c r="E2714" s="148" t="s">
        <v>8</v>
      </c>
      <c r="F2714" s="149">
        <v>44551</v>
      </c>
      <c r="G2714" s="149">
        <v>43612</v>
      </c>
      <c r="H2714" s="150">
        <v>32000</v>
      </c>
      <c r="I2714" s="148" t="str">
        <f t="shared" si="168"/>
        <v>2019Q2</v>
      </c>
      <c r="J2714" s="148">
        <f t="shared" si="169"/>
        <v>2</v>
      </c>
      <c r="K2714" s="148">
        <f t="shared" si="170"/>
        <v>10</v>
      </c>
      <c r="L2714" s="151">
        <f t="shared" si="171"/>
        <v>1</v>
      </c>
    </row>
    <row r="2715" spans="2:12" x14ac:dyDescent="0.25">
      <c r="B2715" s="147" t="s">
        <v>9</v>
      </c>
      <c r="C2715" s="148" t="s">
        <v>7</v>
      </c>
      <c r="D2715" s="148">
        <v>45</v>
      </c>
      <c r="E2715" s="148" t="s">
        <v>8</v>
      </c>
      <c r="F2715" s="149">
        <v>44551</v>
      </c>
      <c r="G2715" s="149">
        <v>43846</v>
      </c>
      <c r="H2715" s="150">
        <v>47000</v>
      </c>
      <c r="I2715" s="148" t="str">
        <f t="shared" si="168"/>
        <v>2020Q1</v>
      </c>
      <c r="J2715" s="148">
        <f t="shared" si="169"/>
        <v>1</v>
      </c>
      <c r="K2715" s="148">
        <f t="shared" si="170"/>
        <v>7</v>
      </c>
      <c r="L2715" s="151">
        <f t="shared" si="171"/>
        <v>1</v>
      </c>
    </row>
    <row r="2716" spans="2:12" x14ac:dyDescent="0.25">
      <c r="B2716" s="147" t="s">
        <v>9</v>
      </c>
      <c r="C2716" s="148" t="s">
        <v>7</v>
      </c>
      <c r="D2716" s="148">
        <v>49</v>
      </c>
      <c r="E2716" s="148" t="s">
        <v>8</v>
      </c>
      <c r="F2716" s="149">
        <v>44551</v>
      </c>
      <c r="G2716" s="149">
        <v>43860</v>
      </c>
      <c r="H2716" s="150">
        <v>35000</v>
      </c>
      <c r="I2716" s="148" t="str">
        <f t="shared" si="168"/>
        <v>2020Q1</v>
      </c>
      <c r="J2716" s="148">
        <f t="shared" si="169"/>
        <v>1</v>
      </c>
      <c r="K2716" s="148">
        <f t="shared" si="170"/>
        <v>7</v>
      </c>
      <c r="L2716" s="151">
        <f t="shared" si="171"/>
        <v>1</v>
      </c>
    </row>
    <row r="2717" spans="2:12" x14ac:dyDescent="0.25">
      <c r="B2717" s="147" t="s">
        <v>9</v>
      </c>
      <c r="C2717" s="148" t="s">
        <v>7</v>
      </c>
      <c r="D2717" s="148">
        <v>59</v>
      </c>
      <c r="E2717" s="148" t="s">
        <v>8</v>
      </c>
      <c r="F2717" s="149">
        <v>44551</v>
      </c>
      <c r="G2717" s="149">
        <v>44127</v>
      </c>
      <c r="H2717" s="150">
        <v>10000</v>
      </c>
      <c r="I2717" s="148" t="str">
        <f t="shared" si="168"/>
        <v>2020Q4</v>
      </c>
      <c r="J2717" s="148">
        <f t="shared" si="169"/>
        <v>1</v>
      </c>
      <c r="K2717" s="148">
        <f t="shared" si="170"/>
        <v>4</v>
      </c>
      <c r="L2717" s="151">
        <f t="shared" si="171"/>
        <v>1</v>
      </c>
    </row>
    <row r="2718" spans="2:12" x14ac:dyDescent="0.25">
      <c r="B2718" s="147" t="s">
        <v>6</v>
      </c>
      <c r="C2718" s="148" t="s">
        <v>7</v>
      </c>
      <c r="D2718" s="148">
        <v>53</v>
      </c>
      <c r="E2718" s="148" t="s">
        <v>8</v>
      </c>
      <c r="F2718" s="149">
        <v>44551</v>
      </c>
      <c r="G2718" s="149">
        <v>44480</v>
      </c>
      <c r="H2718" s="150">
        <v>25000</v>
      </c>
      <c r="I2718" s="148" t="str">
        <f t="shared" si="168"/>
        <v>2021Q4</v>
      </c>
      <c r="J2718" s="148">
        <f t="shared" si="169"/>
        <v>0</v>
      </c>
      <c r="K2718" s="148">
        <f t="shared" si="170"/>
        <v>0</v>
      </c>
      <c r="L2718" s="151">
        <f t="shared" si="171"/>
        <v>1</v>
      </c>
    </row>
    <row r="2719" spans="2:12" x14ac:dyDescent="0.25">
      <c r="B2719" s="147" t="s">
        <v>9</v>
      </c>
      <c r="C2719" s="148" t="s">
        <v>7</v>
      </c>
      <c r="D2719" s="148">
        <v>48</v>
      </c>
      <c r="E2719" s="148" t="s">
        <v>8</v>
      </c>
      <c r="F2719" s="149">
        <v>44552</v>
      </c>
      <c r="G2719" s="149">
        <v>43891</v>
      </c>
      <c r="H2719" s="150">
        <v>38000</v>
      </c>
      <c r="I2719" s="148" t="str">
        <f t="shared" si="168"/>
        <v>2020Q1</v>
      </c>
      <c r="J2719" s="148">
        <f t="shared" si="169"/>
        <v>1</v>
      </c>
      <c r="K2719" s="148">
        <f t="shared" si="170"/>
        <v>7</v>
      </c>
      <c r="L2719" s="151">
        <f t="shared" si="171"/>
        <v>1</v>
      </c>
    </row>
    <row r="2720" spans="2:12" x14ac:dyDescent="0.25">
      <c r="B2720" s="147" t="s">
        <v>9</v>
      </c>
      <c r="C2720" s="148" t="s">
        <v>7</v>
      </c>
      <c r="D2720" s="148">
        <v>48</v>
      </c>
      <c r="E2720" s="148" t="s">
        <v>8</v>
      </c>
      <c r="F2720" s="149">
        <v>44552</v>
      </c>
      <c r="G2720" s="149">
        <v>44307</v>
      </c>
      <c r="H2720" s="150">
        <v>38000</v>
      </c>
      <c r="I2720" s="148" t="str">
        <f t="shared" si="168"/>
        <v>2021Q2</v>
      </c>
      <c r="J2720" s="148">
        <f t="shared" si="169"/>
        <v>0</v>
      </c>
      <c r="K2720" s="148">
        <f t="shared" si="170"/>
        <v>2</v>
      </c>
      <c r="L2720" s="151">
        <f t="shared" si="171"/>
        <v>1</v>
      </c>
    </row>
    <row r="2721" spans="2:12" x14ac:dyDescent="0.25">
      <c r="B2721" s="147" t="s">
        <v>6</v>
      </c>
      <c r="C2721" s="148" t="s">
        <v>7</v>
      </c>
      <c r="D2721" s="148">
        <v>41</v>
      </c>
      <c r="E2721" s="148" t="s">
        <v>8</v>
      </c>
      <c r="F2721" s="149">
        <v>44552</v>
      </c>
      <c r="G2721" s="149">
        <v>44503</v>
      </c>
      <c r="H2721" s="150">
        <v>68000</v>
      </c>
      <c r="I2721" s="148" t="str">
        <f t="shared" si="168"/>
        <v>2021Q4</v>
      </c>
      <c r="J2721" s="148">
        <f t="shared" si="169"/>
        <v>0</v>
      </c>
      <c r="K2721" s="148">
        <f t="shared" si="170"/>
        <v>0</v>
      </c>
      <c r="L2721" s="151">
        <f t="shared" si="171"/>
        <v>1</v>
      </c>
    </row>
    <row r="2722" spans="2:12" x14ac:dyDescent="0.25">
      <c r="B2722" s="147" t="s">
        <v>9</v>
      </c>
      <c r="C2722" s="148" t="s">
        <v>7</v>
      </c>
      <c r="D2722" s="148">
        <v>36</v>
      </c>
      <c r="E2722" s="148" t="s">
        <v>8</v>
      </c>
      <c r="F2722" s="149">
        <v>44556</v>
      </c>
      <c r="G2722" s="149">
        <v>43145</v>
      </c>
      <c r="H2722" s="150">
        <v>87000</v>
      </c>
      <c r="I2722" s="148" t="str">
        <f t="shared" si="168"/>
        <v>2018Q1</v>
      </c>
      <c r="J2722" s="148">
        <f t="shared" si="169"/>
        <v>3</v>
      </c>
      <c r="K2722" s="148">
        <f t="shared" si="170"/>
        <v>15</v>
      </c>
      <c r="L2722" s="151">
        <f t="shared" si="171"/>
        <v>1</v>
      </c>
    </row>
    <row r="2723" spans="2:12" x14ac:dyDescent="0.25">
      <c r="B2723" s="147" t="s">
        <v>9</v>
      </c>
      <c r="C2723" s="148" t="s">
        <v>7</v>
      </c>
      <c r="D2723" s="148">
        <v>55</v>
      </c>
      <c r="E2723" s="148" t="s">
        <v>8</v>
      </c>
      <c r="F2723" s="149">
        <v>44556</v>
      </c>
      <c r="G2723" s="149">
        <v>43492</v>
      </c>
      <c r="H2723" s="150">
        <v>20000</v>
      </c>
      <c r="I2723" s="148" t="str">
        <f t="shared" si="168"/>
        <v>2019Q1</v>
      </c>
      <c r="J2723" s="148">
        <f t="shared" si="169"/>
        <v>2</v>
      </c>
      <c r="K2723" s="148">
        <f t="shared" si="170"/>
        <v>11</v>
      </c>
      <c r="L2723" s="151">
        <f t="shared" si="171"/>
        <v>1</v>
      </c>
    </row>
    <row r="2724" spans="2:12" x14ac:dyDescent="0.25">
      <c r="B2724" s="147" t="s">
        <v>9</v>
      </c>
      <c r="C2724" s="148" t="s">
        <v>7</v>
      </c>
      <c r="D2724" s="148">
        <v>43</v>
      </c>
      <c r="E2724" s="148" t="s">
        <v>8</v>
      </c>
      <c r="F2724" s="149">
        <v>44556</v>
      </c>
      <c r="G2724" s="149">
        <v>44070</v>
      </c>
      <c r="H2724" s="150">
        <v>59000</v>
      </c>
      <c r="I2724" s="148" t="str">
        <f t="shared" si="168"/>
        <v>2020Q3</v>
      </c>
      <c r="J2724" s="148">
        <f t="shared" si="169"/>
        <v>1</v>
      </c>
      <c r="K2724" s="148">
        <f t="shared" si="170"/>
        <v>5</v>
      </c>
      <c r="L2724" s="151">
        <f t="shared" si="171"/>
        <v>1</v>
      </c>
    </row>
    <row r="2725" spans="2:12" x14ac:dyDescent="0.25">
      <c r="B2725" s="147" t="s">
        <v>9</v>
      </c>
      <c r="C2725" s="148" t="s">
        <v>7</v>
      </c>
      <c r="D2725" s="148">
        <v>49</v>
      </c>
      <c r="E2725" s="148" t="s">
        <v>8</v>
      </c>
      <c r="F2725" s="149">
        <v>44557</v>
      </c>
      <c r="G2725" s="149">
        <v>44167</v>
      </c>
      <c r="H2725" s="150">
        <v>35000</v>
      </c>
      <c r="I2725" s="148" t="str">
        <f t="shared" si="168"/>
        <v>2020Q4</v>
      </c>
      <c r="J2725" s="148">
        <f t="shared" si="169"/>
        <v>1</v>
      </c>
      <c r="K2725" s="148">
        <f t="shared" si="170"/>
        <v>4</v>
      </c>
      <c r="L2725" s="151">
        <f t="shared" si="171"/>
        <v>1</v>
      </c>
    </row>
    <row r="2726" spans="2:12" x14ac:dyDescent="0.25">
      <c r="B2726" s="147" t="s">
        <v>6</v>
      </c>
      <c r="C2726" s="148" t="s">
        <v>7</v>
      </c>
      <c r="D2726" s="148">
        <v>64</v>
      </c>
      <c r="E2726" s="148" t="s">
        <v>8</v>
      </c>
      <c r="F2726" s="149">
        <v>44557</v>
      </c>
      <c r="G2726" s="149">
        <v>44323</v>
      </c>
      <c r="H2726" s="150">
        <v>10000</v>
      </c>
      <c r="I2726" s="148" t="str">
        <f t="shared" si="168"/>
        <v>2021Q2</v>
      </c>
      <c r="J2726" s="148">
        <f t="shared" si="169"/>
        <v>0</v>
      </c>
      <c r="K2726" s="148">
        <f t="shared" si="170"/>
        <v>2</v>
      </c>
      <c r="L2726" s="151">
        <f t="shared" si="171"/>
        <v>1</v>
      </c>
    </row>
    <row r="2727" spans="2:12" x14ac:dyDescent="0.25">
      <c r="B2727" s="147" t="s">
        <v>9</v>
      </c>
      <c r="C2727" s="148" t="s">
        <v>7</v>
      </c>
      <c r="D2727" s="148">
        <v>42</v>
      </c>
      <c r="E2727" s="148" t="s">
        <v>8</v>
      </c>
      <c r="F2727" s="149">
        <v>44557</v>
      </c>
      <c r="G2727" s="149">
        <v>44330</v>
      </c>
      <c r="H2727" s="150">
        <v>64000</v>
      </c>
      <c r="I2727" s="148" t="str">
        <f t="shared" si="168"/>
        <v>2021Q2</v>
      </c>
      <c r="J2727" s="148">
        <f t="shared" si="169"/>
        <v>0</v>
      </c>
      <c r="K2727" s="148">
        <f t="shared" si="170"/>
        <v>2</v>
      </c>
      <c r="L2727" s="151">
        <f t="shared" si="171"/>
        <v>1</v>
      </c>
    </row>
    <row r="2728" spans="2:12" x14ac:dyDescent="0.25">
      <c r="B2728" s="147" t="s">
        <v>9</v>
      </c>
      <c r="C2728" s="148" t="s">
        <v>7</v>
      </c>
      <c r="D2728" s="148">
        <v>61</v>
      </c>
      <c r="E2728" s="148" t="s">
        <v>8</v>
      </c>
      <c r="F2728" s="149">
        <v>44557</v>
      </c>
      <c r="G2728" s="149">
        <v>44330</v>
      </c>
      <c r="H2728" s="150">
        <v>10000</v>
      </c>
      <c r="I2728" s="148" t="str">
        <f t="shared" si="168"/>
        <v>2021Q2</v>
      </c>
      <c r="J2728" s="148">
        <f t="shared" si="169"/>
        <v>0</v>
      </c>
      <c r="K2728" s="148">
        <f t="shared" si="170"/>
        <v>2</v>
      </c>
      <c r="L2728" s="151">
        <f t="shared" si="171"/>
        <v>1</v>
      </c>
    </row>
    <row r="2729" spans="2:12" x14ac:dyDescent="0.25">
      <c r="B2729" s="147" t="s">
        <v>6</v>
      </c>
      <c r="C2729" s="148" t="s">
        <v>7</v>
      </c>
      <c r="D2729" s="148">
        <v>63</v>
      </c>
      <c r="E2729" s="148" t="s">
        <v>8</v>
      </c>
      <c r="F2729" s="149">
        <v>44557</v>
      </c>
      <c r="G2729" s="149">
        <v>44409</v>
      </c>
      <c r="H2729" s="150">
        <v>10000</v>
      </c>
      <c r="I2729" s="148" t="str">
        <f t="shared" si="168"/>
        <v>2021Q3</v>
      </c>
      <c r="J2729" s="148">
        <f t="shared" si="169"/>
        <v>0</v>
      </c>
      <c r="K2729" s="148">
        <f t="shared" si="170"/>
        <v>1</v>
      </c>
      <c r="L2729" s="151">
        <f t="shared" si="171"/>
        <v>1</v>
      </c>
    </row>
    <row r="2730" spans="2:12" x14ac:dyDescent="0.25">
      <c r="B2730" s="147" t="s">
        <v>9</v>
      </c>
      <c r="C2730" s="148" t="s">
        <v>7</v>
      </c>
      <c r="D2730" s="148">
        <v>50</v>
      </c>
      <c r="E2730" s="148" t="s">
        <v>8</v>
      </c>
      <c r="F2730" s="149">
        <v>44559</v>
      </c>
      <c r="G2730" s="149">
        <v>42883</v>
      </c>
      <c r="H2730" s="150">
        <v>32000</v>
      </c>
      <c r="I2730" s="148" t="str">
        <f t="shared" si="168"/>
        <v>2017Q2</v>
      </c>
      <c r="J2730" s="148">
        <f t="shared" si="169"/>
        <v>4</v>
      </c>
      <c r="K2730" s="148">
        <f t="shared" si="170"/>
        <v>18</v>
      </c>
      <c r="L2730" s="151">
        <f t="shared" si="171"/>
        <v>1</v>
      </c>
    </row>
    <row r="2731" spans="2:12" x14ac:dyDescent="0.25">
      <c r="B2731" s="147" t="s">
        <v>9</v>
      </c>
      <c r="C2731" s="148" t="s">
        <v>7</v>
      </c>
      <c r="D2731" s="148">
        <v>40</v>
      </c>
      <c r="E2731" s="148" t="s">
        <v>8</v>
      </c>
      <c r="F2731" s="149">
        <v>44559</v>
      </c>
      <c r="G2731" s="149">
        <v>43238</v>
      </c>
      <c r="H2731" s="150">
        <v>74000</v>
      </c>
      <c r="I2731" s="148" t="str">
        <f t="shared" si="168"/>
        <v>2018Q2</v>
      </c>
      <c r="J2731" s="148">
        <f t="shared" si="169"/>
        <v>3</v>
      </c>
      <c r="K2731" s="148">
        <f t="shared" si="170"/>
        <v>14</v>
      </c>
      <c r="L2731" s="151">
        <f t="shared" si="171"/>
        <v>1</v>
      </c>
    </row>
    <row r="2732" spans="2:12" x14ac:dyDescent="0.25">
      <c r="B2732" s="147" t="s">
        <v>9</v>
      </c>
      <c r="C2732" s="148" t="s">
        <v>7</v>
      </c>
      <c r="D2732" s="148">
        <v>58</v>
      </c>
      <c r="E2732" s="148" t="s">
        <v>8</v>
      </c>
      <c r="F2732" s="149">
        <v>44559</v>
      </c>
      <c r="G2732" s="149">
        <v>44324</v>
      </c>
      <c r="H2732" s="150">
        <v>12000</v>
      </c>
      <c r="I2732" s="148" t="str">
        <f t="shared" si="168"/>
        <v>2021Q2</v>
      </c>
      <c r="J2732" s="148">
        <f t="shared" si="169"/>
        <v>0</v>
      </c>
      <c r="K2732" s="148">
        <f t="shared" si="170"/>
        <v>2</v>
      </c>
      <c r="L2732" s="151">
        <f t="shared" si="171"/>
        <v>1</v>
      </c>
    </row>
    <row r="2733" spans="2:12" x14ac:dyDescent="0.25">
      <c r="B2733" s="147" t="s">
        <v>9</v>
      </c>
      <c r="C2733" s="148" t="s">
        <v>7</v>
      </c>
      <c r="D2733" s="148">
        <v>47</v>
      </c>
      <c r="E2733" s="148" t="s">
        <v>8</v>
      </c>
      <c r="F2733" s="149">
        <v>44560</v>
      </c>
      <c r="G2733" s="149">
        <v>44214</v>
      </c>
      <c r="H2733" s="150">
        <v>40000</v>
      </c>
      <c r="I2733" s="148" t="str">
        <f t="shared" si="168"/>
        <v>2021Q1</v>
      </c>
      <c r="J2733" s="148">
        <f t="shared" si="169"/>
        <v>0</v>
      </c>
      <c r="K2733" s="148">
        <f t="shared" si="170"/>
        <v>3</v>
      </c>
      <c r="L2733" s="151">
        <f t="shared" si="171"/>
        <v>1</v>
      </c>
    </row>
    <row r="2734" spans="2:12" x14ac:dyDescent="0.25">
      <c r="B2734" s="147" t="s">
        <v>9</v>
      </c>
      <c r="C2734" s="148" t="s">
        <v>7</v>
      </c>
      <c r="D2734" s="148">
        <v>51</v>
      </c>
      <c r="E2734" s="148" t="s">
        <v>8</v>
      </c>
      <c r="F2734" s="149">
        <v>44560</v>
      </c>
      <c r="G2734" s="149">
        <v>44218</v>
      </c>
      <c r="H2734" s="150">
        <v>30000</v>
      </c>
      <c r="I2734" s="148" t="str">
        <f t="shared" si="168"/>
        <v>2021Q1</v>
      </c>
      <c r="J2734" s="148">
        <f t="shared" si="169"/>
        <v>0</v>
      </c>
      <c r="K2734" s="148">
        <f t="shared" si="170"/>
        <v>3</v>
      </c>
      <c r="L2734" s="151">
        <f t="shared" si="171"/>
        <v>1</v>
      </c>
    </row>
    <row r="2735" spans="2:12" x14ac:dyDescent="0.25">
      <c r="B2735" s="147" t="s">
        <v>9</v>
      </c>
      <c r="C2735" s="148" t="s">
        <v>7</v>
      </c>
      <c r="D2735" s="148">
        <v>64</v>
      </c>
      <c r="E2735" s="148" t="s">
        <v>8</v>
      </c>
      <c r="F2735" s="149">
        <v>44560</v>
      </c>
      <c r="G2735" s="149">
        <v>44333</v>
      </c>
      <c r="H2735" s="150">
        <v>10000</v>
      </c>
      <c r="I2735" s="148" t="str">
        <f t="shared" si="168"/>
        <v>2021Q2</v>
      </c>
      <c r="J2735" s="148">
        <f t="shared" si="169"/>
        <v>0</v>
      </c>
      <c r="K2735" s="148">
        <f t="shared" si="170"/>
        <v>2</v>
      </c>
      <c r="L2735" s="151">
        <f t="shared" si="171"/>
        <v>1</v>
      </c>
    </row>
    <row r="2736" spans="2:12" x14ac:dyDescent="0.25">
      <c r="B2736" s="147" t="s">
        <v>9</v>
      </c>
      <c r="C2736" s="148" t="s">
        <v>7</v>
      </c>
      <c r="D2736" s="148">
        <v>47</v>
      </c>
      <c r="E2736" s="148" t="s">
        <v>8</v>
      </c>
      <c r="F2736" s="149">
        <v>44560</v>
      </c>
      <c r="G2736" s="149">
        <v>44386</v>
      </c>
      <c r="H2736" s="150">
        <v>40000</v>
      </c>
      <c r="I2736" s="148" t="str">
        <f t="shared" si="168"/>
        <v>2021Q3</v>
      </c>
      <c r="J2736" s="148">
        <f t="shared" si="169"/>
        <v>0</v>
      </c>
      <c r="K2736" s="148">
        <f t="shared" si="170"/>
        <v>1</v>
      </c>
      <c r="L2736" s="151">
        <f t="shared" si="171"/>
        <v>1</v>
      </c>
    </row>
    <row r="2737" spans="2:12" x14ac:dyDescent="0.25">
      <c r="B2737" s="147" t="s">
        <v>6</v>
      </c>
      <c r="C2737" s="148" t="s">
        <v>7</v>
      </c>
      <c r="D2737" s="148">
        <v>30</v>
      </c>
      <c r="E2737" s="148" t="s">
        <v>8</v>
      </c>
      <c r="F2737" s="149">
        <v>44560</v>
      </c>
      <c r="G2737" s="149">
        <v>44507</v>
      </c>
      <c r="H2737" s="150">
        <v>100000</v>
      </c>
      <c r="I2737" s="148" t="str">
        <f t="shared" si="168"/>
        <v>2021Q4</v>
      </c>
      <c r="J2737" s="148">
        <f t="shared" si="169"/>
        <v>0</v>
      </c>
      <c r="K2737" s="148">
        <f t="shared" si="170"/>
        <v>0</v>
      </c>
      <c r="L2737" s="151">
        <f t="shared" si="171"/>
        <v>1</v>
      </c>
    </row>
    <row r="2738" spans="2:12" x14ac:dyDescent="0.25">
      <c r="B2738" s="147" t="s">
        <v>11</v>
      </c>
      <c r="C2738" s="148" t="s">
        <v>7</v>
      </c>
      <c r="D2738" s="148">
        <v>22</v>
      </c>
      <c r="E2738" s="148" t="s">
        <v>8</v>
      </c>
      <c r="F2738" s="149">
        <v>44560</v>
      </c>
      <c r="G2738" s="149">
        <v>44546</v>
      </c>
      <c r="H2738" s="150">
        <v>100000</v>
      </c>
      <c r="I2738" s="148" t="str">
        <f t="shared" si="168"/>
        <v>2021Q4</v>
      </c>
      <c r="J2738" s="148">
        <f t="shared" si="169"/>
        <v>0</v>
      </c>
      <c r="K2738" s="148">
        <f t="shared" si="170"/>
        <v>0</v>
      </c>
      <c r="L2738" s="151">
        <f t="shared" si="171"/>
        <v>1</v>
      </c>
    </row>
    <row r="2739" spans="2:12" x14ac:dyDescent="0.25">
      <c r="B2739" s="147" t="s">
        <v>9</v>
      </c>
      <c r="C2739" s="148" t="s">
        <v>7</v>
      </c>
      <c r="D2739" s="148">
        <v>58</v>
      </c>
      <c r="E2739" s="148" t="s">
        <v>8</v>
      </c>
      <c r="F2739" s="149">
        <v>44564</v>
      </c>
      <c r="G2739" s="149">
        <v>42491</v>
      </c>
      <c r="H2739" s="150">
        <v>12000</v>
      </c>
      <c r="I2739" s="148" t="str">
        <f t="shared" si="168"/>
        <v>2016Q2</v>
      </c>
      <c r="J2739" s="148">
        <f t="shared" si="169"/>
        <v>6</v>
      </c>
      <c r="K2739" s="148">
        <f t="shared" si="170"/>
        <v>23</v>
      </c>
      <c r="L2739" s="151">
        <f t="shared" si="171"/>
        <v>1</v>
      </c>
    </row>
    <row r="2740" spans="2:12" x14ac:dyDescent="0.25">
      <c r="B2740" s="147" t="s">
        <v>9</v>
      </c>
      <c r="C2740" s="148" t="s">
        <v>10</v>
      </c>
      <c r="D2740" s="148">
        <v>42</v>
      </c>
      <c r="E2740" s="148" t="s">
        <v>8</v>
      </c>
      <c r="F2740" s="149">
        <v>44564</v>
      </c>
      <c r="G2740" s="149">
        <v>44047</v>
      </c>
      <c r="H2740" s="150">
        <v>64000</v>
      </c>
      <c r="I2740" s="148" t="str">
        <f t="shared" si="168"/>
        <v>2020Q3</v>
      </c>
      <c r="J2740" s="148">
        <f t="shared" si="169"/>
        <v>2</v>
      </c>
      <c r="K2740" s="148">
        <f t="shared" si="170"/>
        <v>6</v>
      </c>
      <c r="L2740" s="151">
        <f t="shared" si="171"/>
        <v>0</v>
      </c>
    </row>
    <row r="2741" spans="2:12" x14ac:dyDescent="0.25">
      <c r="B2741" s="147" t="s">
        <v>9</v>
      </c>
      <c r="C2741" s="148" t="s">
        <v>7</v>
      </c>
      <c r="D2741" s="148">
        <v>50</v>
      </c>
      <c r="E2741" s="148" t="s">
        <v>8</v>
      </c>
      <c r="F2741" s="149">
        <v>44564</v>
      </c>
      <c r="G2741" s="149">
        <v>44185</v>
      </c>
      <c r="H2741" s="150">
        <v>32000</v>
      </c>
      <c r="I2741" s="148" t="str">
        <f t="shared" si="168"/>
        <v>2020Q4</v>
      </c>
      <c r="J2741" s="148">
        <f t="shared" si="169"/>
        <v>2</v>
      </c>
      <c r="K2741" s="148">
        <f t="shared" si="170"/>
        <v>5</v>
      </c>
      <c r="L2741" s="151">
        <f t="shared" si="171"/>
        <v>1</v>
      </c>
    </row>
    <row r="2742" spans="2:12" x14ac:dyDescent="0.25">
      <c r="B2742" s="147" t="s">
        <v>6</v>
      </c>
      <c r="C2742" s="148" t="s">
        <v>7</v>
      </c>
      <c r="D2742" s="148">
        <v>29</v>
      </c>
      <c r="E2742" s="148" t="s">
        <v>8</v>
      </c>
      <c r="F2742" s="149">
        <v>44564</v>
      </c>
      <c r="G2742" s="149">
        <v>44239</v>
      </c>
      <c r="H2742" s="150">
        <v>100000</v>
      </c>
      <c r="I2742" s="148" t="str">
        <f t="shared" si="168"/>
        <v>2021Q1</v>
      </c>
      <c r="J2742" s="148">
        <f t="shared" si="169"/>
        <v>1</v>
      </c>
      <c r="K2742" s="148">
        <f t="shared" si="170"/>
        <v>4</v>
      </c>
      <c r="L2742" s="151">
        <f t="shared" si="171"/>
        <v>1</v>
      </c>
    </row>
    <row r="2743" spans="2:12" x14ac:dyDescent="0.25">
      <c r="B2743" s="147" t="s">
        <v>6</v>
      </c>
      <c r="C2743" s="148" t="s">
        <v>7</v>
      </c>
      <c r="D2743" s="148">
        <v>28</v>
      </c>
      <c r="E2743" s="148" t="s">
        <v>8</v>
      </c>
      <c r="F2743" s="149">
        <v>44564</v>
      </c>
      <c r="G2743" s="149">
        <v>44424</v>
      </c>
      <c r="H2743" s="150">
        <v>100000</v>
      </c>
      <c r="I2743" s="148" t="str">
        <f t="shared" si="168"/>
        <v>2021Q3</v>
      </c>
      <c r="J2743" s="148">
        <f t="shared" si="169"/>
        <v>1</v>
      </c>
      <c r="K2743" s="148">
        <f t="shared" si="170"/>
        <v>2</v>
      </c>
      <c r="L2743" s="151">
        <f t="shared" si="171"/>
        <v>1</v>
      </c>
    </row>
    <row r="2744" spans="2:12" x14ac:dyDescent="0.25">
      <c r="B2744" s="147" t="s">
        <v>6</v>
      </c>
      <c r="C2744" s="148" t="s">
        <v>7</v>
      </c>
      <c r="D2744" s="148">
        <v>30</v>
      </c>
      <c r="E2744" s="148" t="s">
        <v>8</v>
      </c>
      <c r="F2744" s="149">
        <v>44564</v>
      </c>
      <c r="G2744" s="149">
        <v>44480</v>
      </c>
      <c r="H2744" s="150">
        <v>100000</v>
      </c>
      <c r="I2744" s="148" t="str">
        <f t="shared" si="168"/>
        <v>2021Q4</v>
      </c>
      <c r="J2744" s="148">
        <f t="shared" si="169"/>
        <v>1</v>
      </c>
      <c r="K2744" s="148">
        <f t="shared" si="170"/>
        <v>1</v>
      </c>
      <c r="L2744" s="151">
        <f t="shared" si="171"/>
        <v>1</v>
      </c>
    </row>
    <row r="2745" spans="2:12" x14ac:dyDescent="0.25">
      <c r="B2745" s="147" t="s">
        <v>6</v>
      </c>
      <c r="C2745" s="148" t="s">
        <v>7</v>
      </c>
      <c r="D2745" s="148">
        <v>23</v>
      </c>
      <c r="E2745" s="148" t="s">
        <v>8</v>
      </c>
      <c r="F2745" s="149">
        <v>44564</v>
      </c>
      <c r="G2745" s="149">
        <v>44524</v>
      </c>
      <c r="H2745" s="150">
        <v>100000</v>
      </c>
      <c r="I2745" s="148" t="str">
        <f t="shared" si="168"/>
        <v>2021Q4</v>
      </c>
      <c r="J2745" s="148">
        <f t="shared" si="169"/>
        <v>1</v>
      </c>
      <c r="K2745" s="148">
        <f t="shared" si="170"/>
        <v>1</v>
      </c>
      <c r="L2745" s="151">
        <f t="shared" si="171"/>
        <v>1</v>
      </c>
    </row>
    <row r="2746" spans="2:12" x14ac:dyDescent="0.25">
      <c r="B2746" s="147" t="s">
        <v>6</v>
      </c>
      <c r="C2746" s="148" t="s">
        <v>7</v>
      </c>
      <c r="D2746" s="148">
        <v>32</v>
      </c>
      <c r="E2746" s="148" t="s">
        <v>8</v>
      </c>
      <c r="F2746" s="149">
        <v>44565</v>
      </c>
      <c r="G2746" s="149">
        <v>44325</v>
      </c>
      <c r="H2746" s="150">
        <v>96000</v>
      </c>
      <c r="I2746" s="148" t="str">
        <f t="shared" si="168"/>
        <v>2021Q2</v>
      </c>
      <c r="J2746" s="148">
        <f t="shared" si="169"/>
        <v>1</v>
      </c>
      <c r="K2746" s="148">
        <f t="shared" si="170"/>
        <v>3</v>
      </c>
      <c r="L2746" s="151">
        <f t="shared" si="171"/>
        <v>1</v>
      </c>
    </row>
    <row r="2747" spans="2:12" x14ac:dyDescent="0.25">
      <c r="B2747" s="147" t="s">
        <v>9</v>
      </c>
      <c r="C2747" s="148" t="s">
        <v>7</v>
      </c>
      <c r="D2747" s="148">
        <v>43</v>
      </c>
      <c r="E2747" s="148" t="s">
        <v>8</v>
      </c>
      <c r="F2747" s="149">
        <v>44573</v>
      </c>
      <c r="G2747" s="149">
        <v>42491</v>
      </c>
      <c r="H2747" s="150">
        <v>59000</v>
      </c>
      <c r="I2747" s="148" t="str">
        <f t="shared" si="168"/>
        <v>2016Q2</v>
      </c>
      <c r="J2747" s="148">
        <f t="shared" si="169"/>
        <v>6</v>
      </c>
      <c r="K2747" s="148">
        <f t="shared" si="170"/>
        <v>23</v>
      </c>
      <c r="L2747" s="151">
        <f t="shared" si="171"/>
        <v>1</v>
      </c>
    </row>
    <row r="2748" spans="2:12" x14ac:dyDescent="0.25">
      <c r="B2748" s="147" t="s">
        <v>9</v>
      </c>
      <c r="C2748" s="148" t="s">
        <v>7</v>
      </c>
      <c r="D2748" s="148">
        <v>22</v>
      </c>
      <c r="E2748" s="148" t="s">
        <v>8</v>
      </c>
      <c r="F2748" s="149">
        <v>44573</v>
      </c>
      <c r="G2748" s="149">
        <v>44271</v>
      </c>
      <c r="H2748" s="150">
        <v>100000</v>
      </c>
      <c r="I2748" s="148" t="str">
        <f t="shared" si="168"/>
        <v>2021Q1</v>
      </c>
      <c r="J2748" s="148">
        <f t="shared" si="169"/>
        <v>1</v>
      </c>
      <c r="K2748" s="148">
        <f t="shared" si="170"/>
        <v>4</v>
      </c>
      <c r="L2748" s="151">
        <f t="shared" si="171"/>
        <v>1</v>
      </c>
    </row>
    <row r="2749" spans="2:12" x14ac:dyDescent="0.25">
      <c r="B2749" s="147" t="s">
        <v>9</v>
      </c>
      <c r="C2749" s="148" t="s">
        <v>7</v>
      </c>
      <c r="D2749" s="148">
        <v>45</v>
      </c>
      <c r="E2749" s="148" t="s">
        <v>8</v>
      </c>
      <c r="F2749" s="149">
        <v>44579</v>
      </c>
      <c r="G2749" s="149">
        <v>42482</v>
      </c>
      <c r="H2749" s="150">
        <v>47000</v>
      </c>
      <c r="I2749" s="148" t="str">
        <f t="shared" si="168"/>
        <v>2016Q2</v>
      </c>
      <c r="J2749" s="148">
        <f t="shared" si="169"/>
        <v>6</v>
      </c>
      <c r="K2749" s="148">
        <f t="shared" si="170"/>
        <v>23</v>
      </c>
      <c r="L2749" s="151">
        <f t="shared" si="171"/>
        <v>1</v>
      </c>
    </row>
    <row r="2750" spans="2:12" x14ac:dyDescent="0.25">
      <c r="B2750" s="147" t="s">
        <v>9</v>
      </c>
      <c r="C2750" s="148" t="s">
        <v>7</v>
      </c>
      <c r="D2750" s="148">
        <v>51</v>
      </c>
      <c r="E2750" s="148" t="s">
        <v>8</v>
      </c>
      <c r="F2750" s="149">
        <v>44579</v>
      </c>
      <c r="G2750" s="149">
        <v>43556</v>
      </c>
      <c r="H2750" s="150">
        <v>30000</v>
      </c>
      <c r="I2750" s="148" t="str">
        <f t="shared" si="168"/>
        <v>2019Q2</v>
      </c>
      <c r="J2750" s="148">
        <f t="shared" si="169"/>
        <v>3</v>
      </c>
      <c r="K2750" s="148">
        <f t="shared" si="170"/>
        <v>11</v>
      </c>
      <c r="L2750" s="151">
        <f t="shared" si="171"/>
        <v>1</v>
      </c>
    </row>
    <row r="2751" spans="2:12" x14ac:dyDescent="0.25">
      <c r="B2751" s="147" t="s">
        <v>9</v>
      </c>
      <c r="C2751" s="148" t="s">
        <v>7</v>
      </c>
      <c r="D2751" s="148">
        <v>54</v>
      </c>
      <c r="E2751" s="148" t="s">
        <v>8</v>
      </c>
      <c r="F2751" s="149">
        <v>44580</v>
      </c>
      <c r="G2751" s="149">
        <v>44538</v>
      </c>
      <c r="H2751" s="150">
        <v>22000</v>
      </c>
      <c r="I2751" s="148" t="str">
        <f t="shared" si="168"/>
        <v>2021Q4</v>
      </c>
      <c r="J2751" s="148">
        <f t="shared" si="169"/>
        <v>1</v>
      </c>
      <c r="K2751" s="148">
        <f t="shared" si="170"/>
        <v>1</v>
      </c>
      <c r="L2751" s="151">
        <f t="shared" si="171"/>
        <v>1</v>
      </c>
    </row>
    <row r="2752" spans="2:12" x14ac:dyDescent="0.25">
      <c r="B2752" s="147" t="s">
        <v>9</v>
      </c>
      <c r="C2752" s="148" t="s">
        <v>7</v>
      </c>
      <c r="D2752" s="148">
        <v>62</v>
      </c>
      <c r="E2752" s="148" t="s">
        <v>8</v>
      </c>
      <c r="F2752" s="149">
        <v>44581</v>
      </c>
      <c r="G2752" s="149">
        <v>44303</v>
      </c>
      <c r="H2752" s="150">
        <v>10000</v>
      </c>
      <c r="I2752" s="148" t="str">
        <f t="shared" si="168"/>
        <v>2021Q2</v>
      </c>
      <c r="J2752" s="148">
        <f t="shared" si="169"/>
        <v>1</v>
      </c>
      <c r="K2752" s="148">
        <f t="shared" si="170"/>
        <v>3</v>
      </c>
      <c r="L2752" s="151">
        <f t="shared" si="171"/>
        <v>1</v>
      </c>
    </row>
    <row r="2753" spans="2:12" x14ac:dyDescent="0.25">
      <c r="B2753" s="147" t="s">
        <v>6</v>
      </c>
      <c r="C2753" s="148" t="s">
        <v>7</v>
      </c>
      <c r="D2753" s="148">
        <v>35</v>
      </c>
      <c r="E2753" s="148" t="s">
        <v>8</v>
      </c>
      <c r="F2753" s="149">
        <v>44584</v>
      </c>
      <c r="G2753" s="149">
        <v>44367</v>
      </c>
      <c r="H2753" s="150">
        <v>88000</v>
      </c>
      <c r="I2753" s="148" t="str">
        <f t="shared" si="168"/>
        <v>2021Q2</v>
      </c>
      <c r="J2753" s="148">
        <f t="shared" si="169"/>
        <v>1</v>
      </c>
      <c r="K2753" s="148">
        <f t="shared" si="170"/>
        <v>3</v>
      </c>
      <c r="L2753" s="151">
        <f t="shared" si="171"/>
        <v>1</v>
      </c>
    </row>
    <row r="2754" spans="2:12" x14ac:dyDescent="0.25">
      <c r="B2754" s="147" t="s">
        <v>9</v>
      </c>
      <c r="C2754" s="148" t="s">
        <v>7</v>
      </c>
      <c r="D2754" s="148">
        <v>43</v>
      </c>
      <c r="E2754" s="148" t="s">
        <v>8</v>
      </c>
      <c r="F2754" s="149">
        <v>44586</v>
      </c>
      <c r="G2754" s="149">
        <v>42391</v>
      </c>
      <c r="H2754" s="150">
        <v>59000</v>
      </c>
      <c r="I2754" s="148" t="str">
        <f t="shared" si="168"/>
        <v>2016Q1</v>
      </c>
      <c r="J2754" s="148">
        <f t="shared" si="169"/>
        <v>6</v>
      </c>
      <c r="K2754" s="148">
        <f t="shared" si="170"/>
        <v>24</v>
      </c>
      <c r="L2754" s="151">
        <f t="shared" si="171"/>
        <v>1</v>
      </c>
    </row>
    <row r="2755" spans="2:12" x14ac:dyDescent="0.25">
      <c r="B2755" s="147" t="s">
        <v>6</v>
      </c>
      <c r="C2755" s="148" t="s">
        <v>7</v>
      </c>
      <c r="D2755" s="148">
        <v>31</v>
      </c>
      <c r="E2755" s="148" t="s">
        <v>8</v>
      </c>
      <c r="F2755" s="149">
        <v>44591</v>
      </c>
      <c r="G2755" s="149">
        <v>44301</v>
      </c>
      <c r="H2755" s="150">
        <v>98000</v>
      </c>
      <c r="I2755" s="148" t="str">
        <f t="shared" si="168"/>
        <v>2021Q2</v>
      </c>
      <c r="J2755" s="148">
        <f t="shared" si="169"/>
        <v>1</v>
      </c>
      <c r="K2755" s="148">
        <f t="shared" si="170"/>
        <v>3</v>
      </c>
      <c r="L2755" s="151">
        <f t="shared" si="171"/>
        <v>1</v>
      </c>
    </row>
    <row r="2756" spans="2:12" x14ac:dyDescent="0.25">
      <c r="B2756" s="147" t="s">
        <v>9</v>
      </c>
      <c r="C2756" s="148" t="s">
        <v>7</v>
      </c>
      <c r="D2756" s="148">
        <v>43</v>
      </c>
      <c r="E2756" s="148" t="s">
        <v>8</v>
      </c>
      <c r="F2756" s="149">
        <v>44592</v>
      </c>
      <c r="G2756" s="149">
        <v>43435</v>
      </c>
      <c r="H2756" s="150">
        <v>59000</v>
      </c>
      <c r="I2756" s="148" t="str">
        <f t="shared" si="168"/>
        <v>2018Q4</v>
      </c>
      <c r="J2756" s="148">
        <f t="shared" si="169"/>
        <v>4</v>
      </c>
      <c r="K2756" s="148">
        <f t="shared" si="170"/>
        <v>13</v>
      </c>
      <c r="L2756" s="151">
        <f t="shared" si="171"/>
        <v>1</v>
      </c>
    </row>
    <row r="2757" spans="2:12" x14ac:dyDescent="0.25">
      <c r="B2757" s="147" t="s">
        <v>6</v>
      </c>
      <c r="C2757" s="148" t="s">
        <v>7</v>
      </c>
      <c r="D2757" s="148">
        <v>54</v>
      </c>
      <c r="E2757" s="148" t="s">
        <v>8</v>
      </c>
      <c r="F2757" s="149">
        <v>44592</v>
      </c>
      <c r="G2757" s="149">
        <v>44232</v>
      </c>
      <c r="H2757" s="150">
        <v>22000</v>
      </c>
      <c r="I2757" s="148" t="str">
        <f t="shared" si="168"/>
        <v>2021Q1</v>
      </c>
      <c r="J2757" s="148">
        <f t="shared" si="169"/>
        <v>1</v>
      </c>
      <c r="K2757" s="148">
        <f t="shared" si="170"/>
        <v>4</v>
      </c>
      <c r="L2757" s="151">
        <f t="shared" si="171"/>
        <v>1</v>
      </c>
    </row>
    <row r="2758" spans="2:12" x14ac:dyDescent="0.25">
      <c r="B2758" s="147" t="s">
        <v>6</v>
      </c>
      <c r="C2758" s="148" t="s">
        <v>10</v>
      </c>
      <c r="D2758" s="148">
        <v>44</v>
      </c>
      <c r="E2758" s="148" t="s">
        <v>8</v>
      </c>
      <c r="F2758" s="149">
        <v>44592</v>
      </c>
      <c r="G2758" s="149">
        <v>44378</v>
      </c>
      <c r="H2758" s="150">
        <v>52000</v>
      </c>
      <c r="I2758" s="148" t="str">
        <f t="shared" si="168"/>
        <v>2021Q3</v>
      </c>
      <c r="J2758" s="148">
        <f t="shared" si="169"/>
        <v>1</v>
      </c>
      <c r="K2758" s="148">
        <f t="shared" si="170"/>
        <v>2</v>
      </c>
      <c r="L2758" s="151">
        <f t="shared" si="171"/>
        <v>0</v>
      </c>
    </row>
    <row r="2759" spans="2:12" x14ac:dyDescent="0.25">
      <c r="B2759" s="147" t="s">
        <v>6</v>
      </c>
      <c r="C2759" s="148" t="s">
        <v>7</v>
      </c>
      <c r="D2759" s="148">
        <v>38</v>
      </c>
      <c r="E2759" s="148" t="s">
        <v>8</v>
      </c>
      <c r="F2759" s="149">
        <v>44592</v>
      </c>
      <c r="G2759" s="149">
        <v>44488</v>
      </c>
      <c r="H2759" s="150">
        <v>84000</v>
      </c>
      <c r="I2759" s="148" t="str">
        <f t="shared" si="168"/>
        <v>2021Q4</v>
      </c>
      <c r="J2759" s="148">
        <f t="shared" si="169"/>
        <v>1</v>
      </c>
      <c r="K2759" s="148">
        <f t="shared" si="170"/>
        <v>1</v>
      </c>
      <c r="L2759" s="151">
        <f t="shared" si="171"/>
        <v>1</v>
      </c>
    </row>
    <row r="2760" spans="2:12" x14ac:dyDescent="0.25">
      <c r="B2760" s="147" t="s">
        <v>6</v>
      </c>
      <c r="C2760" s="148" t="s">
        <v>7</v>
      </c>
      <c r="D2760" s="148">
        <v>48</v>
      </c>
      <c r="E2760" s="148" t="s">
        <v>8</v>
      </c>
      <c r="F2760" s="149">
        <v>44592</v>
      </c>
      <c r="G2760" s="149">
        <v>44490</v>
      </c>
      <c r="H2760" s="150">
        <v>38000</v>
      </c>
      <c r="I2760" s="148" t="str">
        <f t="shared" si="168"/>
        <v>2021Q4</v>
      </c>
      <c r="J2760" s="148">
        <f t="shared" si="169"/>
        <v>1</v>
      </c>
      <c r="K2760" s="148">
        <f t="shared" si="170"/>
        <v>1</v>
      </c>
      <c r="L2760" s="151">
        <f t="shared" si="171"/>
        <v>1</v>
      </c>
    </row>
    <row r="2761" spans="2:12" x14ac:dyDescent="0.25">
      <c r="B2761" s="147" t="s">
        <v>6</v>
      </c>
      <c r="C2761" s="148" t="s">
        <v>7</v>
      </c>
      <c r="D2761" s="148">
        <v>59</v>
      </c>
      <c r="E2761" s="148" t="s">
        <v>8</v>
      </c>
      <c r="F2761" s="149">
        <v>44592</v>
      </c>
      <c r="G2761" s="149">
        <v>44517</v>
      </c>
      <c r="H2761" s="150">
        <v>10000</v>
      </c>
      <c r="I2761" s="148" t="str">
        <f t="shared" si="168"/>
        <v>2021Q4</v>
      </c>
      <c r="J2761" s="148">
        <f t="shared" si="169"/>
        <v>1</v>
      </c>
      <c r="K2761" s="148">
        <f t="shared" si="170"/>
        <v>1</v>
      </c>
      <c r="L2761" s="151">
        <f t="shared" si="171"/>
        <v>1</v>
      </c>
    </row>
    <row r="2762" spans="2:12" x14ac:dyDescent="0.25">
      <c r="B2762" s="147" t="s">
        <v>6</v>
      </c>
      <c r="C2762" s="148" t="s">
        <v>10</v>
      </c>
      <c r="D2762" s="148">
        <v>52</v>
      </c>
      <c r="E2762" s="148" t="s">
        <v>8</v>
      </c>
      <c r="F2762" s="149">
        <v>44592</v>
      </c>
      <c r="G2762" s="149">
        <v>44526</v>
      </c>
      <c r="H2762" s="150">
        <v>27000</v>
      </c>
      <c r="I2762" s="148" t="str">
        <f t="shared" si="168"/>
        <v>2021Q4</v>
      </c>
      <c r="J2762" s="148">
        <f t="shared" si="169"/>
        <v>1</v>
      </c>
      <c r="K2762" s="148">
        <f t="shared" si="170"/>
        <v>1</v>
      </c>
      <c r="L2762" s="151">
        <f t="shared" si="171"/>
        <v>0</v>
      </c>
    </row>
    <row r="2763" spans="2:12" x14ac:dyDescent="0.25">
      <c r="B2763" s="147" t="s">
        <v>6</v>
      </c>
      <c r="C2763" s="148" t="s">
        <v>10</v>
      </c>
      <c r="D2763" s="148">
        <v>60</v>
      </c>
      <c r="E2763" s="148" t="s">
        <v>8</v>
      </c>
      <c r="F2763" s="149">
        <v>44592</v>
      </c>
      <c r="G2763" s="149">
        <v>44531</v>
      </c>
      <c r="H2763" s="150">
        <v>10000</v>
      </c>
      <c r="I2763" s="148" t="str">
        <f t="shared" ref="I2763:I2826" si="172">YEAR(G2763)&amp;"Q"&amp;ROUNDUP(MONTH(G2763)/3,0)</f>
        <v>2021Q4</v>
      </c>
      <c r="J2763" s="148">
        <f t="shared" ref="J2763:J2826" si="173">YEAR(F2763)-YEAR(G2763)</f>
        <v>1</v>
      </c>
      <c r="K2763" s="148">
        <f t="shared" ref="K2763:K2826" si="174">(YEAR(F2763)*4+ROUNDDOWN((MONTH(F2763)-1)/3,0))
-(YEAR(G2763)*4+ROUNDDOWN((MONTH(G2763)-1)/3,0))</f>
        <v>1</v>
      </c>
      <c r="L2763" s="151">
        <f t="shared" ref="L2763:L2826" si="175">IF(C2763="Declined",0,IF(C2763="Admitted",1,IF(B2763="TPD",0.8,1)))</f>
        <v>0</v>
      </c>
    </row>
    <row r="2764" spans="2:12" x14ac:dyDescent="0.25">
      <c r="B2764" s="147" t="s">
        <v>6</v>
      </c>
      <c r="C2764" s="148" t="s">
        <v>7</v>
      </c>
      <c r="D2764" s="148">
        <v>53</v>
      </c>
      <c r="E2764" s="148" t="s">
        <v>8</v>
      </c>
      <c r="F2764" s="149">
        <v>44592</v>
      </c>
      <c r="G2764" s="149">
        <v>44540</v>
      </c>
      <c r="H2764" s="150">
        <v>25000</v>
      </c>
      <c r="I2764" s="148" t="str">
        <f t="shared" si="172"/>
        <v>2021Q4</v>
      </c>
      <c r="J2764" s="148">
        <f t="shared" si="173"/>
        <v>1</v>
      </c>
      <c r="K2764" s="148">
        <f t="shared" si="174"/>
        <v>1</v>
      </c>
      <c r="L2764" s="151">
        <f t="shared" si="175"/>
        <v>1</v>
      </c>
    </row>
    <row r="2765" spans="2:12" x14ac:dyDescent="0.25">
      <c r="B2765" s="147" t="s">
        <v>9</v>
      </c>
      <c r="C2765" s="148" t="s">
        <v>7</v>
      </c>
      <c r="D2765" s="148">
        <v>46</v>
      </c>
      <c r="E2765" s="148" t="s">
        <v>8</v>
      </c>
      <c r="F2765" s="149">
        <v>44593</v>
      </c>
      <c r="G2765" s="149">
        <v>43207</v>
      </c>
      <c r="H2765" s="150">
        <v>43000</v>
      </c>
      <c r="I2765" s="148" t="str">
        <f t="shared" si="172"/>
        <v>2018Q2</v>
      </c>
      <c r="J2765" s="148">
        <f t="shared" si="173"/>
        <v>4</v>
      </c>
      <c r="K2765" s="148">
        <f t="shared" si="174"/>
        <v>15</v>
      </c>
      <c r="L2765" s="151">
        <f t="shared" si="175"/>
        <v>1</v>
      </c>
    </row>
    <row r="2766" spans="2:12" x14ac:dyDescent="0.25">
      <c r="B2766" s="147" t="s">
        <v>6</v>
      </c>
      <c r="C2766" s="148" t="s">
        <v>7</v>
      </c>
      <c r="D2766" s="148">
        <v>61</v>
      </c>
      <c r="E2766" s="148" t="s">
        <v>8</v>
      </c>
      <c r="F2766" s="149">
        <v>44593</v>
      </c>
      <c r="G2766" s="149">
        <v>44106</v>
      </c>
      <c r="H2766" s="150">
        <v>10000</v>
      </c>
      <c r="I2766" s="148" t="str">
        <f t="shared" si="172"/>
        <v>2020Q4</v>
      </c>
      <c r="J2766" s="148">
        <f t="shared" si="173"/>
        <v>2</v>
      </c>
      <c r="K2766" s="148">
        <f t="shared" si="174"/>
        <v>5</v>
      </c>
      <c r="L2766" s="151">
        <f t="shared" si="175"/>
        <v>1</v>
      </c>
    </row>
    <row r="2767" spans="2:12" x14ac:dyDescent="0.25">
      <c r="B2767" s="147" t="s">
        <v>6</v>
      </c>
      <c r="C2767" s="148" t="s">
        <v>7</v>
      </c>
      <c r="D2767" s="148">
        <v>34</v>
      </c>
      <c r="E2767" s="148" t="s">
        <v>8</v>
      </c>
      <c r="F2767" s="149">
        <v>44593</v>
      </c>
      <c r="G2767" s="149">
        <v>44266</v>
      </c>
      <c r="H2767" s="150">
        <v>91000</v>
      </c>
      <c r="I2767" s="148" t="str">
        <f t="shared" si="172"/>
        <v>2021Q1</v>
      </c>
      <c r="J2767" s="148">
        <f t="shared" si="173"/>
        <v>1</v>
      </c>
      <c r="K2767" s="148">
        <f t="shared" si="174"/>
        <v>4</v>
      </c>
      <c r="L2767" s="151">
        <f t="shared" si="175"/>
        <v>1</v>
      </c>
    </row>
    <row r="2768" spans="2:12" x14ac:dyDescent="0.25">
      <c r="B2768" s="147" t="s">
        <v>6</v>
      </c>
      <c r="C2768" s="148" t="s">
        <v>7</v>
      </c>
      <c r="D2768" s="148">
        <v>54</v>
      </c>
      <c r="E2768" s="148" t="s">
        <v>8</v>
      </c>
      <c r="F2768" s="149">
        <v>44593</v>
      </c>
      <c r="G2768" s="149">
        <v>44416</v>
      </c>
      <c r="H2768" s="150">
        <v>22000</v>
      </c>
      <c r="I2768" s="148" t="str">
        <f t="shared" si="172"/>
        <v>2021Q3</v>
      </c>
      <c r="J2768" s="148">
        <f t="shared" si="173"/>
        <v>1</v>
      </c>
      <c r="K2768" s="148">
        <f t="shared" si="174"/>
        <v>2</v>
      </c>
      <c r="L2768" s="151">
        <f t="shared" si="175"/>
        <v>1</v>
      </c>
    </row>
    <row r="2769" spans="2:12" x14ac:dyDescent="0.25">
      <c r="B2769" s="147" t="s">
        <v>9</v>
      </c>
      <c r="C2769" s="148" t="s">
        <v>7</v>
      </c>
      <c r="D2769" s="148">
        <v>57</v>
      </c>
      <c r="E2769" s="148" t="s">
        <v>8</v>
      </c>
      <c r="F2769" s="149">
        <v>44593</v>
      </c>
      <c r="G2769" s="149">
        <v>44419</v>
      </c>
      <c r="H2769" s="150">
        <v>15000</v>
      </c>
      <c r="I2769" s="148" t="str">
        <f t="shared" si="172"/>
        <v>2021Q3</v>
      </c>
      <c r="J2769" s="148">
        <f t="shared" si="173"/>
        <v>1</v>
      </c>
      <c r="K2769" s="148">
        <f t="shared" si="174"/>
        <v>2</v>
      </c>
      <c r="L2769" s="151">
        <f t="shared" si="175"/>
        <v>1</v>
      </c>
    </row>
    <row r="2770" spans="2:12" x14ac:dyDescent="0.25">
      <c r="B2770" s="147" t="s">
        <v>6</v>
      </c>
      <c r="C2770" s="148" t="s">
        <v>7</v>
      </c>
      <c r="D2770" s="148">
        <v>48</v>
      </c>
      <c r="E2770" s="148" t="s">
        <v>8</v>
      </c>
      <c r="F2770" s="149">
        <v>44593</v>
      </c>
      <c r="G2770" s="149">
        <v>44480</v>
      </c>
      <c r="H2770" s="150">
        <v>38000</v>
      </c>
      <c r="I2770" s="148" t="str">
        <f t="shared" si="172"/>
        <v>2021Q4</v>
      </c>
      <c r="J2770" s="148">
        <f t="shared" si="173"/>
        <v>1</v>
      </c>
      <c r="K2770" s="148">
        <f t="shared" si="174"/>
        <v>1</v>
      </c>
      <c r="L2770" s="151">
        <f t="shared" si="175"/>
        <v>1</v>
      </c>
    </row>
    <row r="2771" spans="2:12" x14ac:dyDescent="0.25">
      <c r="B2771" s="147" t="s">
        <v>6</v>
      </c>
      <c r="C2771" s="148" t="s">
        <v>10</v>
      </c>
      <c r="D2771" s="148">
        <v>36</v>
      </c>
      <c r="E2771" s="148" t="s">
        <v>8</v>
      </c>
      <c r="F2771" s="149">
        <v>44593</v>
      </c>
      <c r="G2771" s="149">
        <v>44498</v>
      </c>
      <c r="H2771" s="150">
        <v>87000</v>
      </c>
      <c r="I2771" s="148" t="str">
        <f t="shared" si="172"/>
        <v>2021Q4</v>
      </c>
      <c r="J2771" s="148">
        <f t="shared" si="173"/>
        <v>1</v>
      </c>
      <c r="K2771" s="148">
        <f t="shared" si="174"/>
        <v>1</v>
      </c>
      <c r="L2771" s="151">
        <f t="shared" si="175"/>
        <v>0</v>
      </c>
    </row>
    <row r="2772" spans="2:12" x14ac:dyDescent="0.25">
      <c r="B2772" s="147" t="s">
        <v>6</v>
      </c>
      <c r="C2772" s="148" t="s">
        <v>10</v>
      </c>
      <c r="D2772" s="148">
        <v>56</v>
      </c>
      <c r="E2772" s="148" t="s">
        <v>8</v>
      </c>
      <c r="F2772" s="149">
        <v>44593</v>
      </c>
      <c r="G2772" s="149">
        <v>44500</v>
      </c>
      <c r="H2772" s="150">
        <v>17000</v>
      </c>
      <c r="I2772" s="148" t="str">
        <f t="shared" si="172"/>
        <v>2021Q4</v>
      </c>
      <c r="J2772" s="148">
        <f t="shared" si="173"/>
        <v>1</v>
      </c>
      <c r="K2772" s="148">
        <f t="shared" si="174"/>
        <v>1</v>
      </c>
      <c r="L2772" s="151">
        <f t="shared" si="175"/>
        <v>0</v>
      </c>
    </row>
    <row r="2773" spans="2:12" x14ac:dyDescent="0.25">
      <c r="B2773" s="147" t="s">
        <v>9</v>
      </c>
      <c r="C2773" s="148" t="s">
        <v>7</v>
      </c>
      <c r="D2773" s="148">
        <v>41</v>
      </c>
      <c r="E2773" s="148" t="s">
        <v>8</v>
      </c>
      <c r="F2773" s="149">
        <v>44595</v>
      </c>
      <c r="G2773" s="149">
        <v>44382</v>
      </c>
      <c r="H2773" s="150">
        <v>68000</v>
      </c>
      <c r="I2773" s="148" t="str">
        <f t="shared" si="172"/>
        <v>2021Q3</v>
      </c>
      <c r="J2773" s="148">
        <f t="shared" si="173"/>
        <v>1</v>
      </c>
      <c r="K2773" s="148">
        <f t="shared" si="174"/>
        <v>2</v>
      </c>
      <c r="L2773" s="151">
        <f t="shared" si="175"/>
        <v>1</v>
      </c>
    </row>
    <row r="2774" spans="2:12" x14ac:dyDescent="0.25">
      <c r="B2774" s="147" t="s">
        <v>6</v>
      </c>
      <c r="C2774" s="148" t="s">
        <v>7</v>
      </c>
      <c r="D2774" s="148">
        <v>39</v>
      </c>
      <c r="E2774" s="148" t="s">
        <v>8</v>
      </c>
      <c r="F2774" s="149">
        <v>44600</v>
      </c>
      <c r="G2774" s="149">
        <v>44518</v>
      </c>
      <c r="H2774" s="150">
        <v>81000</v>
      </c>
      <c r="I2774" s="148" t="str">
        <f t="shared" si="172"/>
        <v>2021Q4</v>
      </c>
      <c r="J2774" s="148">
        <f t="shared" si="173"/>
        <v>1</v>
      </c>
      <c r="K2774" s="148">
        <f t="shared" si="174"/>
        <v>1</v>
      </c>
      <c r="L2774" s="151">
        <f t="shared" si="175"/>
        <v>1</v>
      </c>
    </row>
    <row r="2775" spans="2:12" x14ac:dyDescent="0.25">
      <c r="B2775" s="147" t="s">
        <v>6</v>
      </c>
      <c r="C2775" s="148" t="s">
        <v>7</v>
      </c>
      <c r="D2775" s="148">
        <v>18</v>
      </c>
      <c r="E2775" s="148" t="s">
        <v>8</v>
      </c>
      <c r="F2775" s="149">
        <v>44601</v>
      </c>
      <c r="G2775" s="149">
        <v>44488</v>
      </c>
      <c r="H2775" s="150">
        <v>100000</v>
      </c>
      <c r="I2775" s="148" t="str">
        <f t="shared" si="172"/>
        <v>2021Q4</v>
      </c>
      <c r="J2775" s="148">
        <f t="shared" si="173"/>
        <v>1</v>
      </c>
      <c r="K2775" s="148">
        <f t="shared" si="174"/>
        <v>1</v>
      </c>
      <c r="L2775" s="151">
        <f t="shared" si="175"/>
        <v>1</v>
      </c>
    </row>
    <row r="2776" spans="2:12" x14ac:dyDescent="0.25">
      <c r="B2776" s="147" t="s">
        <v>9</v>
      </c>
      <c r="C2776" s="148" t="s">
        <v>7</v>
      </c>
      <c r="D2776" s="148">
        <v>42</v>
      </c>
      <c r="E2776" s="148" t="s">
        <v>8</v>
      </c>
      <c r="F2776" s="149">
        <v>44602</v>
      </c>
      <c r="G2776" s="149">
        <v>43523</v>
      </c>
      <c r="H2776" s="150">
        <v>64000</v>
      </c>
      <c r="I2776" s="148" t="str">
        <f t="shared" si="172"/>
        <v>2019Q1</v>
      </c>
      <c r="J2776" s="148">
        <f t="shared" si="173"/>
        <v>3</v>
      </c>
      <c r="K2776" s="148">
        <f t="shared" si="174"/>
        <v>12</v>
      </c>
      <c r="L2776" s="151">
        <f t="shared" si="175"/>
        <v>1</v>
      </c>
    </row>
    <row r="2777" spans="2:12" x14ac:dyDescent="0.25">
      <c r="B2777" s="147" t="s">
        <v>6</v>
      </c>
      <c r="C2777" s="148" t="s">
        <v>7</v>
      </c>
      <c r="D2777" s="148">
        <v>51</v>
      </c>
      <c r="E2777" s="148" t="s">
        <v>8</v>
      </c>
      <c r="F2777" s="149">
        <v>44602</v>
      </c>
      <c r="G2777" s="149">
        <v>44030</v>
      </c>
      <c r="H2777" s="150">
        <v>30000</v>
      </c>
      <c r="I2777" s="148" t="str">
        <f t="shared" si="172"/>
        <v>2020Q3</v>
      </c>
      <c r="J2777" s="148">
        <f t="shared" si="173"/>
        <v>2</v>
      </c>
      <c r="K2777" s="148">
        <f t="shared" si="174"/>
        <v>6</v>
      </c>
      <c r="L2777" s="151">
        <f t="shared" si="175"/>
        <v>1</v>
      </c>
    </row>
    <row r="2778" spans="2:12" x14ac:dyDescent="0.25">
      <c r="B2778" s="147" t="s">
        <v>6</v>
      </c>
      <c r="C2778" s="148" t="s">
        <v>7</v>
      </c>
      <c r="D2778" s="148">
        <v>34</v>
      </c>
      <c r="E2778" s="148" t="s">
        <v>8</v>
      </c>
      <c r="F2778" s="149">
        <v>44602</v>
      </c>
      <c r="G2778" s="149">
        <v>44298</v>
      </c>
      <c r="H2778" s="150">
        <v>91000</v>
      </c>
      <c r="I2778" s="148" t="str">
        <f t="shared" si="172"/>
        <v>2021Q2</v>
      </c>
      <c r="J2778" s="148">
        <f t="shared" si="173"/>
        <v>1</v>
      </c>
      <c r="K2778" s="148">
        <f t="shared" si="174"/>
        <v>3</v>
      </c>
      <c r="L2778" s="151">
        <f t="shared" si="175"/>
        <v>1</v>
      </c>
    </row>
    <row r="2779" spans="2:12" x14ac:dyDescent="0.25">
      <c r="B2779" s="147" t="s">
        <v>9</v>
      </c>
      <c r="C2779" s="148" t="s">
        <v>7</v>
      </c>
      <c r="D2779" s="148">
        <v>58</v>
      </c>
      <c r="E2779" s="148" t="s">
        <v>8</v>
      </c>
      <c r="F2779" s="149">
        <v>44602</v>
      </c>
      <c r="G2779" s="149">
        <v>44378</v>
      </c>
      <c r="H2779" s="150">
        <v>12000</v>
      </c>
      <c r="I2779" s="148" t="str">
        <f t="shared" si="172"/>
        <v>2021Q3</v>
      </c>
      <c r="J2779" s="148">
        <f t="shared" si="173"/>
        <v>1</v>
      </c>
      <c r="K2779" s="148">
        <f t="shared" si="174"/>
        <v>2</v>
      </c>
      <c r="L2779" s="151">
        <f t="shared" si="175"/>
        <v>1</v>
      </c>
    </row>
    <row r="2780" spans="2:12" x14ac:dyDescent="0.25">
      <c r="B2780" s="147" t="s">
        <v>6</v>
      </c>
      <c r="C2780" s="148" t="s">
        <v>7</v>
      </c>
      <c r="D2780" s="148">
        <v>25</v>
      </c>
      <c r="E2780" s="148" t="s">
        <v>8</v>
      </c>
      <c r="F2780" s="149">
        <v>44602</v>
      </c>
      <c r="G2780" s="149">
        <v>44470</v>
      </c>
      <c r="H2780" s="150">
        <v>100000</v>
      </c>
      <c r="I2780" s="148" t="str">
        <f t="shared" si="172"/>
        <v>2021Q4</v>
      </c>
      <c r="J2780" s="148">
        <f t="shared" si="173"/>
        <v>1</v>
      </c>
      <c r="K2780" s="148">
        <f t="shared" si="174"/>
        <v>1</v>
      </c>
      <c r="L2780" s="151">
        <f t="shared" si="175"/>
        <v>1</v>
      </c>
    </row>
    <row r="2781" spans="2:12" x14ac:dyDescent="0.25">
      <c r="B2781" s="147" t="s">
        <v>6</v>
      </c>
      <c r="C2781" s="148" t="s">
        <v>7</v>
      </c>
      <c r="D2781" s="148">
        <v>44</v>
      </c>
      <c r="E2781" s="148" t="s">
        <v>8</v>
      </c>
      <c r="F2781" s="149">
        <v>44602</v>
      </c>
      <c r="G2781" s="149">
        <v>44481</v>
      </c>
      <c r="H2781" s="150">
        <v>52000</v>
      </c>
      <c r="I2781" s="148" t="str">
        <f t="shared" si="172"/>
        <v>2021Q4</v>
      </c>
      <c r="J2781" s="148">
        <f t="shared" si="173"/>
        <v>1</v>
      </c>
      <c r="K2781" s="148">
        <f t="shared" si="174"/>
        <v>1</v>
      </c>
      <c r="L2781" s="151">
        <f t="shared" si="175"/>
        <v>1</v>
      </c>
    </row>
    <row r="2782" spans="2:12" x14ac:dyDescent="0.25">
      <c r="B2782" s="147" t="s">
        <v>6</v>
      </c>
      <c r="C2782" s="148" t="s">
        <v>7</v>
      </c>
      <c r="D2782" s="148">
        <v>31</v>
      </c>
      <c r="E2782" s="148" t="s">
        <v>8</v>
      </c>
      <c r="F2782" s="149">
        <v>44602</v>
      </c>
      <c r="G2782" s="149">
        <v>44499</v>
      </c>
      <c r="H2782" s="150">
        <v>98000</v>
      </c>
      <c r="I2782" s="148" t="str">
        <f t="shared" si="172"/>
        <v>2021Q4</v>
      </c>
      <c r="J2782" s="148">
        <f t="shared" si="173"/>
        <v>1</v>
      </c>
      <c r="K2782" s="148">
        <f t="shared" si="174"/>
        <v>1</v>
      </c>
      <c r="L2782" s="151">
        <f t="shared" si="175"/>
        <v>1</v>
      </c>
    </row>
    <row r="2783" spans="2:12" x14ac:dyDescent="0.25">
      <c r="B2783" s="147" t="s">
        <v>6</v>
      </c>
      <c r="C2783" s="148" t="s">
        <v>7</v>
      </c>
      <c r="D2783" s="148">
        <v>62</v>
      </c>
      <c r="E2783" s="148" t="s">
        <v>8</v>
      </c>
      <c r="F2783" s="149">
        <v>44602</v>
      </c>
      <c r="G2783" s="149">
        <v>44510</v>
      </c>
      <c r="H2783" s="150">
        <v>10000</v>
      </c>
      <c r="I2783" s="148" t="str">
        <f t="shared" si="172"/>
        <v>2021Q4</v>
      </c>
      <c r="J2783" s="148">
        <f t="shared" si="173"/>
        <v>1</v>
      </c>
      <c r="K2783" s="148">
        <f t="shared" si="174"/>
        <v>1</v>
      </c>
      <c r="L2783" s="151">
        <f t="shared" si="175"/>
        <v>1</v>
      </c>
    </row>
    <row r="2784" spans="2:12" x14ac:dyDescent="0.25">
      <c r="B2784" s="147" t="s">
        <v>6</v>
      </c>
      <c r="C2784" s="148" t="s">
        <v>7</v>
      </c>
      <c r="D2784" s="148">
        <v>48</v>
      </c>
      <c r="E2784" s="148" t="s">
        <v>8</v>
      </c>
      <c r="F2784" s="149">
        <v>44602</v>
      </c>
      <c r="G2784" s="149">
        <v>44529</v>
      </c>
      <c r="H2784" s="150">
        <v>38000</v>
      </c>
      <c r="I2784" s="148" t="str">
        <f t="shared" si="172"/>
        <v>2021Q4</v>
      </c>
      <c r="J2784" s="148">
        <f t="shared" si="173"/>
        <v>1</v>
      </c>
      <c r="K2784" s="148">
        <f t="shared" si="174"/>
        <v>1</v>
      </c>
      <c r="L2784" s="151">
        <f t="shared" si="175"/>
        <v>1</v>
      </c>
    </row>
    <row r="2785" spans="2:12" x14ac:dyDescent="0.25">
      <c r="B2785" s="147" t="s">
        <v>11</v>
      </c>
      <c r="C2785" s="148" t="s">
        <v>7</v>
      </c>
      <c r="D2785" s="148">
        <v>58</v>
      </c>
      <c r="E2785" s="148" t="s">
        <v>8</v>
      </c>
      <c r="F2785" s="149">
        <v>44605</v>
      </c>
      <c r="G2785" s="149">
        <v>44593</v>
      </c>
      <c r="H2785" s="150">
        <v>12000</v>
      </c>
      <c r="I2785" s="148" t="str">
        <f t="shared" si="172"/>
        <v>2022Q1</v>
      </c>
      <c r="J2785" s="148">
        <f t="shared" si="173"/>
        <v>0</v>
      </c>
      <c r="K2785" s="148">
        <f t="shared" si="174"/>
        <v>0</v>
      </c>
      <c r="L2785" s="151">
        <f t="shared" si="175"/>
        <v>1</v>
      </c>
    </row>
    <row r="2786" spans="2:12" x14ac:dyDescent="0.25">
      <c r="B2786" s="147" t="s">
        <v>6</v>
      </c>
      <c r="C2786" s="148" t="s">
        <v>7</v>
      </c>
      <c r="D2786" s="148">
        <v>26</v>
      </c>
      <c r="E2786" s="148" t="s">
        <v>8</v>
      </c>
      <c r="F2786" s="149">
        <v>44607</v>
      </c>
      <c r="G2786" s="149">
        <v>44279</v>
      </c>
      <c r="H2786" s="150">
        <v>100000</v>
      </c>
      <c r="I2786" s="148" t="str">
        <f t="shared" si="172"/>
        <v>2021Q1</v>
      </c>
      <c r="J2786" s="148">
        <f t="shared" si="173"/>
        <v>1</v>
      </c>
      <c r="K2786" s="148">
        <f t="shared" si="174"/>
        <v>4</v>
      </c>
      <c r="L2786" s="151">
        <f t="shared" si="175"/>
        <v>1</v>
      </c>
    </row>
    <row r="2787" spans="2:12" x14ac:dyDescent="0.25">
      <c r="B2787" s="147" t="s">
        <v>6</v>
      </c>
      <c r="C2787" s="148" t="s">
        <v>7</v>
      </c>
      <c r="D2787" s="148">
        <v>47</v>
      </c>
      <c r="E2787" s="148" t="s">
        <v>8</v>
      </c>
      <c r="F2787" s="149">
        <v>44607</v>
      </c>
      <c r="G2787" s="149">
        <v>44423</v>
      </c>
      <c r="H2787" s="150">
        <v>40000</v>
      </c>
      <c r="I2787" s="148" t="str">
        <f t="shared" si="172"/>
        <v>2021Q3</v>
      </c>
      <c r="J2787" s="148">
        <f t="shared" si="173"/>
        <v>1</v>
      </c>
      <c r="K2787" s="148">
        <f t="shared" si="174"/>
        <v>2</v>
      </c>
      <c r="L2787" s="151">
        <f t="shared" si="175"/>
        <v>1</v>
      </c>
    </row>
    <row r="2788" spans="2:12" x14ac:dyDescent="0.25">
      <c r="B2788" s="147" t="s">
        <v>9</v>
      </c>
      <c r="C2788" s="148" t="s">
        <v>7</v>
      </c>
      <c r="D2788" s="148">
        <v>23</v>
      </c>
      <c r="E2788" s="148" t="s">
        <v>8</v>
      </c>
      <c r="F2788" s="149">
        <v>44609</v>
      </c>
      <c r="G2788" s="149">
        <v>43719</v>
      </c>
      <c r="H2788" s="150">
        <v>100000</v>
      </c>
      <c r="I2788" s="148" t="str">
        <f t="shared" si="172"/>
        <v>2019Q3</v>
      </c>
      <c r="J2788" s="148">
        <f t="shared" si="173"/>
        <v>3</v>
      </c>
      <c r="K2788" s="148">
        <f t="shared" si="174"/>
        <v>10</v>
      </c>
      <c r="L2788" s="151">
        <f t="shared" si="175"/>
        <v>1</v>
      </c>
    </row>
    <row r="2789" spans="2:12" x14ac:dyDescent="0.25">
      <c r="B2789" s="147" t="s">
        <v>9</v>
      </c>
      <c r="C2789" s="148" t="s">
        <v>7</v>
      </c>
      <c r="D2789" s="148">
        <v>54</v>
      </c>
      <c r="E2789" s="148" t="s">
        <v>8</v>
      </c>
      <c r="F2789" s="149">
        <v>44609</v>
      </c>
      <c r="G2789" s="149">
        <v>44265</v>
      </c>
      <c r="H2789" s="150">
        <v>22000</v>
      </c>
      <c r="I2789" s="148" t="str">
        <f t="shared" si="172"/>
        <v>2021Q1</v>
      </c>
      <c r="J2789" s="148">
        <f t="shared" si="173"/>
        <v>1</v>
      </c>
      <c r="K2789" s="148">
        <f t="shared" si="174"/>
        <v>4</v>
      </c>
      <c r="L2789" s="151">
        <f t="shared" si="175"/>
        <v>1</v>
      </c>
    </row>
    <row r="2790" spans="2:12" x14ac:dyDescent="0.25">
      <c r="B2790" s="147" t="s">
        <v>9</v>
      </c>
      <c r="C2790" s="148" t="s">
        <v>7</v>
      </c>
      <c r="D2790" s="148">
        <v>38</v>
      </c>
      <c r="E2790" s="148" t="s">
        <v>8</v>
      </c>
      <c r="F2790" s="149">
        <v>44609</v>
      </c>
      <c r="G2790" s="149">
        <v>44281</v>
      </c>
      <c r="H2790" s="150">
        <v>84000</v>
      </c>
      <c r="I2790" s="148" t="str">
        <f t="shared" si="172"/>
        <v>2021Q1</v>
      </c>
      <c r="J2790" s="148">
        <f t="shared" si="173"/>
        <v>1</v>
      </c>
      <c r="K2790" s="148">
        <f t="shared" si="174"/>
        <v>4</v>
      </c>
      <c r="L2790" s="151">
        <f t="shared" si="175"/>
        <v>1</v>
      </c>
    </row>
    <row r="2791" spans="2:12" x14ac:dyDescent="0.25">
      <c r="B2791" s="147" t="s">
        <v>9</v>
      </c>
      <c r="C2791" s="148" t="s">
        <v>7</v>
      </c>
      <c r="D2791" s="148">
        <v>47</v>
      </c>
      <c r="E2791" s="148" t="s">
        <v>8</v>
      </c>
      <c r="F2791" s="149">
        <v>44609</v>
      </c>
      <c r="G2791" s="149">
        <v>44332</v>
      </c>
      <c r="H2791" s="150">
        <v>40000</v>
      </c>
      <c r="I2791" s="148" t="str">
        <f t="shared" si="172"/>
        <v>2021Q2</v>
      </c>
      <c r="J2791" s="148">
        <f t="shared" si="173"/>
        <v>1</v>
      </c>
      <c r="K2791" s="148">
        <f t="shared" si="174"/>
        <v>3</v>
      </c>
      <c r="L2791" s="151">
        <f t="shared" si="175"/>
        <v>1</v>
      </c>
    </row>
    <row r="2792" spans="2:12" x14ac:dyDescent="0.25">
      <c r="B2792" s="147" t="s">
        <v>6</v>
      </c>
      <c r="C2792" s="148" t="s">
        <v>7</v>
      </c>
      <c r="D2792" s="148">
        <v>59</v>
      </c>
      <c r="E2792" s="148" t="s">
        <v>8</v>
      </c>
      <c r="F2792" s="149">
        <v>44609</v>
      </c>
      <c r="G2792" s="149">
        <v>44409</v>
      </c>
      <c r="H2792" s="150">
        <v>10000</v>
      </c>
      <c r="I2792" s="148" t="str">
        <f t="shared" si="172"/>
        <v>2021Q3</v>
      </c>
      <c r="J2792" s="148">
        <f t="shared" si="173"/>
        <v>1</v>
      </c>
      <c r="K2792" s="148">
        <f t="shared" si="174"/>
        <v>2</v>
      </c>
      <c r="L2792" s="151">
        <f t="shared" si="175"/>
        <v>1</v>
      </c>
    </row>
    <row r="2793" spans="2:12" x14ac:dyDescent="0.25">
      <c r="B2793" s="147" t="s">
        <v>9</v>
      </c>
      <c r="C2793" s="148" t="s">
        <v>7</v>
      </c>
      <c r="D2793" s="148">
        <v>42</v>
      </c>
      <c r="E2793" s="148" t="s">
        <v>8</v>
      </c>
      <c r="F2793" s="149">
        <v>44609</v>
      </c>
      <c r="G2793" s="149">
        <v>44476</v>
      </c>
      <c r="H2793" s="150">
        <v>64000</v>
      </c>
      <c r="I2793" s="148" t="str">
        <f t="shared" si="172"/>
        <v>2021Q4</v>
      </c>
      <c r="J2793" s="148">
        <f t="shared" si="173"/>
        <v>1</v>
      </c>
      <c r="K2793" s="148">
        <f t="shared" si="174"/>
        <v>1</v>
      </c>
      <c r="L2793" s="151">
        <f t="shared" si="175"/>
        <v>1</v>
      </c>
    </row>
    <row r="2794" spans="2:12" x14ac:dyDescent="0.25">
      <c r="B2794" s="147" t="s">
        <v>6</v>
      </c>
      <c r="C2794" s="148" t="s">
        <v>10</v>
      </c>
      <c r="D2794" s="148">
        <v>64</v>
      </c>
      <c r="E2794" s="148" t="s">
        <v>8</v>
      </c>
      <c r="F2794" s="149">
        <v>44609</v>
      </c>
      <c r="G2794" s="149">
        <v>44572</v>
      </c>
      <c r="H2794" s="150">
        <v>10000</v>
      </c>
      <c r="I2794" s="148" t="str">
        <f t="shared" si="172"/>
        <v>2022Q1</v>
      </c>
      <c r="J2794" s="148">
        <f t="shared" si="173"/>
        <v>0</v>
      </c>
      <c r="K2794" s="148">
        <f t="shared" si="174"/>
        <v>0</v>
      </c>
      <c r="L2794" s="151">
        <f t="shared" si="175"/>
        <v>0</v>
      </c>
    </row>
    <row r="2795" spans="2:12" x14ac:dyDescent="0.25">
      <c r="B2795" s="147" t="s">
        <v>9</v>
      </c>
      <c r="C2795" s="148" t="s">
        <v>7</v>
      </c>
      <c r="D2795" s="148">
        <v>55</v>
      </c>
      <c r="E2795" s="148" t="s">
        <v>8</v>
      </c>
      <c r="F2795" s="149">
        <v>44609</v>
      </c>
      <c r="G2795" s="149">
        <v>44588</v>
      </c>
      <c r="H2795" s="150">
        <v>20000</v>
      </c>
      <c r="I2795" s="148" t="str">
        <f t="shared" si="172"/>
        <v>2022Q1</v>
      </c>
      <c r="J2795" s="148">
        <f t="shared" si="173"/>
        <v>0</v>
      </c>
      <c r="K2795" s="148">
        <f t="shared" si="174"/>
        <v>0</v>
      </c>
      <c r="L2795" s="151">
        <f t="shared" si="175"/>
        <v>1</v>
      </c>
    </row>
    <row r="2796" spans="2:12" x14ac:dyDescent="0.25">
      <c r="B2796" s="147" t="s">
        <v>9</v>
      </c>
      <c r="C2796" s="148" t="s">
        <v>7</v>
      </c>
      <c r="D2796" s="148">
        <v>52</v>
      </c>
      <c r="E2796" s="148" t="s">
        <v>8</v>
      </c>
      <c r="F2796" s="149">
        <v>44612</v>
      </c>
      <c r="G2796" s="149">
        <v>43838</v>
      </c>
      <c r="H2796" s="150">
        <v>27000</v>
      </c>
      <c r="I2796" s="148" t="str">
        <f t="shared" si="172"/>
        <v>2020Q1</v>
      </c>
      <c r="J2796" s="148">
        <f t="shared" si="173"/>
        <v>2</v>
      </c>
      <c r="K2796" s="148">
        <f t="shared" si="174"/>
        <v>8</v>
      </c>
      <c r="L2796" s="151">
        <f t="shared" si="175"/>
        <v>1</v>
      </c>
    </row>
    <row r="2797" spans="2:12" x14ac:dyDescent="0.25">
      <c r="B2797" s="147" t="s">
        <v>9</v>
      </c>
      <c r="C2797" s="148" t="s">
        <v>7</v>
      </c>
      <c r="D2797" s="148">
        <v>53</v>
      </c>
      <c r="E2797" s="148" t="s">
        <v>8</v>
      </c>
      <c r="F2797" s="149">
        <v>44614</v>
      </c>
      <c r="G2797" s="149">
        <v>43612</v>
      </c>
      <c r="H2797" s="150">
        <v>25000</v>
      </c>
      <c r="I2797" s="148" t="str">
        <f t="shared" si="172"/>
        <v>2019Q2</v>
      </c>
      <c r="J2797" s="148">
        <f t="shared" si="173"/>
        <v>3</v>
      </c>
      <c r="K2797" s="148">
        <f t="shared" si="174"/>
        <v>11</v>
      </c>
      <c r="L2797" s="151">
        <f t="shared" si="175"/>
        <v>1</v>
      </c>
    </row>
    <row r="2798" spans="2:12" x14ac:dyDescent="0.25">
      <c r="B2798" s="147" t="s">
        <v>9</v>
      </c>
      <c r="C2798" s="148" t="s">
        <v>7</v>
      </c>
      <c r="D2798" s="148">
        <v>51</v>
      </c>
      <c r="E2798" s="148" t="s">
        <v>8</v>
      </c>
      <c r="F2798" s="149">
        <v>44614</v>
      </c>
      <c r="G2798" s="149">
        <v>43620</v>
      </c>
      <c r="H2798" s="150">
        <v>30000</v>
      </c>
      <c r="I2798" s="148" t="str">
        <f t="shared" si="172"/>
        <v>2019Q2</v>
      </c>
      <c r="J2798" s="148">
        <f t="shared" si="173"/>
        <v>3</v>
      </c>
      <c r="K2798" s="148">
        <f t="shared" si="174"/>
        <v>11</v>
      </c>
      <c r="L2798" s="151">
        <f t="shared" si="175"/>
        <v>1</v>
      </c>
    </row>
    <row r="2799" spans="2:12" x14ac:dyDescent="0.25">
      <c r="B2799" s="147" t="s">
        <v>9</v>
      </c>
      <c r="C2799" s="148" t="s">
        <v>7</v>
      </c>
      <c r="D2799" s="148">
        <v>49</v>
      </c>
      <c r="E2799" s="148" t="s">
        <v>8</v>
      </c>
      <c r="F2799" s="149">
        <v>44614</v>
      </c>
      <c r="G2799" s="149">
        <v>43756</v>
      </c>
      <c r="H2799" s="150">
        <v>35000</v>
      </c>
      <c r="I2799" s="148" t="str">
        <f t="shared" si="172"/>
        <v>2019Q4</v>
      </c>
      <c r="J2799" s="148">
        <f t="shared" si="173"/>
        <v>3</v>
      </c>
      <c r="K2799" s="148">
        <f t="shared" si="174"/>
        <v>9</v>
      </c>
      <c r="L2799" s="151">
        <f t="shared" si="175"/>
        <v>1</v>
      </c>
    </row>
    <row r="2800" spans="2:12" x14ac:dyDescent="0.25">
      <c r="B2800" s="147" t="s">
        <v>9</v>
      </c>
      <c r="C2800" s="148" t="s">
        <v>7</v>
      </c>
      <c r="D2800" s="148">
        <v>55</v>
      </c>
      <c r="E2800" s="148" t="s">
        <v>8</v>
      </c>
      <c r="F2800" s="149">
        <v>44614</v>
      </c>
      <c r="G2800" s="149">
        <v>44317</v>
      </c>
      <c r="H2800" s="150">
        <v>20000</v>
      </c>
      <c r="I2800" s="148" t="str">
        <f t="shared" si="172"/>
        <v>2021Q2</v>
      </c>
      <c r="J2800" s="148">
        <f t="shared" si="173"/>
        <v>1</v>
      </c>
      <c r="K2800" s="148">
        <f t="shared" si="174"/>
        <v>3</v>
      </c>
      <c r="L2800" s="151">
        <f t="shared" si="175"/>
        <v>1</v>
      </c>
    </row>
    <row r="2801" spans="2:12" x14ac:dyDescent="0.25">
      <c r="B2801" s="147" t="s">
        <v>9</v>
      </c>
      <c r="C2801" s="148" t="s">
        <v>7</v>
      </c>
      <c r="D2801" s="148">
        <v>22</v>
      </c>
      <c r="E2801" s="148" t="s">
        <v>8</v>
      </c>
      <c r="F2801" s="149">
        <v>44615</v>
      </c>
      <c r="G2801" s="149">
        <v>43416</v>
      </c>
      <c r="H2801" s="150">
        <v>100000</v>
      </c>
      <c r="I2801" s="148" t="str">
        <f t="shared" si="172"/>
        <v>2018Q4</v>
      </c>
      <c r="J2801" s="148">
        <f t="shared" si="173"/>
        <v>4</v>
      </c>
      <c r="K2801" s="148">
        <f t="shared" si="174"/>
        <v>13</v>
      </c>
      <c r="L2801" s="151">
        <f t="shared" si="175"/>
        <v>1</v>
      </c>
    </row>
    <row r="2802" spans="2:12" x14ac:dyDescent="0.25">
      <c r="B2802" s="147" t="s">
        <v>9</v>
      </c>
      <c r="C2802" s="148" t="s">
        <v>7</v>
      </c>
      <c r="D2802" s="148">
        <v>61</v>
      </c>
      <c r="E2802" s="148" t="s">
        <v>8</v>
      </c>
      <c r="F2802" s="149">
        <v>44615</v>
      </c>
      <c r="G2802" s="149">
        <v>43498</v>
      </c>
      <c r="H2802" s="150">
        <v>10000</v>
      </c>
      <c r="I2802" s="148" t="str">
        <f t="shared" si="172"/>
        <v>2019Q1</v>
      </c>
      <c r="J2802" s="148">
        <f t="shared" si="173"/>
        <v>3</v>
      </c>
      <c r="K2802" s="148">
        <f t="shared" si="174"/>
        <v>12</v>
      </c>
      <c r="L2802" s="151">
        <f t="shared" si="175"/>
        <v>1</v>
      </c>
    </row>
    <row r="2803" spans="2:12" x14ac:dyDescent="0.25">
      <c r="B2803" s="147" t="s">
        <v>6</v>
      </c>
      <c r="C2803" s="148" t="s">
        <v>7</v>
      </c>
      <c r="D2803" s="148">
        <v>52</v>
      </c>
      <c r="E2803" s="148" t="s">
        <v>8</v>
      </c>
      <c r="F2803" s="149">
        <v>44615</v>
      </c>
      <c r="G2803" s="149">
        <v>43961</v>
      </c>
      <c r="H2803" s="150">
        <v>27000</v>
      </c>
      <c r="I2803" s="148" t="str">
        <f t="shared" si="172"/>
        <v>2020Q2</v>
      </c>
      <c r="J2803" s="148">
        <f t="shared" si="173"/>
        <v>2</v>
      </c>
      <c r="K2803" s="148">
        <f t="shared" si="174"/>
        <v>7</v>
      </c>
      <c r="L2803" s="151">
        <f t="shared" si="175"/>
        <v>1</v>
      </c>
    </row>
    <row r="2804" spans="2:12" x14ac:dyDescent="0.25">
      <c r="B2804" s="147" t="s">
        <v>9</v>
      </c>
      <c r="C2804" s="148" t="s">
        <v>7</v>
      </c>
      <c r="D2804" s="148">
        <v>60</v>
      </c>
      <c r="E2804" s="148" t="s">
        <v>8</v>
      </c>
      <c r="F2804" s="149">
        <v>44615</v>
      </c>
      <c r="G2804" s="149">
        <v>44182</v>
      </c>
      <c r="H2804" s="150">
        <v>10000</v>
      </c>
      <c r="I2804" s="148" t="str">
        <f t="shared" si="172"/>
        <v>2020Q4</v>
      </c>
      <c r="J2804" s="148">
        <f t="shared" si="173"/>
        <v>2</v>
      </c>
      <c r="K2804" s="148">
        <f t="shared" si="174"/>
        <v>5</v>
      </c>
      <c r="L2804" s="151">
        <f t="shared" si="175"/>
        <v>1</v>
      </c>
    </row>
    <row r="2805" spans="2:12" x14ac:dyDescent="0.25">
      <c r="B2805" s="147" t="s">
        <v>9</v>
      </c>
      <c r="C2805" s="148" t="s">
        <v>7</v>
      </c>
      <c r="D2805" s="148">
        <v>58</v>
      </c>
      <c r="E2805" s="148" t="s">
        <v>8</v>
      </c>
      <c r="F2805" s="149">
        <v>44615</v>
      </c>
      <c r="G2805" s="149">
        <v>44316</v>
      </c>
      <c r="H2805" s="150">
        <v>12000</v>
      </c>
      <c r="I2805" s="148" t="str">
        <f t="shared" si="172"/>
        <v>2021Q2</v>
      </c>
      <c r="J2805" s="148">
        <f t="shared" si="173"/>
        <v>1</v>
      </c>
      <c r="K2805" s="148">
        <f t="shared" si="174"/>
        <v>3</v>
      </c>
      <c r="L2805" s="151">
        <f t="shared" si="175"/>
        <v>1</v>
      </c>
    </row>
    <row r="2806" spans="2:12" x14ac:dyDescent="0.25">
      <c r="B2806" s="147" t="s">
        <v>6</v>
      </c>
      <c r="C2806" s="148" t="s">
        <v>10</v>
      </c>
      <c r="D2806" s="148">
        <v>37</v>
      </c>
      <c r="E2806" s="148" t="s">
        <v>8</v>
      </c>
      <c r="F2806" s="149">
        <v>44615</v>
      </c>
      <c r="G2806" s="149">
        <v>44515</v>
      </c>
      <c r="H2806" s="150">
        <v>86000</v>
      </c>
      <c r="I2806" s="148" t="str">
        <f t="shared" si="172"/>
        <v>2021Q4</v>
      </c>
      <c r="J2806" s="148">
        <f t="shared" si="173"/>
        <v>1</v>
      </c>
      <c r="K2806" s="148">
        <f t="shared" si="174"/>
        <v>1</v>
      </c>
      <c r="L2806" s="151">
        <f t="shared" si="175"/>
        <v>0</v>
      </c>
    </row>
    <row r="2807" spans="2:12" x14ac:dyDescent="0.25">
      <c r="B2807" s="147" t="s">
        <v>6</v>
      </c>
      <c r="C2807" s="148" t="s">
        <v>7</v>
      </c>
      <c r="D2807" s="148">
        <v>52</v>
      </c>
      <c r="E2807" s="148" t="s">
        <v>8</v>
      </c>
      <c r="F2807" s="149">
        <v>44619</v>
      </c>
      <c r="G2807" s="149">
        <v>44316</v>
      </c>
      <c r="H2807" s="150">
        <v>27000</v>
      </c>
      <c r="I2807" s="148" t="str">
        <f t="shared" si="172"/>
        <v>2021Q2</v>
      </c>
      <c r="J2807" s="148">
        <f t="shared" si="173"/>
        <v>1</v>
      </c>
      <c r="K2807" s="148">
        <f t="shared" si="174"/>
        <v>3</v>
      </c>
      <c r="L2807" s="151">
        <f t="shared" si="175"/>
        <v>1</v>
      </c>
    </row>
    <row r="2808" spans="2:12" x14ac:dyDescent="0.25">
      <c r="B2808" s="147" t="s">
        <v>6</v>
      </c>
      <c r="C2808" s="148" t="s">
        <v>7</v>
      </c>
      <c r="D2808" s="148">
        <v>57</v>
      </c>
      <c r="E2808" s="148" t="s">
        <v>8</v>
      </c>
      <c r="F2808" s="149">
        <v>44619</v>
      </c>
      <c r="G2808" s="149">
        <v>44457</v>
      </c>
      <c r="H2808" s="150">
        <v>15000</v>
      </c>
      <c r="I2808" s="148" t="str">
        <f t="shared" si="172"/>
        <v>2021Q3</v>
      </c>
      <c r="J2808" s="148">
        <f t="shared" si="173"/>
        <v>1</v>
      </c>
      <c r="K2808" s="148">
        <f t="shared" si="174"/>
        <v>2</v>
      </c>
      <c r="L2808" s="151">
        <f t="shared" si="175"/>
        <v>1</v>
      </c>
    </row>
    <row r="2809" spans="2:12" x14ac:dyDescent="0.25">
      <c r="B2809" s="147" t="s">
        <v>6</v>
      </c>
      <c r="C2809" s="148" t="s">
        <v>7</v>
      </c>
      <c r="D2809" s="148">
        <v>52</v>
      </c>
      <c r="E2809" s="148" t="s">
        <v>8</v>
      </c>
      <c r="F2809" s="149">
        <v>44619</v>
      </c>
      <c r="G2809" s="149">
        <v>44556</v>
      </c>
      <c r="H2809" s="150">
        <v>27000</v>
      </c>
      <c r="I2809" s="148" t="str">
        <f t="shared" si="172"/>
        <v>2021Q4</v>
      </c>
      <c r="J2809" s="148">
        <f t="shared" si="173"/>
        <v>1</v>
      </c>
      <c r="K2809" s="148">
        <f t="shared" si="174"/>
        <v>1</v>
      </c>
      <c r="L2809" s="151">
        <f t="shared" si="175"/>
        <v>1</v>
      </c>
    </row>
    <row r="2810" spans="2:12" x14ac:dyDescent="0.25">
      <c r="B2810" s="147" t="s">
        <v>9</v>
      </c>
      <c r="C2810" s="148" t="s">
        <v>7</v>
      </c>
      <c r="D2810" s="148">
        <v>36</v>
      </c>
      <c r="E2810" s="148" t="s">
        <v>8</v>
      </c>
      <c r="F2810" s="149">
        <v>44620</v>
      </c>
      <c r="G2810" s="149">
        <v>44210</v>
      </c>
      <c r="H2810" s="150">
        <v>87000</v>
      </c>
      <c r="I2810" s="148" t="str">
        <f t="shared" si="172"/>
        <v>2021Q1</v>
      </c>
      <c r="J2810" s="148">
        <f t="shared" si="173"/>
        <v>1</v>
      </c>
      <c r="K2810" s="148">
        <f t="shared" si="174"/>
        <v>4</v>
      </c>
      <c r="L2810" s="151">
        <f t="shared" si="175"/>
        <v>1</v>
      </c>
    </row>
    <row r="2811" spans="2:12" x14ac:dyDescent="0.25">
      <c r="B2811" s="147" t="s">
        <v>9</v>
      </c>
      <c r="C2811" s="148" t="s">
        <v>7</v>
      </c>
      <c r="D2811" s="148">
        <v>41</v>
      </c>
      <c r="E2811" s="148" t="s">
        <v>8</v>
      </c>
      <c r="F2811" s="149">
        <v>44621</v>
      </c>
      <c r="G2811" s="149">
        <v>43891</v>
      </c>
      <c r="H2811" s="150">
        <v>68000</v>
      </c>
      <c r="I2811" s="148" t="str">
        <f t="shared" si="172"/>
        <v>2020Q1</v>
      </c>
      <c r="J2811" s="148">
        <f t="shared" si="173"/>
        <v>2</v>
      </c>
      <c r="K2811" s="148">
        <f t="shared" si="174"/>
        <v>8</v>
      </c>
      <c r="L2811" s="151">
        <f t="shared" si="175"/>
        <v>1</v>
      </c>
    </row>
    <row r="2812" spans="2:12" x14ac:dyDescent="0.25">
      <c r="B2812" s="147" t="s">
        <v>9</v>
      </c>
      <c r="C2812" s="148" t="s">
        <v>10</v>
      </c>
      <c r="D2812" s="148">
        <v>29</v>
      </c>
      <c r="E2812" s="148" t="s">
        <v>8</v>
      </c>
      <c r="F2812" s="149">
        <v>44621</v>
      </c>
      <c r="G2812" s="149">
        <v>43933</v>
      </c>
      <c r="H2812" s="150">
        <v>100000</v>
      </c>
      <c r="I2812" s="148" t="str">
        <f t="shared" si="172"/>
        <v>2020Q2</v>
      </c>
      <c r="J2812" s="148">
        <f t="shared" si="173"/>
        <v>2</v>
      </c>
      <c r="K2812" s="148">
        <f t="shared" si="174"/>
        <v>7</v>
      </c>
      <c r="L2812" s="151">
        <f t="shared" si="175"/>
        <v>0</v>
      </c>
    </row>
    <row r="2813" spans="2:12" x14ac:dyDescent="0.25">
      <c r="B2813" s="147" t="s">
        <v>9</v>
      </c>
      <c r="C2813" s="148" t="s">
        <v>7</v>
      </c>
      <c r="D2813" s="148">
        <v>61</v>
      </c>
      <c r="E2813" s="148" t="s">
        <v>8</v>
      </c>
      <c r="F2813" s="149">
        <v>44621</v>
      </c>
      <c r="G2813" s="149">
        <v>43938</v>
      </c>
      <c r="H2813" s="150">
        <v>10000</v>
      </c>
      <c r="I2813" s="148" t="str">
        <f t="shared" si="172"/>
        <v>2020Q2</v>
      </c>
      <c r="J2813" s="148">
        <f t="shared" si="173"/>
        <v>2</v>
      </c>
      <c r="K2813" s="148">
        <f t="shared" si="174"/>
        <v>7</v>
      </c>
      <c r="L2813" s="151">
        <f t="shared" si="175"/>
        <v>1</v>
      </c>
    </row>
    <row r="2814" spans="2:12" x14ac:dyDescent="0.25">
      <c r="B2814" s="147" t="s">
        <v>9</v>
      </c>
      <c r="C2814" s="148" t="s">
        <v>7</v>
      </c>
      <c r="D2814" s="148">
        <v>38</v>
      </c>
      <c r="E2814" s="148" t="s">
        <v>8</v>
      </c>
      <c r="F2814" s="149">
        <v>44621</v>
      </c>
      <c r="G2814" s="149">
        <v>44116</v>
      </c>
      <c r="H2814" s="150">
        <v>84000</v>
      </c>
      <c r="I2814" s="148" t="str">
        <f t="shared" si="172"/>
        <v>2020Q4</v>
      </c>
      <c r="J2814" s="148">
        <f t="shared" si="173"/>
        <v>2</v>
      </c>
      <c r="K2814" s="148">
        <f t="shared" si="174"/>
        <v>5</v>
      </c>
      <c r="L2814" s="151">
        <f t="shared" si="175"/>
        <v>1</v>
      </c>
    </row>
    <row r="2815" spans="2:12" x14ac:dyDescent="0.25">
      <c r="B2815" s="147" t="s">
        <v>6</v>
      </c>
      <c r="C2815" s="148" t="s">
        <v>7</v>
      </c>
      <c r="D2815" s="148">
        <v>41</v>
      </c>
      <c r="E2815" s="148" t="s">
        <v>8</v>
      </c>
      <c r="F2815" s="149">
        <v>44621</v>
      </c>
      <c r="G2815" s="149">
        <v>44356</v>
      </c>
      <c r="H2815" s="150">
        <v>68000</v>
      </c>
      <c r="I2815" s="148" t="str">
        <f t="shared" si="172"/>
        <v>2021Q2</v>
      </c>
      <c r="J2815" s="148">
        <f t="shared" si="173"/>
        <v>1</v>
      </c>
      <c r="K2815" s="148">
        <f t="shared" si="174"/>
        <v>3</v>
      </c>
      <c r="L2815" s="151">
        <f t="shared" si="175"/>
        <v>1</v>
      </c>
    </row>
    <row r="2816" spans="2:12" x14ac:dyDescent="0.25">
      <c r="B2816" s="147" t="s">
        <v>6</v>
      </c>
      <c r="C2816" s="148" t="s">
        <v>7</v>
      </c>
      <c r="D2816" s="148">
        <v>56</v>
      </c>
      <c r="E2816" s="148" t="s">
        <v>8</v>
      </c>
      <c r="F2816" s="149">
        <v>44621</v>
      </c>
      <c r="G2816" s="149">
        <v>44375</v>
      </c>
      <c r="H2816" s="150">
        <v>17000</v>
      </c>
      <c r="I2816" s="148" t="str">
        <f t="shared" si="172"/>
        <v>2021Q2</v>
      </c>
      <c r="J2816" s="148">
        <f t="shared" si="173"/>
        <v>1</v>
      </c>
      <c r="K2816" s="148">
        <f t="shared" si="174"/>
        <v>3</v>
      </c>
      <c r="L2816" s="151">
        <f t="shared" si="175"/>
        <v>1</v>
      </c>
    </row>
    <row r="2817" spans="2:12" x14ac:dyDescent="0.25">
      <c r="B2817" s="147" t="s">
        <v>9</v>
      </c>
      <c r="C2817" s="148" t="s">
        <v>7</v>
      </c>
      <c r="D2817" s="148">
        <v>57</v>
      </c>
      <c r="E2817" s="148" t="s">
        <v>8</v>
      </c>
      <c r="F2817" s="149">
        <v>44621</v>
      </c>
      <c r="G2817" s="149">
        <v>44418</v>
      </c>
      <c r="H2817" s="150">
        <v>15000</v>
      </c>
      <c r="I2817" s="148" t="str">
        <f t="shared" si="172"/>
        <v>2021Q3</v>
      </c>
      <c r="J2817" s="148">
        <f t="shared" si="173"/>
        <v>1</v>
      </c>
      <c r="K2817" s="148">
        <f t="shared" si="174"/>
        <v>2</v>
      </c>
      <c r="L2817" s="151">
        <f t="shared" si="175"/>
        <v>1</v>
      </c>
    </row>
    <row r="2818" spans="2:12" x14ac:dyDescent="0.25">
      <c r="B2818" s="147" t="s">
        <v>6</v>
      </c>
      <c r="C2818" s="148" t="s">
        <v>7</v>
      </c>
      <c r="D2818" s="148">
        <v>23</v>
      </c>
      <c r="E2818" s="148" t="s">
        <v>8</v>
      </c>
      <c r="F2818" s="149">
        <v>44628</v>
      </c>
      <c r="G2818" s="149">
        <v>43927</v>
      </c>
      <c r="H2818" s="150">
        <v>100000</v>
      </c>
      <c r="I2818" s="148" t="str">
        <f t="shared" si="172"/>
        <v>2020Q2</v>
      </c>
      <c r="J2818" s="148">
        <f t="shared" si="173"/>
        <v>2</v>
      </c>
      <c r="K2818" s="148">
        <f t="shared" si="174"/>
        <v>7</v>
      </c>
      <c r="L2818" s="151">
        <f t="shared" si="175"/>
        <v>1</v>
      </c>
    </row>
    <row r="2819" spans="2:12" x14ac:dyDescent="0.25">
      <c r="B2819" s="147" t="s">
        <v>6</v>
      </c>
      <c r="C2819" s="148" t="s">
        <v>7</v>
      </c>
      <c r="D2819" s="148">
        <v>22</v>
      </c>
      <c r="E2819" s="148" t="s">
        <v>8</v>
      </c>
      <c r="F2819" s="149">
        <v>44638</v>
      </c>
      <c r="G2819" s="149">
        <v>44425</v>
      </c>
      <c r="H2819" s="150">
        <v>100000</v>
      </c>
      <c r="I2819" s="148" t="str">
        <f t="shared" si="172"/>
        <v>2021Q3</v>
      </c>
      <c r="J2819" s="148">
        <f t="shared" si="173"/>
        <v>1</v>
      </c>
      <c r="K2819" s="148">
        <f t="shared" si="174"/>
        <v>2</v>
      </c>
      <c r="L2819" s="151">
        <f t="shared" si="175"/>
        <v>1</v>
      </c>
    </row>
    <row r="2820" spans="2:12" x14ac:dyDescent="0.25">
      <c r="B2820" s="147" t="s">
        <v>6</v>
      </c>
      <c r="C2820" s="148" t="s">
        <v>7</v>
      </c>
      <c r="D2820" s="148">
        <v>43</v>
      </c>
      <c r="E2820" s="148" t="s">
        <v>8</v>
      </c>
      <c r="F2820" s="149">
        <v>44638</v>
      </c>
      <c r="G2820" s="149">
        <v>44493</v>
      </c>
      <c r="H2820" s="150">
        <v>59000</v>
      </c>
      <c r="I2820" s="148" t="str">
        <f t="shared" si="172"/>
        <v>2021Q4</v>
      </c>
      <c r="J2820" s="148">
        <f t="shared" si="173"/>
        <v>1</v>
      </c>
      <c r="K2820" s="148">
        <f t="shared" si="174"/>
        <v>1</v>
      </c>
      <c r="L2820" s="151">
        <f t="shared" si="175"/>
        <v>1</v>
      </c>
    </row>
    <row r="2821" spans="2:12" x14ac:dyDescent="0.25">
      <c r="B2821" s="147" t="s">
        <v>9</v>
      </c>
      <c r="C2821" s="148" t="s">
        <v>7</v>
      </c>
      <c r="D2821" s="148">
        <v>53</v>
      </c>
      <c r="E2821" s="148" t="s">
        <v>8</v>
      </c>
      <c r="F2821" s="149">
        <v>44639</v>
      </c>
      <c r="G2821" s="149">
        <v>44416</v>
      </c>
      <c r="H2821" s="150">
        <v>25000</v>
      </c>
      <c r="I2821" s="148" t="str">
        <f t="shared" si="172"/>
        <v>2021Q3</v>
      </c>
      <c r="J2821" s="148">
        <f t="shared" si="173"/>
        <v>1</v>
      </c>
      <c r="K2821" s="148">
        <f t="shared" si="174"/>
        <v>2</v>
      </c>
      <c r="L2821" s="151">
        <f t="shared" si="175"/>
        <v>1</v>
      </c>
    </row>
    <row r="2822" spans="2:12" x14ac:dyDescent="0.25">
      <c r="B2822" s="147" t="s">
        <v>6</v>
      </c>
      <c r="C2822" s="148" t="s">
        <v>7</v>
      </c>
      <c r="D2822" s="148">
        <v>26</v>
      </c>
      <c r="E2822" s="148" t="s">
        <v>8</v>
      </c>
      <c r="F2822" s="149">
        <v>44639</v>
      </c>
      <c r="G2822" s="149">
        <v>44470</v>
      </c>
      <c r="H2822" s="150">
        <v>100000</v>
      </c>
      <c r="I2822" s="148" t="str">
        <f t="shared" si="172"/>
        <v>2021Q4</v>
      </c>
      <c r="J2822" s="148">
        <f t="shared" si="173"/>
        <v>1</v>
      </c>
      <c r="K2822" s="148">
        <f t="shared" si="174"/>
        <v>1</v>
      </c>
      <c r="L2822" s="151">
        <f t="shared" si="175"/>
        <v>1</v>
      </c>
    </row>
    <row r="2823" spans="2:12" x14ac:dyDescent="0.25">
      <c r="B2823" s="147" t="s">
        <v>6</v>
      </c>
      <c r="C2823" s="148" t="s">
        <v>7</v>
      </c>
      <c r="D2823" s="148">
        <v>54</v>
      </c>
      <c r="E2823" s="148" t="s">
        <v>8</v>
      </c>
      <c r="F2823" s="149">
        <v>44640</v>
      </c>
      <c r="G2823" s="149">
        <v>44604</v>
      </c>
      <c r="H2823" s="150">
        <v>22000</v>
      </c>
      <c r="I2823" s="148" t="str">
        <f t="shared" si="172"/>
        <v>2022Q1</v>
      </c>
      <c r="J2823" s="148">
        <f t="shared" si="173"/>
        <v>0</v>
      </c>
      <c r="K2823" s="148">
        <f t="shared" si="174"/>
        <v>0</v>
      </c>
      <c r="L2823" s="151">
        <f t="shared" si="175"/>
        <v>1</v>
      </c>
    </row>
    <row r="2824" spans="2:12" x14ac:dyDescent="0.25">
      <c r="B2824" s="147" t="s">
        <v>11</v>
      </c>
      <c r="C2824" s="148" t="s">
        <v>7</v>
      </c>
      <c r="D2824" s="148">
        <v>50</v>
      </c>
      <c r="E2824" s="148" t="s">
        <v>8</v>
      </c>
      <c r="F2824" s="149">
        <v>44640</v>
      </c>
      <c r="G2824" s="149">
        <v>44627</v>
      </c>
      <c r="H2824" s="150">
        <v>32000</v>
      </c>
      <c r="I2824" s="148" t="str">
        <f t="shared" si="172"/>
        <v>2022Q1</v>
      </c>
      <c r="J2824" s="148">
        <f t="shared" si="173"/>
        <v>0</v>
      </c>
      <c r="K2824" s="148">
        <f t="shared" si="174"/>
        <v>0</v>
      </c>
      <c r="L2824" s="151">
        <f t="shared" si="175"/>
        <v>1</v>
      </c>
    </row>
    <row r="2825" spans="2:12" x14ac:dyDescent="0.25">
      <c r="B2825" s="147" t="s">
        <v>6</v>
      </c>
      <c r="C2825" s="148" t="s">
        <v>7</v>
      </c>
      <c r="D2825" s="148">
        <v>49</v>
      </c>
      <c r="E2825" s="148" t="s">
        <v>8</v>
      </c>
      <c r="F2825" s="149">
        <v>44641</v>
      </c>
      <c r="G2825" s="149">
        <v>44384</v>
      </c>
      <c r="H2825" s="150">
        <v>35000</v>
      </c>
      <c r="I2825" s="148" t="str">
        <f t="shared" si="172"/>
        <v>2021Q3</v>
      </c>
      <c r="J2825" s="148">
        <f t="shared" si="173"/>
        <v>1</v>
      </c>
      <c r="K2825" s="148">
        <f t="shared" si="174"/>
        <v>2</v>
      </c>
      <c r="L2825" s="151">
        <f t="shared" si="175"/>
        <v>1</v>
      </c>
    </row>
    <row r="2826" spans="2:12" x14ac:dyDescent="0.25">
      <c r="B2826" s="147" t="s">
        <v>6</v>
      </c>
      <c r="C2826" s="148" t="s">
        <v>7</v>
      </c>
      <c r="D2826" s="148">
        <v>50</v>
      </c>
      <c r="E2826" s="148" t="s">
        <v>8</v>
      </c>
      <c r="F2826" s="149">
        <v>44641</v>
      </c>
      <c r="G2826" s="149">
        <v>44525</v>
      </c>
      <c r="H2826" s="150">
        <v>32000</v>
      </c>
      <c r="I2826" s="148" t="str">
        <f t="shared" si="172"/>
        <v>2021Q4</v>
      </c>
      <c r="J2826" s="148">
        <f t="shared" si="173"/>
        <v>1</v>
      </c>
      <c r="K2826" s="148">
        <f t="shared" si="174"/>
        <v>1</v>
      </c>
      <c r="L2826" s="151">
        <f t="shared" si="175"/>
        <v>1</v>
      </c>
    </row>
    <row r="2827" spans="2:12" x14ac:dyDescent="0.25">
      <c r="B2827" s="147" t="s">
        <v>11</v>
      </c>
      <c r="C2827" s="148" t="s">
        <v>7</v>
      </c>
      <c r="D2827" s="148">
        <v>31</v>
      </c>
      <c r="E2827" s="148" t="s">
        <v>8</v>
      </c>
      <c r="F2827" s="149">
        <v>44641</v>
      </c>
      <c r="G2827" s="149">
        <v>44628</v>
      </c>
      <c r="H2827" s="150">
        <v>98000</v>
      </c>
      <c r="I2827" s="148" t="str">
        <f t="shared" ref="I2827:I2890" si="176">YEAR(G2827)&amp;"Q"&amp;ROUNDUP(MONTH(G2827)/3,0)</f>
        <v>2022Q1</v>
      </c>
      <c r="J2827" s="148">
        <f t="shared" ref="J2827:J2890" si="177">YEAR(F2827)-YEAR(G2827)</f>
        <v>0</v>
      </c>
      <c r="K2827" s="148">
        <f t="shared" ref="K2827:K2890" si="178">(YEAR(F2827)*4+ROUNDDOWN((MONTH(F2827)-1)/3,0))
-(YEAR(G2827)*4+ROUNDDOWN((MONTH(G2827)-1)/3,0))</f>
        <v>0</v>
      </c>
      <c r="L2827" s="151">
        <f t="shared" ref="L2827:L2890" si="179">IF(C2827="Declined",0,IF(C2827="Admitted",1,IF(B2827="TPD",0.8,1)))</f>
        <v>1</v>
      </c>
    </row>
    <row r="2828" spans="2:12" x14ac:dyDescent="0.25">
      <c r="B2828" s="147" t="s">
        <v>9</v>
      </c>
      <c r="C2828" s="148" t="s">
        <v>7</v>
      </c>
      <c r="D2828" s="148">
        <v>27</v>
      </c>
      <c r="E2828" s="148" t="s">
        <v>8</v>
      </c>
      <c r="F2828" s="149">
        <v>44642</v>
      </c>
      <c r="G2828" s="149">
        <v>44070</v>
      </c>
      <c r="H2828" s="150">
        <v>100000</v>
      </c>
      <c r="I2828" s="148" t="str">
        <f t="shared" si="176"/>
        <v>2020Q3</v>
      </c>
      <c r="J2828" s="148">
        <f t="shared" si="177"/>
        <v>2</v>
      </c>
      <c r="K2828" s="148">
        <f t="shared" si="178"/>
        <v>6</v>
      </c>
      <c r="L2828" s="151">
        <f t="shared" si="179"/>
        <v>1</v>
      </c>
    </row>
    <row r="2829" spans="2:12" x14ac:dyDescent="0.25">
      <c r="B2829" s="147" t="s">
        <v>9</v>
      </c>
      <c r="C2829" s="148" t="s">
        <v>7</v>
      </c>
      <c r="D2829" s="148">
        <v>47</v>
      </c>
      <c r="E2829" s="148" t="s">
        <v>8</v>
      </c>
      <c r="F2829" s="149">
        <v>44642</v>
      </c>
      <c r="G2829" s="149">
        <v>44269</v>
      </c>
      <c r="H2829" s="150">
        <v>40000</v>
      </c>
      <c r="I2829" s="148" t="str">
        <f t="shared" si="176"/>
        <v>2021Q1</v>
      </c>
      <c r="J2829" s="148">
        <f t="shared" si="177"/>
        <v>1</v>
      </c>
      <c r="K2829" s="148">
        <f t="shared" si="178"/>
        <v>4</v>
      </c>
      <c r="L2829" s="151">
        <f t="shared" si="179"/>
        <v>1</v>
      </c>
    </row>
    <row r="2830" spans="2:12" x14ac:dyDescent="0.25">
      <c r="B2830" s="147" t="s">
        <v>9</v>
      </c>
      <c r="C2830" s="148" t="s">
        <v>7</v>
      </c>
      <c r="D2830" s="148">
        <v>48</v>
      </c>
      <c r="E2830" s="148" t="s">
        <v>8</v>
      </c>
      <c r="F2830" s="149">
        <v>44642</v>
      </c>
      <c r="G2830" s="149">
        <v>44389</v>
      </c>
      <c r="H2830" s="150">
        <v>38000</v>
      </c>
      <c r="I2830" s="148" t="str">
        <f t="shared" si="176"/>
        <v>2021Q3</v>
      </c>
      <c r="J2830" s="148">
        <f t="shared" si="177"/>
        <v>1</v>
      </c>
      <c r="K2830" s="148">
        <f t="shared" si="178"/>
        <v>2</v>
      </c>
      <c r="L2830" s="151">
        <f t="shared" si="179"/>
        <v>1</v>
      </c>
    </row>
    <row r="2831" spans="2:12" x14ac:dyDescent="0.25">
      <c r="B2831" s="147" t="s">
        <v>6</v>
      </c>
      <c r="C2831" s="148" t="s">
        <v>7</v>
      </c>
      <c r="D2831" s="148">
        <v>52</v>
      </c>
      <c r="E2831" s="148" t="s">
        <v>8</v>
      </c>
      <c r="F2831" s="149">
        <v>44642</v>
      </c>
      <c r="G2831" s="149">
        <v>44471</v>
      </c>
      <c r="H2831" s="150">
        <v>27000</v>
      </c>
      <c r="I2831" s="148" t="str">
        <f t="shared" si="176"/>
        <v>2021Q4</v>
      </c>
      <c r="J2831" s="148">
        <f t="shared" si="177"/>
        <v>1</v>
      </c>
      <c r="K2831" s="148">
        <f t="shared" si="178"/>
        <v>1</v>
      </c>
      <c r="L2831" s="151">
        <f t="shared" si="179"/>
        <v>1</v>
      </c>
    </row>
    <row r="2832" spans="2:12" x14ac:dyDescent="0.25">
      <c r="B2832" s="147" t="s">
        <v>6</v>
      </c>
      <c r="C2832" s="148" t="s">
        <v>7</v>
      </c>
      <c r="D2832" s="148">
        <v>29</v>
      </c>
      <c r="E2832" s="148" t="s">
        <v>8</v>
      </c>
      <c r="F2832" s="149">
        <v>44642</v>
      </c>
      <c r="G2832" s="149">
        <v>44476</v>
      </c>
      <c r="H2832" s="150">
        <v>100000</v>
      </c>
      <c r="I2832" s="148" t="str">
        <f t="shared" si="176"/>
        <v>2021Q4</v>
      </c>
      <c r="J2832" s="148">
        <f t="shared" si="177"/>
        <v>1</v>
      </c>
      <c r="K2832" s="148">
        <f t="shared" si="178"/>
        <v>1</v>
      </c>
      <c r="L2832" s="151">
        <f t="shared" si="179"/>
        <v>1</v>
      </c>
    </row>
    <row r="2833" spans="2:12" x14ac:dyDescent="0.25">
      <c r="B2833" s="147" t="s">
        <v>6</v>
      </c>
      <c r="C2833" s="148" t="s">
        <v>7</v>
      </c>
      <c r="D2833" s="148">
        <v>58</v>
      </c>
      <c r="E2833" s="148" t="s">
        <v>8</v>
      </c>
      <c r="F2833" s="149">
        <v>44642</v>
      </c>
      <c r="G2833" s="149">
        <v>44499</v>
      </c>
      <c r="H2833" s="150">
        <v>12000</v>
      </c>
      <c r="I2833" s="148" t="str">
        <f t="shared" si="176"/>
        <v>2021Q4</v>
      </c>
      <c r="J2833" s="148">
        <f t="shared" si="177"/>
        <v>1</v>
      </c>
      <c r="K2833" s="148">
        <f t="shared" si="178"/>
        <v>1</v>
      </c>
      <c r="L2833" s="151">
        <f t="shared" si="179"/>
        <v>1</v>
      </c>
    </row>
    <row r="2834" spans="2:12" x14ac:dyDescent="0.25">
      <c r="B2834" s="147" t="s">
        <v>6</v>
      </c>
      <c r="C2834" s="148" t="s">
        <v>7</v>
      </c>
      <c r="D2834" s="148">
        <v>53</v>
      </c>
      <c r="E2834" s="148" t="s">
        <v>8</v>
      </c>
      <c r="F2834" s="149">
        <v>44645</v>
      </c>
      <c r="G2834" s="149">
        <v>44343</v>
      </c>
      <c r="H2834" s="150">
        <v>25000</v>
      </c>
      <c r="I2834" s="148" t="str">
        <f t="shared" si="176"/>
        <v>2021Q2</v>
      </c>
      <c r="J2834" s="148">
        <f t="shared" si="177"/>
        <v>1</v>
      </c>
      <c r="K2834" s="148">
        <f t="shared" si="178"/>
        <v>3</v>
      </c>
      <c r="L2834" s="151">
        <f t="shared" si="179"/>
        <v>1</v>
      </c>
    </row>
    <row r="2835" spans="2:12" x14ac:dyDescent="0.25">
      <c r="B2835" s="147" t="s">
        <v>6</v>
      </c>
      <c r="C2835" s="148" t="s">
        <v>7</v>
      </c>
      <c r="D2835" s="148">
        <v>50</v>
      </c>
      <c r="E2835" s="148" t="s">
        <v>8</v>
      </c>
      <c r="F2835" s="149">
        <v>44645</v>
      </c>
      <c r="G2835" s="149">
        <v>44396</v>
      </c>
      <c r="H2835" s="150">
        <v>32000</v>
      </c>
      <c r="I2835" s="148" t="str">
        <f t="shared" si="176"/>
        <v>2021Q3</v>
      </c>
      <c r="J2835" s="148">
        <f t="shared" si="177"/>
        <v>1</v>
      </c>
      <c r="K2835" s="148">
        <f t="shared" si="178"/>
        <v>2</v>
      </c>
      <c r="L2835" s="151">
        <f t="shared" si="179"/>
        <v>1</v>
      </c>
    </row>
    <row r="2836" spans="2:12" x14ac:dyDescent="0.25">
      <c r="B2836" s="147" t="s">
        <v>6</v>
      </c>
      <c r="C2836" s="148" t="s">
        <v>7</v>
      </c>
      <c r="D2836" s="148">
        <v>23</v>
      </c>
      <c r="E2836" s="148" t="s">
        <v>8</v>
      </c>
      <c r="F2836" s="149">
        <v>44645</v>
      </c>
      <c r="G2836" s="149">
        <v>44560</v>
      </c>
      <c r="H2836" s="150">
        <v>100000</v>
      </c>
      <c r="I2836" s="148" t="str">
        <f t="shared" si="176"/>
        <v>2021Q4</v>
      </c>
      <c r="J2836" s="148">
        <f t="shared" si="177"/>
        <v>1</v>
      </c>
      <c r="K2836" s="148">
        <f t="shared" si="178"/>
        <v>1</v>
      </c>
      <c r="L2836" s="151">
        <f t="shared" si="179"/>
        <v>1</v>
      </c>
    </row>
    <row r="2837" spans="2:12" x14ac:dyDescent="0.25">
      <c r="B2837" s="147" t="s">
        <v>6</v>
      </c>
      <c r="C2837" s="148" t="s">
        <v>7</v>
      </c>
      <c r="D2837" s="148">
        <v>52</v>
      </c>
      <c r="E2837" s="148" t="s">
        <v>8</v>
      </c>
      <c r="F2837" s="149">
        <v>44645</v>
      </c>
      <c r="G2837" s="149">
        <v>44570</v>
      </c>
      <c r="H2837" s="150">
        <v>27000</v>
      </c>
      <c r="I2837" s="148" t="str">
        <f t="shared" si="176"/>
        <v>2022Q1</v>
      </c>
      <c r="J2837" s="148">
        <f t="shared" si="177"/>
        <v>0</v>
      </c>
      <c r="K2837" s="148">
        <f t="shared" si="178"/>
        <v>0</v>
      </c>
      <c r="L2837" s="151">
        <f t="shared" si="179"/>
        <v>1</v>
      </c>
    </row>
    <row r="2838" spans="2:12" x14ac:dyDescent="0.25">
      <c r="B2838" s="147" t="s">
        <v>9</v>
      </c>
      <c r="C2838" s="148" t="s">
        <v>7</v>
      </c>
      <c r="D2838" s="148">
        <v>35</v>
      </c>
      <c r="E2838" s="148" t="s">
        <v>8</v>
      </c>
      <c r="F2838" s="149">
        <v>44646</v>
      </c>
      <c r="G2838" s="149">
        <v>43483</v>
      </c>
      <c r="H2838" s="150">
        <v>88000</v>
      </c>
      <c r="I2838" s="148" t="str">
        <f t="shared" si="176"/>
        <v>2019Q1</v>
      </c>
      <c r="J2838" s="148">
        <f t="shared" si="177"/>
        <v>3</v>
      </c>
      <c r="K2838" s="148">
        <f t="shared" si="178"/>
        <v>12</v>
      </c>
      <c r="L2838" s="151">
        <f t="shared" si="179"/>
        <v>1</v>
      </c>
    </row>
    <row r="2839" spans="2:12" x14ac:dyDescent="0.25">
      <c r="B2839" s="147" t="s">
        <v>9</v>
      </c>
      <c r="C2839" s="148" t="s">
        <v>7</v>
      </c>
      <c r="D2839" s="148">
        <v>30</v>
      </c>
      <c r="E2839" s="148" t="s">
        <v>8</v>
      </c>
      <c r="F2839" s="149">
        <v>44646</v>
      </c>
      <c r="G2839" s="149">
        <v>44034</v>
      </c>
      <c r="H2839" s="150">
        <v>100000</v>
      </c>
      <c r="I2839" s="148" t="str">
        <f t="shared" si="176"/>
        <v>2020Q3</v>
      </c>
      <c r="J2839" s="148">
        <f t="shared" si="177"/>
        <v>2</v>
      </c>
      <c r="K2839" s="148">
        <f t="shared" si="178"/>
        <v>6</v>
      </c>
      <c r="L2839" s="151">
        <f t="shared" si="179"/>
        <v>1</v>
      </c>
    </row>
    <row r="2840" spans="2:12" x14ac:dyDescent="0.25">
      <c r="B2840" s="147" t="s">
        <v>6</v>
      </c>
      <c r="C2840" s="148" t="s">
        <v>7</v>
      </c>
      <c r="D2840" s="148">
        <v>21</v>
      </c>
      <c r="E2840" s="148" t="s">
        <v>8</v>
      </c>
      <c r="F2840" s="149">
        <v>44646</v>
      </c>
      <c r="G2840" s="149">
        <v>44317</v>
      </c>
      <c r="H2840" s="150">
        <v>100000</v>
      </c>
      <c r="I2840" s="148" t="str">
        <f t="shared" si="176"/>
        <v>2021Q2</v>
      </c>
      <c r="J2840" s="148">
        <f t="shared" si="177"/>
        <v>1</v>
      </c>
      <c r="K2840" s="148">
        <f t="shared" si="178"/>
        <v>3</v>
      </c>
      <c r="L2840" s="151">
        <f t="shared" si="179"/>
        <v>1</v>
      </c>
    </row>
    <row r="2841" spans="2:12" x14ac:dyDescent="0.25">
      <c r="B2841" s="147" t="s">
        <v>6</v>
      </c>
      <c r="C2841" s="148" t="s">
        <v>7</v>
      </c>
      <c r="D2841" s="148">
        <v>53</v>
      </c>
      <c r="E2841" s="148" t="s">
        <v>8</v>
      </c>
      <c r="F2841" s="149">
        <v>44646</v>
      </c>
      <c r="G2841" s="149">
        <v>44581</v>
      </c>
      <c r="H2841" s="150">
        <v>25000</v>
      </c>
      <c r="I2841" s="148" t="str">
        <f t="shared" si="176"/>
        <v>2022Q1</v>
      </c>
      <c r="J2841" s="148">
        <f t="shared" si="177"/>
        <v>0</v>
      </c>
      <c r="K2841" s="148">
        <f t="shared" si="178"/>
        <v>0</v>
      </c>
      <c r="L2841" s="151">
        <f t="shared" si="179"/>
        <v>1</v>
      </c>
    </row>
    <row r="2842" spans="2:12" x14ac:dyDescent="0.25">
      <c r="B2842" s="147" t="s">
        <v>6</v>
      </c>
      <c r="C2842" s="148" t="s">
        <v>7</v>
      </c>
      <c r="D2842" s="148">
        <v>21</v>
      </c>
      <c r="E2842" s="148" t="s">
        <v>8</v>
      </c>
      <c r="F2842" s="149">
        <v>44646</v>
      </c>
      <c r="G2842" s="149">
        <v>44582</v>
      </c>
      <c r="H2842" s="150">
        <v>100000</v>
      </c>
      <c r="I2842" s="148" t="str">
        <f t="shared" si="176"/>
        <v>2022Q1</v>
      </c>
      <c r="J2842" s="148">
        <f t="shared" si="177"/>
        <v>0</v>
      </c>
      <c r="K2842" s="148">
        <f t="shared" si="178"/>
        <v>0</v>
      </c>
      <c r="L2842" s="151">
        <f t="shared" si="179"/>
        <v>1</v>
      </c>
    </row>
    <row r="2843" spans="2:12" x14ac:dyDescent="0.25">
      <c r="B2843" s="147" t="s">
        <v>6</v>
      </c>
      <c r="C2843" s="148" t="s">
        <v>7</v>
      </c>
      <c r="D2843" s="148">
        <v>29</v>
      </c>
      <c r="E2843" s="148" t="s">
        <v>8</v>
      </c>
      <c r="F2843" s="149">
        <v>44646</v>
      </c>
      <c r="G2843" s="149">
        <v>44588</v>
      </c>
      <c r="H2843" s="150">
        <v>100000</v>
      </c>
      <c r="I2843" s="148" t="str">
        <f t="shared" si="176"/>
        <v>2022Q1</v>
      </c>
      <c r="J2843" s="148">
        <f t="shared" si="177"/>
        <v>0</v>
      </c>
      <c r="K2843" s="148">
        <f t="shared" si="178"/>
        <v>0</v>
      </c>
      <c r="L2843" s="151">
        <f t="shared" si="179"/>
        <v>1</v>
      </c>
    </row>
    <row r="2844" spans="2:12" x14ac:dyDescent="0.25">
      <c r="B2844" s="147" t="s">
        <v>6</v>
      </c>
      <c r="C2844" s="148" t="s">
        <v>7</v>
      </c>
      <c r="D2844" s="148">
        <v>18</v>
      </c>
      <c r="E2844" s="148" t="s">
        <v>8</v>
      </c>
      <c r="F2844" s="149">
        <v>44646</v>
      </c>
      <c r="G2844" s="149">
        <v>44596</v>
      </c>
      <c r="H2844" s="150">
        <v>100000</v>
      </c>
      <c r="I2844" s="148" t="str">
        <f t="shared" si="176"/>
        <v>2022Q1</v>
      </c>
      <c r="J2844" s="148">
        <f t="shared" si="177"/>
        <v>0</v>
      </c>
      <c r="K2844" s="148">
        <f t="shared" si="178"/>
        <v>0</v>
      </c>
      <c r="L2844" s="151">
        <f t="shared" si="179"/>
        <v>1</v>
      </c>
    </row>
    <row r="2845" spans="2:12" x14ac:dyDescent="0.25">
      <c r="B2845" s="147" t="s">
        <v>11</v>
      </c>
      <c r="C2845" s="148" t="s">
        <v>7</v>
      </c>
      <c r="D2845" s="148">
        <v>58</v>
      </c>
      <c r="E2845" s="148" t="s">
        <v>8</v>
      </c>
      <c r="F2845" s="149">
        <v>44646</v>
      </c>
      <c r="G2845" s="149">
        <v>44615</v>
      </c>
      <c r="H2845" s="150">
        <v>12000</v>
      </c>
      <c r="I2845" s="148" t="str">
        <f t="shared" si="176"/>
        <v>2022Q1</v>
      </c>
      <c r="J2845" s="148">
        <f t="shared" si="177"/>
        <v>0</v>
      </c>
      <c r="K2845" s="148">
        <f t="shared" si="178"/>
        <v>0</v>
      </c>
      <c r="L2845" s="151">
        <f t="shared" si="179"/>
        <v>1</v>
      </c>
    </row>
    <row r="2846" spans="2:12" x14ac:dyDescent="0.25">
      <c r="B2846" s="147" t="s">
        <v>6</v>
      </c>
      <c r="C2846" s="148" t="s">
        <v>7</v>
      </c>
      <c r="D2846" s="148">
        <v>51</v>
      </c>
      <c r="E2846" s="148" t="s">
        <v>8</v>
      </c>
      <c r="F2846" s="149">
        <v>44647</v>
      </c>
      <c r="G2846" s="149">
        <v>44548</v>
      </c>
      <c r="H2846" s="150">
        <v>30000</v>
      </c>
      <c r="I2846" s="148" t="str">
        <f t="shared" si="176"/>
        <v>2021Q4</v>
      </c>
      <c r="J2846" s="148">
        <f t="shared" si="177"/>
        <v>1</v>
      </c>
      <c r="K2846" s="148">
        <f t="shared" si="178"/>
        <v>1</v>
      </c>
      <c r="L2846" s="151">
        <f t="shared" si="179"/>
        <v>1</v>
      </c>
    </row>
    <row r="2847" spans="2:12" x14ac:dyDescent="0.25">
      <c r="B2847" s="147" t="s">
        <v>6</v>
      </c>
      <c r="C2847" s="148" t="s">
        <v>7</v>
      </c>
      <c r="D2847" s="148">
        <v>57</v>
      </c>
      <c r="E2847" s="148" t="s">
        <v>8</v>
      </c>
      <c r="F2847" s="149">
        <v>44647</v>
      </c>
      <c r="G2847" s="149">
        <v>44549</v>
      </c>
      <c r="H2847" s="150">
        <v>15000</v>
      </c>
      <c r="I2847" s="148" t="str">
        <f t="shared" si="176"/>
        <v>2021Q4</v>
      </c>
      <c r="J2847" s="148">
        <f t="shared" si="177"/>
        <v>1</v>
      </c>
      <c r="K2847" s="148">
        <f t="shared" si="178"/>
        <v>1</v>
      </c>
      <c r="L2847" s="151">
        <f t="shared" si="179"/>
        <v>1</v>
      </c>
    </row>
    <row r="2848" spans="2:12" x14ac:dyDescent="0.25">
      <c r="B2848" s="147" t="s">
        <v>9</v>
      </c>
      <c r="C2848" s="148" t="s">
        <v>7</v>
      </c>
      <c r="D2848" s="148">
        <v>57</v>
      </c>
      <c r="E2848" s="148" t="s">
        <v>8</v>
      </c>
      <c r="F2848" s="149">
        <v>44648</v>
      </c>
      <c r="G2848" s="149">
        <v>42979</v>
      </c>
      <c r="H2848" s="150">
        <v>15000</v>
      </c>
      <c r="I2848" s="148" t="str">
        <f t="shared" si="176"/>
        <v>2017Q3</v>
      </c>
      <c r="J2848" s="148">
        <f t="shared" si="177"/>
        <v>5</v>
      </c>
      <c r="K2848" s="148">
        <f t="shared" si="178"/>
        <v>18</v>
      </c>
      <c r="L2848" s="151">
        <f t="shared" si="179"/>
        <v>1</v>
      </c>
    </row>
    <row r="2849" spans="2:12" x14ac:dyDescent="0.25">
      <c r="B2849" s="147" t="s">
        <v>9</v>
      </c>
      <c r="C2849" s="148" t="s">
        <v>7</v>
      </c>
      <c r="D2849" s="148">
        <v>55</v>
      </c>
      <c r="E2849" s="148" t="s">
        <v>8</v>
      </c>
      <c r="F2849" s="149">
        <v>44649</v>
      </c>
      <c r="G2849" s="149">
        <v>43586</v>
      </c>
      <c r="H2849" s="150">
        <v>20000</v>
      </c>
      <c r="I2849" s="148" t="str">
        <f t="shared" si="176"/>
        <v>2019Q2</v>
      </c>
      <c r="J2849" s="148">
        <f t="shared" si="177"/>
        <v>3</v>
      </c>
      <c r="K2849" s="148">
        <f t="shared" si="178"/>
        <v>11</v>
      </c>
      <c r="L2849" s="151">
        <f t="shared" si="179"/>
        <v>1</v>
      </c>
    </row>
    <row r="2850" spans="2:12" x14ac:dyDescent="0.25">
      <c r="B2850" s="147" t="s">
        <v>6</v>
      </c>
      <c r="C2850" s="148" t="s">
        <v>7</v>
      </c>
      <c r="D2850" s="148">
        <v>58</v>
      </c>
      <c r="E2850" s="148" t="s">
        <v>8</v>
      </c>
      <c r="F2850" s="149">
        <v>44649</v>
      </c>
      <c r="G2850" s="149">
        <v>44580</v>
      </c>
      <c r="H2850" s="150">
        <v>12000</v>
      </c>
      <c r="I2850" s="148" t="str">
        <f t="shared" si="176"/>
        <v>2022Q1</v>
      </c>
      <c r="J2850" s="148">
        <f t="shared" si="177"/>
        <v>0</v>
      </c>
      <c r="K2850" s="148">
        <f t="shared" si="178"/>
        <v>0</v>
      </c>
      <c r="L2850" s="151">
        <f t="shared" si="179"/>
        <v>1</v>
      </c>
    </row>
    <row r="2851" spans="2:12" x14ac:dyDescent="0.25">
      <c r="B2851" s="147" t="s">
        <v>9</v>
      </c>
      <c r="C2851" s="148" t="s">
        <v>7</v>
      </c>
      <c r="D2851" s="148">
        <v>52</v>
      </c>
      <c r="E2851" s="148" t="s">
        <v>8</v>
      </c>
      <c r="F2851" s="149">
        <v>44652</v>
      </c>
      <c r="G2851" s="149">
        <v>44451</v>
      </c>
      <c r="H2851" s="150">
        <v>27000</v>
      </c>
      <c r="I2851" s="148" t="str">
        <f t="shared" si="176"/>
        <v>2021Q3</v>
      </c>
      <c r="J2851" s="148">
        <f t="shared" si="177"/>
        <v>1</v>
      </c>
      <c r="K2851" s="148">
        <f t="shared" si="178"/>
        <v>3</v>
      </c>
      <c r="L2851" s="151">
        <f t="shared" si="179"/>
        <v>1</v>
      </c>
    </row>
    <row r="2852" spans="2:12" x14ac:dyDescent="0.25">
      <c r="B2852" s="147" t="s">
        <v>11</v>
      </c>
      <c r="C2852" s="148" t="s">
        <v>7</v>
      </c>
      <c r="D2852" s="148">
        <v>59</v>
      </c>
      <c r="E2852" s="148" t="s">
        <v>8</v>
      </c>
      <c r="F2852" s="149">
        <v>44652</v>
      </c>
      <c r="G2852" s="149">
        <v>44502</v>
      </c>
      <c r="H2852" s="150">
        <v>10000</v>
      </c>
      <c r="I2852" s="148" t="str">
        <f t="shared" si="176"/>
        <v>2021Q4</v>
      </c>
      <c r="J2852" s="148">
        <f t="shared" si="177"/>
        <v>1</v>
      </c>
      <c r="K2852" s="148">
        <f t="shared" si="178"/>
        <v>2</v>
      </c>
      <c r="L2852" s="151">
        <f t="shared" si="179"/>
        <v>1</v>
      </c>
    </row>
    <row r="2853" spans="2:12" x14ac:dyDescent="0.25">
      <c r="B2853" s="147" t="s">
        <v>9</v>
      </c>
      <c r="C2853" s="148" t="s">
        <v>7</v>
      </c>
      <c r="D2853" s="148">
        <v>59</v>
      </c>
      <c r="E2853" s="148" t="s">
        <v>8</v>
      </c>
      <c r="F2853" s="149">
        <v>44653</v>
      </c>
      <c r="G2853" s="149">
        <v>43844</v>
      </c>
      <c r="H2853" s="150">
        <v>10000</v>
      </c>
      <c r="I2853" s="148" t="str">
        <f t="shared" si="176"/>
        <v>2020Q1</v>
      </c>
      <c r="J2853" s="148">
        <f t="shared" si="177"/>
        <v>2</v>
      </c>
      <c r="K2853" s="148">
        <f t="shared" si="178"/>
        <v>9</v>
      </c>
      <c r="L2853" s="151">
        <f t="shared" si="179"/>
        <v>1</v>
      </c>
    </row>
    <row r="2854" spans="2:12" x14ac:dyDescent="0.25">
      <c r="B2854" s="147" t="s">
        <v>9</v>
      </c>
      <c r="C2854" s="148" t="s">
        <v>7</v>
      </c>
      <c r="D2854" s="148">
        <v>46</v>
      </c>
      <c r="E2854" s="148" t="s">
        <v>8</v>
      </c>
      <c r="F2854" s="149">
        <v>44654</v>
      </c>
      <c r="G2854" s="149">
        <v>44249</v>
      </c>
      <c r="H2854" s="150">
        <v>43000</v>
      </c>
      <c r="I2854" s="148" t="str">
        <f t="shared" si="176"/>
        <v>2021Q1</v>
      </c>
      <c r="J2854" s="148">
        <f t="shared" si="177"/>
        <v>1</v>
      </c>
      <c r="K2854" s="148">
        <f t="shared" si="178"/>
        <v>5</v>
      </c>
      <c r="L2854" s="151">
        <f t="shared" si="179"/>
        <v>1</v>
      </c>
    </row>
    <row r="2855" spans="2:12" x14ac:dyDescent="0.25">
      <c r="B2855" s="147" t="s">
        <v>6</v>
      </c>
      <c r="C2855" s="148" t="s">
        <v>7</v>
      </c>
      <c r="D2855" s="148">
        <v>63</v>
      </c>
      <c r="E2855" s="148" t="s">
        <v>8</v>
      </c>
      <c r="F2855" s="149">
        <v>44654</v>
      </c>
      <c r="G2855" s="149">
        <v>44252</v>
      </c>
      <c r="H2855" s="150">
        <v>10000</v>
      </c>
      <c r="I2855" s="148" t="str">
        <f t="shared" si="176"/>
        <v>2021Q1</v>
      </c>
      <c r="J2855" s="148">
        <f t="shared" si="177"/>
        <v>1</v>
      </c>
      <c r="K2855" s="148">
        <f t="shared" si="178"/>
        <v>5</v>
      </c>
      <c r="L2855" s="151">
        <f t="shared" si="179"/>
        <v>1</v>
      </c>
    </row>
    <row r="2856" spans="2:12" x14ac:dyDescent="0.25">
      <c r="B2856" s="147" t="s">
        <v>6</v>
      </c>
      <c r="C2856" s="148" t="s">
        <v>7</v>
      </c>
      <c r="D2856" s="148">
        <v>33</v>
      </c>
      <c r="E2856" s="148" t="s">
        <v>8</v>
      </c>
      <c r="F2856" s="149">
        <v>44655</v>
      </c>
      <c r="G2856" s="149">
        <v>44431</v>
      </c>
      <c r="H2856" s="150">
        <v>94000</v>
      </c>
      <c r="I2856" s="148" t="str">
        <f t="shared" si="176"/>
        <v>2021Q3</v>
      </c>
      <c r="J2856" s="148">
        <f t="shared" si="177"/>
        <v>1</v>
      </c>
      <c r="K2856" s="148">
        <f t="shared" si="178"/>
        <v>3</v>
      </c>
      <c r="L2856" s="151">
        <f t="shared" si="179"/>
        <v>1</v>
      </c>
    </row>
    <row r="2857" spans="2:12" x14ac:dyDescent="0.25">
      <c r="B2857" s="147" t="s">
        <v>6</v>
      </c>
      <c r="C2857" s="148" t="s">
        <v>7</v>
      </c>
      <c r="D2857" s="148">
        <v>28</v>
      </c>
      <c r="E2857" s="148" t="s">
        <v>8</v>
      </c>
      <c r="F2857" s="149">
        <v>44655</v>
      </c>
      <c r="G2857" s="149">
        <v>44601</v>
      </c>
      <c r="H2857" s="150">
        <v>100000</v>
      </c>
      <c r="I2857" s="148" t="str">
        <f t="shared" si="176"/>
        <v>2022Q1</v>
      </c>
      <c r="J2857" s="148">
        <f t="shared" si="177"/>
        <v>0</v>
      </c>
      <c r="K2857" s="148">
        <f t="shared" si="178"/>
        <v>1</v>
      </c>
      <c r="L2857" s="151">
        <f t="shared" si="179"/>
        <v>1</v>
      </c>
    </row>
    <row r="2858" spans="2:12" x14ac:dyDescent="0.25">
      <c r="B2858" s="147" t="s">
        <v>6</v>
      </c>
      <c r="C2858" s="148" t="s">
        <v>7</v>
      </c>
      <c r="D2858" s="148">
        <v>34</v>
      </c>
      <c r="E2858" s="148" t="s">
        <v>8</v>
      </c>
      <c r="F2858" s="149">
        <v>44655</v>
      </c>
      <c r="G2858" s="149">
        <v>44621</v>
      </c>
      <c r="H2858" s="150">
        <v>91000</v>
      </c>
      <c r="I2858" s="148" t="str">
        <f t="shared" si="176"/>
        <v>2022Q1</v>
      </c>
      <c r="J2858" s="148">
        <f t="shared" si="177"/>
        <v>0</v>
      </c>
      <c r="K2858" s="148">
        <f t="shared" si="178"/>
        <v>1</v>
      </c>
      <c r="L2858" s="151">
        <f t="shared" si="179"/>
        <v>1</v>
      </c>
    </row>
    <row r="2859" spans="2:12" x14ac:dyDescent="0.25">
      <c r="B2859" s="147" t="s">
        <v>6</v>
      </c>
      <c r="C2859" s="148" t="s">
        <v>7</v>
      </c>
      <c r="D2859" s="148">
        <v>49</v>
      </c>
      <c r="E2859" s="148" t="s">
        <v>8</v>
      </c>
      <c r="F2859" s="149">
        <v>44656</v>
      </c>
      <c r="G2859" s="149">
        <v>44455</v>
      </c>
      <c r="H2859" s="150">
        <v>35000</v>
      </c>
      <c r="I2859" s="148" t="str">
        <f t="shared" si="176"/>
        <v>2021Q3</v>
      </c>
      <c r="J2859" s="148">
        <f t="shared" si="177"/>
        <v>1</v>
      </c>
      <c r="K2859" s="148">
        <f t="shared" si="178"/>
        <v>3</v>
      </c>
      <c r="L2859" s="151">
        <f t="shared" si="179"/>
        <v>1</v>
      </c>
    </row>
    <row r="2860" spans="2:12" x14ac:dyDescent="0.25">
      <c r="B2860" s="147" t="s">
        <v>6</v>
      </c>
      <c r="C2860" s="148" t="s">
        <v>7</v>
      </c>
      <c r="D2860" s="148">
        <v>32</v>
      </c>
      <c r="E2860" s="148" t="s">
        <v>8</v>
      </c>
      <c r="F2860" s="149">
        <v>44656</v>
      </c>
      <c r="G2860" s="149">
        <v>44553</v>
      </c>
      <c r="H2860" s="150">
        <v>96000</v>
      </c>
      <c r="I2860" s="148" t="str">
        <f t="shared" si="176"/>
        <v>2021Q4</v>
      </c>
      <c r="J2860" s="148">
        <f t="shared" si="177"/>
        <v>1</v>
      </c>
      <c r="K2860" s="148">
        <f t="shared" si="178"/>
        <v>2</v>
      </c>
      <c r="L2860" s="151">
        <f t="shared" si="179"/>
        <v>1</v>
      </c>
    </row>
    <row r="2861" spans="2:12" x14ac:dyDescent="0.25">
      <c r="B2861" s="147" t="s">
        <v>9</v>
      </c>
      <c r="C2861" s="148" t="s">
        <v>7</v>
      </c>
      <c r="D2861" s="148">
        <v>39</v>
      </c>
      <c r="E2861" s="148" t="s">
        <v>8</v>
      </c>
      <c r="F2861" s="149">
        <v>44659</v>
      </c>
      <c r="G2861" s="149">
        <v>43245</v>
      </c>
      <c r="H2861" s="150">
        <v>81000</v>
      </c>
      <c r="I2861" s="148" t="str">
        <f t="shared" si="176"/>
        <v>2018Q2</v>
      </c>
      <c r="J2861" s="148">
        <f t="shared" si="177"/>
        <v>4</v>
      </c>
      <c r="K2861" s="148">
        <f t="shared" si="178"/>
        <v>16</v>
      </c>
      <c r="L2861" s="151">
        <f t="shared" si="179"/>
        <v>1</v>
      </c>
    </row>
    <row r="2862" spans="2:12" x14ac:dyDescent="0.25">
      <c r="B2862" s="147" t="s">
        <v>9</v>
      </c>
      <c r="C2862" s="148" t="s">
        <v>7</v>
      </c>
      <c r="D2862" s="148">
        <v>58</v>
      </c>
      <c r="E2862" s="148" t="s">
        <v>8</v>
      </c>
      <c r="F2862" s="149">
        <v>44659</v>
      </c>
      <c r="G2862" s="149">
        <v>43850</v>
      </c>
      <c r="H2862" s="150">
        <v>12000</v>
      </c>
      <c r="I2862" s="148" t="str">
        <f t="shared" si="176"/>
        <v>2020Q1</v>
      </c>
      <c r="J2862" s="148">
        <f t="shared" si="177"/>
        <v>2</v>
      </c>
      <c r="K2862" s="148">
        <f t="shared" si="178"/>
        <v>9</v>
      </c>
      <c r="L2862" s="151">
        <f t="shared" si="179"/>
        <v>1</v>
      </c>
    </row>
    <row r="2863" spans="2:12" x14ac:dyDescent="0.25">
      <c r="B2863" s="147" t="s">
        <v>6</v>
      </c>
      <c r="C2863" s="148" t="s">
        <v>7</v>
      </c>
      <c r="D2863" s="148">
        <v>33</v>
      </c>
      <c r="E2863" s="148" t="s">
        <v>8</v>
      </c>
      <c r="F2863" s="149">
        <v>44660</v>
      </c>
      <c r="G2863" s="149">
        <v>44442</v>
      </c>
      <c r="H2863" s="150">
        <v>94000</v>
      </c>
      <c r="I2863" s="148" t="str">
        <f t="shared" si="176"/>
        <v>2021Q3</v>
      </c>
      <c r="J2863" s="148">
        <f t="shared" si="177"/>
        <v>1</v>
      </c>
      <c r="K2863" s="148">
        <f t="shared" si="178"/>
        <v>3</v>
      </c>
      <c r="L2863" s="151">
        <f t="shared" si="179"/>
        <v>1</v>
      </c>
    </row>
    <row r="2864" spans="2:12" x14ac:dyDescent="0.25">
      <c r="B2864" s="147" t="s">
        <v>6</v>
      </c>
      <c r="C2864" s="148" t="s">
        <v>7</v>
      </c>
      <c r="D2864" s="148">
        <v>51</v>
      </c>
      <c r="E2864" s="148" t="s">
        <v>8</v>
      </c>
      <c r="F2864" s="149">
        <v>44660</v>
      </c>
      <c r="G2864" s="149">
        <v>44451</v>
      </c>
      <c r="H2864" s="150">
        <v>30000</v>
      </c>
      <c r="I2864" s="148" t="str">
        <f t="shared" si="176"/>
        <v>2021Q3</v>
      </c>
      <c r="J2864" s="148">
        <f t="shared" si="177"/>
        <v>1</v>
      </c>
      <c r="K2864" s="148">
        <f t="shared" si="178"/>
        <v>3</v>
      </c>
      <c r="L2864" s="151">
        <f t="shared" si="179"/>
        <v>1</v>
      </c>
    </row>
    <row r="2865" spans="2:12" x14ac:dyDescent="0.25">
      <c r="B2865" s="147" t="s">
        <v>6</v>
      </c>
      <c r="C2865" s="148" t="s">
        <v>7</v>
      </c>
      <c r="D2865" s="148">
        <v>38</v>
      </c>
      <c r="E2865" s="148" t="s">
        <v>8</v>
      </c>
      <c r="F2865" s="149">
        <v>44660</v>
      </c>
      <c r="G2865" s="149">
        <v>44504</v>
      </c>
      <c r="H2865" s="150">
        <v>84000</v>
      </c>
      <c r="I2865" s="148" t="str">
        <f t="shared" si="176"/>
        <v>2021Q4</v>
      </c>
      <c r="J2865" s="148">
        <f t="shared" si="177"/>
        <v>1</v>
      </c>
      <c r="K2865" s="148">
        <f t="shared" si="178"/>
        <v>2</v>
      </c>
      <c r="L2865" s="151">
        <f t="shared" si="179"/>
        <v>1</v>
      </c>
    </row>
    <row r="2866" spans="2:12" x14ac:dyDescent="0.25">
      <c r="B2866" s="147" t="s">
        <v>6</v>
      </c>
      <c r="C2866" s="148" t="s">
        <v>7</v>
      </c>
      <c r="D2866" s="148">
        <v>32</v>
      </c>
      <c r="E2866" s="148" t="s">
        <v>8</v>
      </c>
      <c r="F2866" s="149">
        <v>44662</v>
      </c>
      <c r="G2866" s="149">
        <v>44456</v>
      </c>
      <c r="H2866" s="150">
        <v>96000</v>
      </c>
      <c r="I2866" s="148" t="str">
        <f t="shared" si="176"/>
        <v>2021Q3</v>
      </c>
      <c r="J2866" s="148">
        <f t="shared" si="177"/>
        <v>1</v>
      </c>
      <c r="K2866" s="148">
        <f t="shared" si="178"/>
        <v>3</v>
      </c>
      <c r="L2866" s="151">
        <f t="shared" si="179"/>
        <v>1</v>
      </c>
    </row>
    <row r="2867" spans="2:12" x14ac:dyDescent="0.25">
      <c r="B2867" s="147" t="s">
        <v>6</v>
      </c>
      <c r="C2867" s="148" t="s">
        <v>7</v>
      </c>
      <c r="D2867" s="148">
        <v>55</v>
      </c>
      <c r="E2867" s="148" t="s">
        <v>8</v>
      </c>
      <c r="F2867" s="149">
        <v>44662</v>
      </c>
      <c r="G2867" s="149">
        <v>44590</v>
      </c>
      <c r="H2867" s="150">
        <v>20000</v>
      </c>
      <c r="I2867" s="148" t="str">
        <f t="shared" si="176"/>
        <v>2022Q1</v>
      </c>
      <c r="J2867" s="148">
        <f t="shared" si="177"/>
        <v>0</v>
      </c>
      <c r="K2867" s="148">
        <f t="shared" si="178"/>
        <v>1</v>
      </c>
      <c r="L2867" s="151">
        <f t="shared" si="179"/>
        <v>1</v>
      </c>
    </row>
    <row r="2868" spans="2:12" x14ac:dyDescent="0.25">
      <c r="B2868" s="147" t="s">
        <v>9</v>
      </c>
      <c r="C2868" s="148" t="s">
        <v>7</v>
      </c>
      <c r="D2868" s="148">
        <v>53</v>
      </c>
      <c r="E2868" s="148" t="s">
        <v>8</v>
      </c>
      <c r="F2868" s="149">
        <v>44663</v>
      </c>
      <c r="G2868" s="149">
        <v>44361</v>
      </c>
      <c r="H2868" s="150">
        <v>25000</v>
      </c>
      <c r="I2868" s="148" t="str">
        <f t="shared" si="176"/>
        <v>2021Q2</v>
      </c>
      <c r="J2868" s="148">
        <f t="shared" si="177"/>
        <v>1</v>
      </c>
      <c r="K2868" s="148">
        <f t="shared" si="178"/>
        <v>4</v>
      </c>
      <c r="L2868" s="151">
        <f t="shared" si="179"/>
        <v>1</v>
      </c>
    </row>
    <row r="2869" spans="2:12" x14ac:dyDescent="0.25">
      <c r="B2869" s="147" t="s">
        <v>9</v>
      </c>
      <c r="C2869" s="148" t="s">
        <v>7</v>
      </c>
      <c r="D2869" s="148">
        <v>49</v>
      </c>
      <c r="E2869" s="148" t="s">
        <v>8</v>
      </c>
      <c r="F2869" s="149">
        <v>44666</v>
      </c>
      <c r="G2869" s="149">
        <v>43731</v>
      </c>
      <c r="H2869" s="150">
        <v>35000</v>
      </c>
      <c r="I2869" s="148" t="str">
        <f t="shared" si="176"/>
        <v>2019Q3</v>
      </c>
      <c r="J2869" s="148">
        <f t="shared" si="177"/>
        <v>3</v>
      </c>
      <c r="K2869" s="148">
        <f t="shared" si="178"/>
        <v>11</v>
      </c>
      <c r="L2869" s="151">
        <f t="shared" si="179"/>
        <v>1</v>
      </c>
    </row>
    <row r="2870" spans="2:12" x14ac:dyDescent="0.25">
      <c r="B2870" s="147" t="s">
        <v>9</v>
      </c>
      <c r="C2870" s="148" t="s">
        <v>7</v>
      </c>
      <c r="D2870" s="148">
        <v>38</v>
      </c>
      <c r="E2870" s="148" t="s">
        <v>8</v>
      </c>
      <c r="F2870" s="149">
        <v>44666</v>
      </c>
      <c r="G2870" s="149">
        <v>44018</v>
      </c>
      <c r="H2870" s="150">
        <v>84000</v>
      </c>
      <c r="I2870" s="148" t="str">
        <f t="shared" si="176"/>
        <v>2020Q3</v>
      </c>
      <c r="J2870" s="148">
        <f t="shared" si="177"/>
        <v>2</v>
      </c>
      <c r="K2870" s="148">
        <f t="shared" si="178"/>
        <v>7</v>
      </c>
      <c r="L2870" s="151">
        <f t="shared" si="179"/>
        <v>1</v>
      </c>
    </row>
    <row r="2871" spans="2:12" x14ac:dyDescent="0.25">
      <c r="B2871" s="147" t="s">
        <v>9</v>
      </c>
      <c r="C2871" s="148" t="s">
        <v>7</v>
      </c>
      <c r="D2871" s="148">
        <v>57</v>
      </c>
      <c r="E2871" s="148" t="s">
        <v>8</v>
      </c>
      <c r="F2871" s="149">
        <v>44667</v>
      </c>
      <c r="G2871" s="149">
        <v>43389</v>
      </c>
      <c r="H2871" s="150">
        <v>15000</v>
      </c>
      <c r="I2871" s="148" t="str">
        <f t="shared" si="176"/>
        <v>2018Q4</v>
      </c>
      <c r="J2871" s="148">
        <f t="shared" si="177"/>
        <v>4</v>
      </c>
      <c r="K2871" s="148">
        <f t="shared" si="178"/>
        <v>14</v>
      </c>
      <c r="L2871" s="151">
        <f t="shared" si="179"/>
        <v>1</v>
      </c>
    </row>
    <row r="2872" spans="2:12" x14ac:dyDescent="0.25">
      <c r="B2872" s="147" t="s">
        <v>9</v>
      </c>
      <c r="C2872" s="148" t="s">
        <v>7</v>
      </c>
      <c r="D2872" s="148">
        <v>57</v>
      </c>
      <c r="E2872" s="148" t="s">
        <v>8</v>
      </c>
      <c r="F2872" s="149">
        <v>44669</v>
      </c>
      <c r="G2872" s="149">
        <v>43057</v>
      </c>
      <c r="H2872" s="150">
        <v>15000</v>
      </c>
      <c r="I2872" s="148" t="str">
        <f t="shared" si="176"/>
        <v>2017Q4</v>
      </c>
      <c r="J2872" s="148">
        <f t="shared" si="177"/>
        <v>5</v>
      </c>
      <c r="K2872" s="148">
        <f t="shared" si="178"/>
        <v>18</v>
      </c>
      <c r="L2872" s="151">
        <f t="shared" si="179"/>
        <v>1</v>
      </c>
    </row>
    <row r="2873" spans="2:12" x14ac:dyDescent="0.25">
      <c r="B2873" s="147" t="s">
        <v>6</v>
      </c>
      <c r="C2873" s="148" t="s">
        <v>7</v>
      </c>
      <c r="D2873" s="148">
        <v>50</v>
      </c>
      <c r="E2873" s="148" t="s">
        <v>8</v>
      </c>
      <c r="F2873" s="149">
        <v>44669</v>
      </c>
      <c r="G2873" s="149">
        <v>44374</v>
      </c>
      <c r="H2873" s="150">
        <v>32000</v>
      </c>
      <c r="I2873" s="148" t="str">
        <f t="shared" si="176"/>
        <v>2021Q2</v>
      </c>
      <c r="J2873" s="148">
        <f t="shared" si="177"/>
        <v>1</v>
      </c>
      <c r="K2873" s="148">
        <f t="shared" si="178"/>
        <v>4</v>
      </c>
      <c r="L2873" s="151">
        <f t="shared" si="179"/>
        <v>1</v>
      </c>
    </row>
    <row r="2874" spans="2:12" x14ac:dyDescent="0.25">
      <c r="B2874" s="147" t="s">
        <v>6</v>
      </c>
      <c r="C2874" s="148" t="s">
        <v>7</v>
      </c>
      <c r="D2874" s="148">
        <v>27</v>
      </c>
      <c r="E2874" s="148" t="s">
        <v>8</v>
      </c>
      <c r="F2874" s="149">
        <v>44670</v>
      </c>
      <c r="G2874" s="149">
        <v>44474</v>
      </c>
      <c r="H2874" s="150">
        <v>100000</v>
      </c>
      <c r="I2874" s="148" t="str">
        <f t="shared" si="176"/>
        <v>2021Q4</v>
      </c>
      <c r="J2874" s="148">
        <f t="shared" si="177"/>
        <v>1</v>
      </c>
      <c r="K2874" s="148">
        <f t="shared" si="178"/>
        <v>2</v>
      </c>
      <c r="L2874" s="151">
        <f t="shared" si="179"/>
        <v>1</v>
      </c>
    </row>
    <row r="2875" spans="2:12" x14ac:dyDescent="0.25">
      <c r="B2875" s="147" t="s">
        <v>9</v>
      </c>
      <c r="C2875" s="148" t="s">
        <v>7</v>
      </c>
      <c r="D2875" s="148">
        <v>62</v>
      </c>
      <c r="E2875" s="148" t="s">
        <v>8</v>
      </c>
      <c r="F2875" s="149">
        <v>44673</v>
      </c>
      <c r="G2875" s="149">
        <v>44378</v>
      </c>
      <c r="H2875" s="150">
        <v>10000</v>
      </c>
      <c r="I2875" s="148" t="str">
        <f t="shared" si="176"/>
        <v>2021Q3</v>
      </c>
      <c r="J2875" s="148">
        <f t="shared" si="177"/>
        <v>1</v>
      </c>
      <c r="K2875" s="148">
        <f t="shared" si="178"/>
        <v>3</v>
      </c>
      <c r="L2875" s="151">
        <f t="shared" si="179"/>
        <v>1</v>
      </c>
    </row>
    <row r="2876" spans="2:12" x14ac:dyDescent="0.25">
      <c r="B2876" s="147" t="s">
        <v>6</v>
      </c>
      <c r="C2876" s="148" t="s">
        <v>7</v>
      </c>
      <c r="D2876" s="148">
        <v>56</v>
      </c>
      <c r="E2876" s="148" t="s">
        <v>8</v>
      </c>
      <c r="F2876" s="149">
        <v>44673</v>
      </c>
      <c r="G2876" s="149">
        <v>44573</v>
      </c>
      <c r="H2876" s="150">
        <v>17000</v>
      </c>
      <c r="I2876" s="148" t="str">
        <f t="shared" si="176"/>
        <v>2022Q1</v>
      </c>
      <c r="J2876" s="148">
        <f t="shared" si="177"/>
        <v>0</v>
      </c>
      <c r="K2876" s="148">
        <f t="shared" si="178"/>
        <v>1</v>
      </c>
      <c r="L2876" s="151">
        <f t="shared" si="179"/>
        <v>1</v>
      </c>
    </row>
    <row r="2877" spans="2:12" x14ac:dyDescent="0.25">
      <c r="B2877" s="147" t="s">
        <v>6</v>
      </c>
      <c r="C2877" s="148" t="s">
        <v>7</v>
      </c>
      <c r="D2877" s="148">
        <v>28</v>
      </c>
      <c r="E2877" s="148" t="s">
        <v>8</v>
      </c>
      <c r="F2877" s="149">
        <v>44675</v>
      </c>
      <c r="G2877" s="149">
        <v>44549</v>
      </c>
      <c r="H2877" s="150">
        <v>100000</v>
      </c>
      <c r="I2877" s="148" t="str">
        <f t="shared" si="176"/>
        <v>2021Q4</v>
      </c>
      <c r="J2877" s="148">
        <f t="shared" si="177"/>
        <v>1</v>
      </c>
      <c r="K2877" s="148">
        <f t="shared" si="178"/>
        <v>2</v>
      </c>
      <c r="L2877" s="151">
        <f t="shared" si="179"/>
        <v>1</v>
      </c>
    </row>
    <row r="2878" spans="2:12" x14ac:dyDescent="0.25">
      <c r="B2878" s="147" t="s">
        <v>6</v>
      </c>
      <c r="C2878" s="148" t="s">
        <v>7</v>
      </c>
      <c r="D2878" s="148">
        <v>54</v>
      </c>
      <c r="E2878" s="148" t="s">
        <v>8</v>
      </c>
      <c r="F2878" s="149">
        <v>44676</v>
      </c>
      <c r="G2878" s="149">
        <v>44483</v>
      </c>
      <c r="H2878" s="150">
        <v>22000</v>
      </c>
      <c r="I2878" s="148" t="str">
        <f t="shared" si="176"/>
        <v>2021Q4</v>
      </c>
      <c r="J2878" s="148">
        <f t="shared" si="177"/>
        <v>1</v>
      </c>
      <c r="K2878" s="148">
        <f t="shared" si="178"/>
        <v>2</v>
      </c>
      <c r="L2878" s="151">
        <f t="shared" si="179"/>
        <v>1</v>
      </c>
    </row>
    <row r="2879" spans="2:12" x14ac:dyDescent="0.25">
      <c r="B2879" s="147" t="s">
        <v>9</v>
      </c>
      <c r="C2879" s="148" t="s">
        <v>10</v>
      </c>
      <c r="D2879" s="148">
        <v>42</v>
      </c>
      <c r="E2879" s="148" t="s">
        <v>8</v>
      </c>
      <c r="F2879" s="149">
        <v>44677</v>
      </c>
      <c r="G2879" s="149">
        <v>44165</v>
      </c>
      <c r="H2879" s="150">
        <v>64000</v>
      </c>
      <c r="I2879" s="148" t="str">
        <f t="shared" si="176"/>
        <v>2020Q4</v>
      </c>
      <c r="J2879" s="148">
        <f t="shared" si="177"/>
        <v>2</v>
      </c>
      <c r="K2879" s="148">
        <f t="shared" si="178"/>
        <v>6</v>
      </c>
      <c r="L2879" s="151">
        <f t="shared" si="179"/>
        <v>0</v>
      </c>
    </row>
    <row r="2880" spans="2:12" x14ac:dyDescent="0.25">
      <c r="B2880" s="147" t="s">
        <v>11</v>
      </c>
      <c r="C2880" s="148" t="s">
        <v>7</v>
      </c>
      <c r="D2880" s="148">
        <v>61</v>
      </c>
      <c r="E2880" s="148" t="s">
        <v>8</v>
      </c>
      <c r="F2880" s="149">
        <v>44677</v>
      </c>
      <c r="G2880" s="149">
        <v>44670</v>
      </c>
      <c r="H2880" s="150">
        <v>10000</v>
      </c>
      <c r="I2880" s="148" t="str">
        <f t="shared" si="176"/>
        <v>2022Q2</v>
      </c>
      <c r="J2880" s="148">
        <f t="shared" si="177"/>
        <v>0</v>
      </c>
      <c r="K2880" s="148">
        <f t="shared" si="178"/>
        <v>0</v>
      </c>
      <c r="L2880" s="151">
        <f t="shared" si="179"/>
        <v>1</v>
      </c>
    </row>
    <row r="2881" spans="2:12" x14ac:dyDescent="0.25">
      <c r="B2881" s="147" t="s">
        <v>9</v>
      </c>
      <c r="C2881" s="148" t="s">
        <v>7</v>
      </c>
      <c r="D2881" s="148">
        <v>58</v>
      </c>
      <c r="E2881" s="148" t="s">
        <v>8</v>
      </c>
      <c r="F2881" s="149">
        <v>44680</v>
      </c>
      <c r="G2881" s="149">
        <v>44489</v>
      </c>
      <c r="H2881" s="150">
        <v>12000</v>
      </c>
      <c r="I2881" s="148" t="str">
        <f t="shared" si="176"/>
        <v>2021Q4</v>
      </c>
      <c r="J2881" s="148">
        <f t="shared" si="177"/>
        <v>1</v>
      </c>
      <c r="K2881" s="148">
        <f t="shared" si="178"/>
        <v>2</v>
      </c>
      <c r="L2881" s="151">
        <f t="shared" si="179"/>
        <v>1</v>
      </c>
    </row>
    <row r="2882" spans="2:12" x14ac:dyDescent="0.25">
      <c r="B2882" s="147" t="s">
        <v>9</v>
      </c>
      <c r="C2882" s="148" t="s">
        <v>7</v>
      </c>
      <c r="D2882" s="148">
        <v>47</v>
      </c>
      <c r="E2882" s="148" t="s">
        <v>8</v>
      </c>
      <c r="F2882" s="149">
        <v>44680</v>
      </c>
      <c r="G2882" s="149">
        <v>44515</v>
      </c>
      <c r="H2882" s="150">
        <v>40000</v>
      </c>
      <c r="I2882" s="148" t="str">
        <f t="shared" si="176"/>
        <v>2021Q4</v>
      </c>
      <c r="J2882" s="148">
        <f t="shared" si="177"/>
        <v>1</v>
      </c>
      <c r="K2882" s="148">
        <f t="shared" si="178"/>
        <v>2</v>
      </c>
      <c r="L2882" s="151">
        <f t="shared" si="179"/>
        <v>1</v>
      </c>
    </row>
    <row r="2883" spans="2:12" x14ac:dyDescent="0.25">
      <c r="B2883" s="147" t="s">
        <v>6</v>
      </c>
      <c r="C2883" s="148" t="s">
        <v>10</v>
      </c>
      <c r="D2883" s="148">
        <v>31</v>
      </c>
      <c r="E2883" s="148" t="s">
        <v>8</v>
      </c>
      <c r="F2883" s="149">
        <v>44680</v>
      </c>
      <c r="G2883" s="149">
        <v>44553</v>
      </c>
      <c r="H2883" s="150">
        <v>98000</v>
      </c>
      <c r="I2883" s="148" t="str">
        <f t="shared" si="176"/>
        <v>2021Q4</v>
      </c>
      <c r="J2883" s="148">
        <f t="shared" si="177"/>
        <v>1</v>
      </c>
      <c r="K2883" s="148">
        <f t="shared" si="178"/>
        <v>2</v>
      </c>
      <c r="L2883" s="151">
        <f t="shared" si="179"/>
        <v>0</v>
      </c>
    </row>
    <row r="2884" spans="2:12" x14ac:dyDescent="0.25">
      <c r="B2884" s="147" t="s">
        <v>6</v>
      </c>
      <c r="C2884" s="148" t="s">
        <v>7</v>
      </c>
      <c r="D2884" s="148">
        <v>57</v>
      </c>
      <c r="E2884" s="148" t="s">
        <v>8</v>
      </c>
      <c r="F2884" s="149">
        <v>44680</v>
      </c>
      <c r="G2884" s="149">
        <v>44626</v>
      </c>
      <c r="H2884" s="150">
        <v>15000</v>
      </c>
      <c r="I2884" s="148" t="str">
        <f t="shared" si="176"/>
        <v>2022Q1</v>
      </c>
      <c r="J2884" s="148">
        <f t="shared" si="177"/>
        <v>0</v>
      </c>
      <c r="K2884" s="148">
        <f t="shared" si="178"/>
        <v>1</v>
      </c>
      <c r="L2884" s="151">
        <f t="shared" si="179"/>
        <v>1</v>
      </c>
    </row>
    <row r="2885" spans="2:12" x14ac:dyDescent="0.25">
      <c r="B2885" s="147" t="s">
        <v>11</v>
      </c>
      <c r="C2885" s="148" t="s">
        <v>7</v>
      </c>
      <c r="D2885" s="148">
        <v>54</v>
      </c>
      <c r="E2885" s="148" t="s">
        <v>8</v>
      </c>
      <c r="F2885" s="149">
        <v>44680</v>
      </c>
      <c r="G2885" s="149">
        <v>44666</v>
      </c>
      <c r="H2885" s="150">
        <v>22000</v>
      </c>
      <c r="I2885" s="148" t="str">
        <f t="shared" si="176"/>
        <v>2022Q2</v>
      </c>
      <c r="J2885" s="148">
        <f t="shared" si="177"/>
        <v>0</v>
      </c>
      <c r="K2885" s="148">
        <f t="shared" si="178"/>
        <v>0</v>
      </c>
      <c r="L2885" s="151">
        <f t="shared" si="179"/>
        <v>1</v>
      </c>
    </row>
    <row r="2886" spans="2:12" x14ac:dyDescent="0.25">
      <c r="B2886" s="147" t="s">
        <v>6</v>
      </c>
      <c r="C2886" s="148" t="s">
        <v>7</v>
      </c>
      <c r="D2886" s="148">
        <v>33</v>
      </c>
      <c r="E2886" s="148" t="s">
        <v>8</v>
      </c>
      <c r="F2886" s="149">
        <v>44681</v>
      </c>
      <c r="G2886" s="149">
        <v>44442</v>
      </c>
      <c r="H2886" s="150">
        <v>94000</v>
      </c>
      <c r="I2886" s="148" t="str">
        <f t="shared" si="176"/>
        <v>2021Q3</v>
      </c>
      <c r="J2886" s="148">
        <f t="shared" si="177"/>
        <v>1</v>
      </c>
      <c r="K2886" s="148">
        <f t="shared" si="178"/>
        <v>3</v>
      </c>
      <c r="L2886" s="151">
        <f t="shared" si="179"/>
        <v>1</v>
      </c>
    </row>
    <row r="2887" spans="2:12" x14ac:dyDescent="0.25">
      <c r="B2887" s="147" t="s">
        <v>9</v>
      </c>
      <c r="C2887" s="148" t="s">
        <v>7</v>
      </c>
      <c r="D2887" s="148">
        <v>39</v>
      </c>
      <c r="E2887" s="148" t="s">
        <v>8</v>
      </c>
      <c r="F2887" s="149">
        <v>44682</v>
      </c>
      <c r="G2887" s="149">
        <v>43441</v>
      </c>
      <c r="H2887" s="150">
        <v>81000</v>
      </c>
      <c r="I2887" s="148" t="str">
        <f t="shared" si="176"/>
        <v>2018Q4</v>
      </c>
      <c r="J2887" s="148">
        <f t="shared" si="177"/>
        <v>4</v>
      </c>
      <c r="K2887" s="148">
        <f t="shared" si="178"/>
        <v>14</v>
      </c>
      <c r="L2887" s="151">
        <f t="shared" si="179"/>
        <v>1</v>
      </c>
    </row>
    <row r="2888" spans="2:12" x14ac:dyDescent="0.25">
      <c r="B2888" s="147" t="s">
        <v>9</v>
      </c>
      <c r="C2888" s="148" t="s">
        <v>7</v>
      </c>
      <c r="D2888" s="148">
        <v>52</v>
      </c>
      <c r="E2888" s="148" t="s">
        <v>8</v>
      </c>
      <c r="F2888" s="149">
        <v>44682</v>
      </c>
      <c r="G2888" s="149">
        <v>43567</v>
      </c>
      <c r="H2888" s="150">
        <v>27000</v>
      </c>
      <c r="I2888" s="148" t="str">
        <f t="shared" si="176"/>
        <v>2019Q2</v>
      </c>
      <c r="J2888" s="148">
        <f t="shared" si="177"/>
        <v>3</v>
      </c>
      <c r="K2888" s="148">
        <f t="shared" si="178"/>
        <v>12</v>
      </c>
      <c r="L2888" s="151">
        <f t="shared" si="179"/>
        <v>1</v>
      </c>
    </row>
    <row r="2889" spans="2:12" x14ac:dyDescent="0.25">
      <c r="B2889" s="147" t="s">
        <v>9</v>
      </c>
      <c r="C2889" s="148" t="s">
        <v>7</v>
      </c>
      <c r="D2889" s="148">
        <v>43</v>
      </c>
      <c r="E2889" s="148" t="s">
        <v>8</v>
      </c>
      <c r="F2889" s="149">
        <v>44682</v>
      </c>
      <c r="G2889" s="149">
        <v>43925</v>
      </c>
      <c r="H2889" s="150">
        <v>59000</v>
      </c>
      <c r="I2889" s="148" t="str">
        <f t="shared" si="176"/>
        <v>2020Q2</v>
      </c>
      <c r="J2889" s="148">
        <f t="shared" si="177"/>
        <v>2</v>
      </c>
      <c r="K2889" s="148">
        <f t="shared" si="178"/>
        <v>8</v>
      </c>
      <c r="L2889" s="151">
        <f t="shared" si="179"/>
        <v>1</v>
      </c>
    </row>
    <row r="2890" spans="2:12" x14ac:dyDescent="0.25">
      <c r="B2890" s="147" t="s">
        <v>6</v>
      </c>
      <c r="C2890" s="148" t="s">
        <v>7</v>
      </c>
      <c r="D2890" s="148">
        <v>24</v>
      </c>
      <c r="E2890" s="148" t="s">
        <v>8</v>
      </c>
      <c r="F2890" s="149">
        <v>44682</v>
      </c>
      <c r="G2890" s="149">
        <v>44369</v>
      </c>
      <c r="H2890" s="150">
        <v>100000</v>
      </c>
      <c r="I2890" s="148" t="str">
        <f t="shared" si="176"/>
        <v>2021Q2</v>
      </c>
      <c r="J2890" s="148">
        <f t="shared" si="177"/>
        <v>1</v>
      </c>
      <c r="K2890" s="148">
        <f t="shared" si="178"/>
        <v>4</v>
      </c>
      <c r="L2890" s="151">
        <f t="shared" si="179"/>
        <v>1</v>
      </c>
    </row>
    <row r="2891" spans="2:12" x14ac:dyDescent="0.25">
      <c r="B2891" s="147" t="s">
        <v>6</v>
      </c>
      <c r="C2891" s="148" t="s">
        <v>7</v>
      </c>
      <c r="D2891" s="148">
        <v>46</v>
      </c>
      <c r="E2891" s="148" t="s">
        <v>8</v>
      </c>
      <c r="F2891" s="149">
        <v>44682</v>
      </c>
      <c r="G2891" s="149">
        <v>44612</v>
      </c>
      <c r="H2891" s="150">
        <v>43000</v>
      </c>
      <c r="I2891" s="148" t="str">
        <f t="shared" ref="I2891:I2954" si="180">YEAR(G2891)&amp;"Q"&amp;ROUNDUP(MONTH(G2891)/3,0)</f>
        <v>2022Q1</v>
      </c>
      <c r="J2891" s="148">
        <f t="shared" ref="J2891:J2954" si="181">YEAR(F2891)-YEAR(G2891)</f>
        <v>0</v>
      </c>
      <c r="K2891" s="148">
        <f t="shared" ref="K2891:K2954" si="182">(YEAR(F2891)*4+ROUNDDOWN((MONTH(F2891)-1)/3,0))
-(YEAR(G2891)*4+ROUNDDOWN((MONTH(G2891)-1)/3,0))</f>
        <v>1</v>
      </c>
      <c r="L2891" s="151">
        <f t="shared" ref="L2891:L2954" si="183">IF(C2891="Declined",0,IF(C2891="Admitted",1,IF(B2891="TPD",0.8,1)))</f>
        <v>1</v>
      </c>
    </row>
    <row r="2892" spans="2:12" x14ac:dyDescent="0.25">
      <c r="B2892" s="147" t="s">
        <v>9</v>
      </c>
      <c r="C2892" s="148" t="s">
        <v>7</v>
      </c>
      <c r="D2892" s="148">
        <v>52</v>
      </c>
      <c r="E2892" s="148" t="s">
        <v>8</v>
      </c>
      <c r="F2892" s="149">
        <v>44683</v>
      </c>
      <c r="G2892" s="149">
        <v>42940</v>
      </c>
      <c r="H2892" s="150">
        <v>27000</v>
      </c>
      <c r="I2892" s="148" t="str">
        <f t="shared" si="180"/>
        <v>2017Q3</v>
      </c>
      <c r="J2892" s="148">
        <f t="shared" si="181"/>
        <v>5</v>
      </c>
      <c r="K2892" s="148">
        <f t="shared" si="182"/>
        <v>19</v>
      </c>
      <c r="L2892" s="151">
        <f t="shared" si="183"/>
        <v>1</v>
      </c>
    </row>
    <row r="2893" spans="2:12" x14ac:dyDescent="0.25">
      <c r="B2893" s="147" t="s">
        <v>6</v>
      </c>
      <c r="C2893" s="148" t="s">
        <v>7</v>
      </c>
      <c r="D2893" s="148">
        <v>34</v>
      </c>
      <c r="E2893" s="148" t="s">
        <v>8</v>
      </c>
      <c r="F2893" s="149">
        <v>44683</v>
      </c>
      <c r="G2893" s="149">
        <v>44465</v>
      </c>
      <c r="H2893" s="150">
        <v>91000</v>
      </c>
      <c r="I2893" s="148" t="str">
        <f t="shared" si="180"/>
        <v>2021Q3</v>
      </c>
      <c r="J2893" s="148">
        <f t="shared" si="181"/>
        <v>1</v>
      </c>
      <c r="K2893" s="148">
        <f t="shared" si="182"/>
        <v>3</v>
      </c>
      <c r="L2893" s="151">
        <f t="shared" si="183"/>
        <v>1</v>
      </c>
    </row>
    <row r="2894" spans="2:12" x14ac:dyDescent="0.25">
      <c r="B2894" s="147" t="s">
        <v>6</v>
      </c>
      <c r="C2894" s="148" t="s">
        <v>7</v>
      </c>
      <c r="D2894" s="148">
        <v>55</v>
      </c>
      <c r="E2894" s="148" t="s">
        <v>8</v>
      </c>
      <c r="F2894" s="149">
        <v>44683</v>
      </c>
      <c r="G2894" s="149">
        <v>44496</v>
      </c>
      <c r="H2894" s="150">
        <v>20000</v>
      </c>
      <c r="I2894" s="148" t="str">
        <f t="shared" si="180"/>
        <v>2021Q4</v>
      </c>
      <c r="J2894" s="148">
        <f t="shared" si="181"/>
        <v>1</v>
      </c>
      <c r="K2894" s="148">
        <f t="shared" si="182"/>
        <v>2</v>
      </c>
      <c r="L2894" s="151">
        <f t="shared" si="183"/>
        <v>1</v>
      </c>
    </row>
    <row r="2895" spans="2:12" x14ac:dyDescent="0.25">
      <c r="B2895" s="147" t="s">
        <v>6</v>
      </c>
      <c r="C2895" s="148" t="s">
        <v>7</v>
      </c>
      <c r="D2895" s="148">
        <v>23</v>
      </c>
      <c r="E2895" s="148" t="s">
        <v>8</v>
      </c>
      <c r="F2895" s="149">
        <v>44683</v>
      </c>
      <c r="G2895" s="149">
        <v>44534</v>
      </c>
      <c r="H2895" s="150">
        <v>100000</v>
      </c>
      <c r="I2895" s="148" t="str">
        <f t="shared" si="180"/>
        <v>2021Q4</v>
      </c>
      <c r="J2895" s="148">
        <f t="shared" si="181"/>
        <v>1</v>
      </c>
      <c r="K2895" s="148">
        <f t="shared" si="182"/>
        <v>2</v>
      </c>
      <c r="L2895" s="151">
        <f t="shared" si="183"/>
        <v>1</v>
      </c>
    </row>
    <row r="2896" spans="2:12" x14ac:dyDescent="0.25">
      <c r="B2896" s="147" t="s">
        <v>6</v>
      </c>
      <c r="C2896" s="148" t="s">
        <v>7</v>
      </c>
      <c r="D2896" s="148">
        <v>53</v>
      </c>
      <c r="E2896" s="148" t="s">
        <v>8</v>
      </c>
      <c r="F2896" s="149">
        <v>44683</v>
      </c>
      <c r="G2896" s="149">
        <v>44579</v>
      </c>
      <c r="H2896" s="150">
        <v>25000</v>
      </c>
      <c r="I2896" s="148" t="str">
        <f t="shared" si="180"/>
        <v>2022Q1</v>
      </c>
      <c r="J2896" s="148">
        <f t="shared" si="181"/>
        <v>0</v>
      </c>
      <c r="K2896" s="148">
        <f t="shared" si="182"/>
        <v>1</v>
      </c>
      <c r="L2896" s="151">
        <f t="shared" si="183"/>
        <v>1</v>
      </c>
    </row>
    <row r="2897" spans="2:12" x14ac:dyDescent="0.25">
      <c r="B2897" s="147" t="s">
        <v>9</v>
      </c>
      <c r="C2897" s="148" t="s">
        <v>7</v>
      </c>
      <c r="D2897" s="148">
        <v>49</v>
      </c>
      <c r="E2897" s="148" t="s">
        <v>8</v>
      </c>
      <c r="F2897" s="149">
        <v>44687</v>
      </c>
      <c r="G2897" s="149">
        <v>43852</v>
      </c>
      <c r="H2897" s="150">
        <v>35000</v>
      </c>
      <c r="I2897" s="148" t="str">
        <f t="shared" si="180"/>
        <v>2020Q1</v>
      </c>
      <c r="J2897" s="148">
        <f t="shared" si="181"/>
        <v>2</v>
      </c>
      <c r="K2897" s="148">
        <f t="shared" si="182"/>
        <v>9</v>
      </c>
      <c r="L2897" s="151">
        <f t="shared" si="183"/>
        <v>1</v>
      </c>
    </row>
    <row r="2898" spans="2:12" x14ac:dyDescent="0.25">
      <c r="B2898" s="147" t="s">
        <v>9</v>
      </c>
      <c r="C2898" s="148" t="s">
        <v>7</v>
      </c>
      <c r="D2898" s="148">
        <v>32</v>
      </c>
      <c r="E2898" s="148" t="s">
        <v>8</v>
      </c>
      <c r="F2898" s="149">
        <v>44687</v>
      </c>
      <c r="G2898" s="149">
        <v>44171</v>
      </c>
      <c r="H2898" s="150">
        <v>96000</v>
      </c>
      <c r="I2898" s="148" t="str">
        <f t="shared" si="180"/>
        <v>2020Q4</v>
      </c>
      <c r="J2898" s="148">
        <f t="shared" si="181"/>
        <v>2</v>
      </c>
      <c r="K2898" s="148">
        <f t="shared" si="182"/>
        <v>6</v>
      </c>
      <c r="L2898" s="151">
        <f t="shared" si="183"/>
        <v>1</v>
      </c>
    </row>
    <row r="2899" spans="2:12" x14ac:dyDescent="0.25">
      <c r="B2899" s="147" t="s">
        <v>6</v>
      </c>
      <c r="C2899" s="148" t="s">
        <v>7</v>
      </c>
      <c r="D2899" s="148">
        <v>51</v>
      </c>
      <c r="E2899" s="148" t="s">
        <v>8</v>
      </c>
      <c r="F2899" s="149">
        <v>44687</v>
      </c>
      <c r="G2899" s="149">
        <v>44369</v>
      </c>
      <c r="H2899" s="150">
        <v>30000</v>
      </c>
      <c r="I2899" s="148" t="str">
        <f t="shared" si="180"/>
        <v>2021Q2</v>
      </c>
      <c r="J2899" s="148">
        <f t="shared" si="181"/>
        <v>1</v>
      </c>
      <c r="K2899" s="148">
        <f t="shared" si="182"/>
        <v>4</v>
      </c>
      <c r="L2899" s="151">
        <f t="shared" si="183"/>
        <v>1</v>
      </c>
    </row>
    <row r="2900" spans="2:12" x14ac:dyDescent="0.25">
      <c r="B2900" s="147" t="s">
        <v>9</v>
      </c>
      <c r="C2900" s="148" t="s">
        <v>7</v>
      </c>
      <c r="D2900" s="148">
        <v>56</v>
      </c>
      <c r="E2900" s="148" t="s">
        <v>8</v>
      </c>
      <c r="F2900" s="149">
        <v>44687</v>
      </c>
      <c r="G2900" s="149">
        <v>44394</v>
      </c>
      <c r="H2900" s="150">
        <v>17000</v>
      </c>
      <c r="I2900" s="148" t="str">
        <f t="shared" si="180"/>
        <v>2021Q3</v>
      </c>
      <c r="J2900" s="148">
        <f t="shared" si="181"/>
        <v>1</v>
      </c>
      <c r="K2900" s="148">
        <f t="shared" si="182"/>
        <v>3</v>
      </c>
      <c r="L2900" s="151">
        <f t="shared" si="183"/>
        <v>1</v>
      </c>
    </row>
    <row r="2901" spans="2:12" x14ac:dyDescent="0.25">
      <c r="B2901" s="147" t="s">
        <v>6</v>
      </c>
      <c r="C2901" s="148" t="s">
        <v>7</v>
      </c>
      <c r="D2901" s="148">
        <v>23</v>
      </c>
      <c r="E2901" s="148" t="s">
        <v>8</v>
      </c>
      <c r="F2901" s="149">
        <v>44687</v>
      </c>
      <c r="G2901" s="149">
        <v>44539</v>
      </c>
      <c r="H2901" s="150">
        <v>100000</v>
      </c>
      <c r="I2901" s="148" t="str">
        <f t="shared" si="180"/>
        <v>2021Q4</v>
      </c>
      <c r="J2901" s="148">
        <f t="shared" si="181"/>
        <v>1</v>
      </c>
      <c r="K2901" s="148">
        <f t="shared" si="182"/>
        <v>2</v>
      </c>
      <c r="L2901" s="151">
        <f t="shared" si="183"/>
        <v>1</v>
      </c>
    </row>
    <row r="2902" spans="2:12" x14ac:dyDescent="0.25">
      <c r="B2902" s="147" t="s">
        <v>11</v>
      </c>
      <c r="C2902" s="148" t="s">
        <v>7</v>
      </c>
      <c r="D2902" s="148">
        <v>50</v>
      </c>
      <c r="E2902" s="148" t="s">
        <v>8</v>
      </c>
      <c r="F2902" s="149">
        <v>44687</v>
      </c>
      <c r="G2902" s="149">
        <v>44647</v>
      </c>
      <c r="H2902" s="150">
        <v>32000</v>
      </c>
      <c r="I2902" s="148" t="str">
        <f t="shared" si="180"/>
        <v>2022Q1</v>
      </c>
      <c r="J2902" s="148">
        <f t="shared" si="181"/>
        <v>0</v>
      </c>
      <c r="K2902" s="148">
        <f t="shared" si="182"/>
        <v>1</v>
      </c>
      <c r="L2902" s="151">
        <f t="shared" si="183"/>
        <v>1</v>
      </c>
    </row>
    <row r="2903" spans="2:12" x14ac:dyDescent="0.25">
      <c r="B2903" s="147" t="s">
        <v>6</v>
      </c>
      <c r="C2903" s="148" t="s">
        <v>7</v>
      </c>
      <c r="D2903" s="148">
        <v>41</v>
      </c>
      <c r="E2903" s="148" t="s">
        <v>8</v>
      </c>
      <c r="F2903" s="149">
        <v>44689</v>
      </c>
      <c r="G2903" s="149">
        <v>44023</v>
      </c>
      <c r="H2903" s="150">
        <v>68000</v>
      </c>
      <c r="I2903" s="148" t="str">
        <f t="shared" si="180"/>
        <v>2020Q3</v>
      </c>
      <c r="J2903" s="148">
        <f t="shared" si="181"/>
        <v>2</v>
      </c>
      <c r="K2903" s="148">
        <f t="shared" si="182"/>
        <v>7</v>
      </c>
      <c r="L2903" s="151">
        <f t="shared" si="183"/>
        <v>1</v>
      </c>
    </row>
    <row r="2904" spans="2:12" x14ac:dyDescent="0.25">
      <c r="B2904" s="147" t="s">
        <v>6</v>
      </c>
      <c r="C2904" s="148" t="s">
        <v>7</v>
      </c>
      <c r="D2904" s="148">
        <v>19</v>
      </c>
      <c r="E2904" s="148" t="s">
        <v>8</v>
      </c>
      <c r="F2904" s="149">
        <v>44689</v>
      </c>
      <c r="G2904" s="149">
        <v>44600</v>
      </c>
      <c r="H2904" s="150">
        <v>100000</v>
      </c>
      <c r="I2904" s="148" t="str">
        <f t="shared" si="180"/>
        <v>2022Q1</v>
      </c>
      <c r="J2904" s="148">
        <f t="shared" si="181"/>
        <v>0</v>
      </c>
      <c r="K2904" s="148">
        <f t="shared" si="182"/>
        <v>1</v>
      </c>
      <c r="L2904" s="151">
        <f t="shared" si="183"/>
        <v>1</v>
      </c>
    </row>
    <row r="2905" spans="2:12" x14ac:dyDescent="0.25">
      <c r="B2905" s="147" t="s">
        <v>6</v>
      </c>
      <c r="C2905" s="148" t="s">
        <v>7</v>
      </c>
      <c r="D2905" s="148">
        <v>60</v>
      </c>
      <c r="E2905" s="148" t="s">
        <v>8</v>
      </c>
      <c r="F2905" s="149">
        <v>44689</v>
      </c>
      <c r="G2905" s="149">
        <v>44640</v>
      </c>
      <c r="H2905" s="150">
        <v>10000</v>
      </c>
      <c r="I2905" s="148" t="str">
        <f t="shared" si="180"/>
        <v>2022Q1</v>
      </c>
      <c r="J2905" s="148">
        <f t="shared" si="181"/>
        <v>0</v>
      </c>
      <c r="K2905" s="148">
        <f t="shared" si="182"/>
        <v>1</v>
      </c>
      <c r="L2905" s="151">
        <f t="shared" si="183"/>
        <v>1</v>
      </c>
    </row>
    <row r="2906" spans="2:12" x14ac:dyDescent="0.25">
      <c r="B2906" s="147" t="s">
        <v>6</v>
      </c>
      <c r="C2906" s="148" t="s">
        <v>7</v>
      </c>
      <c r="D2906" s="148">
        <v>41</v>
      </c>
      <c r="E2906" s="148" t="s">
        <v>8</v>
      </c>
      <c r="F2906" s="149">
        <v>44689</v>
      </c>
      <c r="G2906" s="149">
        <v>44642</v>
      </c>
      <c r="H2906" s="150">
        <v>68000</v>
      </c>
      <c r="I2906" s="148" t="str">
        <f t="shared" si="180"/>
        <v>2022Q1</v>
      </c>
      <c r="J2906" s="148">
        <f t="shared" si="181"/>
        <v>0</v>
      </c>
      <c r="K2906" s="148">
        <f t="shared" si="182"/>
        <v>1</v>
      </c>
      <c r="L2906" s="151">
        <f t="shared" si="183"/>
        <v>1</v>
      </c>
    </row>
    <row r="2907" spans="2:12" x14ac:dyDescent="0.25">
      <c r="B2907" s="147" t="s">
        <v>11</v>
      </c>
      <c r="C2907" s="148" t="s">
        <v>7</v>
      </c>
      <c r="D2907" s="148">
        <v>39</v>
      </c>
      <c r="E2907" s="148" t="s">
        <v>8</v>
      </c>
      <c r="F2907" s="149">
        <v>44689</v>
      </c>
      <c r="G2907" s="149">
        <v>44666</v>
      </c>
      <c r="H2907" s="150">
        <v>81000</v>
      </c>
      <c r="I2907" s="148" t="str">
        <f t="shared" si="180"/>
        <v>2022Q2</v>
      </c>
      <c r="J2907" s="148">
        <f t="shared" si="181"/>
        <v>0</v>
      </c>
      <c r="K2907" s="148">
        <f t="shared" si="182"/>
        <v>0</v>
      </c>
      <c r="L2907" s="151">
        <f t="shared" si="183"/>
        <v>1</v>
      </c>
    </row>
    <row r="2908" spans="2:12" x14ac:dyDescent="0.25">
      <c r="B2908" s="147" t="s">
        <v>11</v>
      </c>
      <c r="C2908" s="148" t="s">
        <v>7</v>
      </c>
      <c r="D2908" s="148">
        <v>39</v>
      </c>
      <c r="E2908" s="148" t="s">
        <v>8</v>
      </c>
      <c r="F2908" s="149">
        <v>44689</v>
      </c>
      <c r="G2908" s="149">
        <v>44678</v>
      </c>
      <c r="H2908" s="150">
        <v>81000</v>
      </c>
      <c r="I2908" s="148" t="str">
        <f t="shared" si="180"/>
        <v>2022Q2</v>
      </c>
      <c r="J2908" s="148">
        <f t="shared" si="181"/>
        <v>0</v>
      </c>
      <c r="K2908" s="148">
        <f t="shared" si="182"/>
        <v>0</v>
      </c>
      <c r="L2908" s="151">
        <f t="shared" si="183"/>
        <v>1</v>
      </c>
    </row>
    <row r="2909" spans="2:12" x14ac:dyDescent="0.25">
      <c r="B2909" s="147" t="s">
        <v>9</v>
      </c>
      <c r="C2909" s="148" t="s">
        <v>7</v>
      </c>
      <c r="D2909" s="148">
        <v>53</v>
      </c>
      <c r="E2909" s="148" t="s">
        <v>8</v>
      </c>
      <c r="F2909" s="149">
        <v>44690</v>
      </c>
      <c r="G2909" s="149">
        <v>43384</v>
      </c>
      <c r="H2909" s="150">
        <v>25000</v>
      </c>
      <c r="I2909" s="148" t="str">
        <f t="shared" si="180"/>
        <v>2018Q4</v>
      </c>
      <c r="J2909" s="148">
        <f t="shared" si="181"/>
        <v>4</v>
      </c>
      <c r="K2909" s="148">
        <f t="shared" si="182"/>
        <v>14</v>
      </c>
      <c r="L2909" s="151">
        <f t="shared" si="183"/>
        <v>1</v>
      </c>
    </row>
    <row r="2910" spans="2:12" x14ac:dyDescent="0.25">
      <c r="B2910" s="147" t="s">
        <v>9</v>
      </c>
      <c r="C2910" s="148" t="s">
        <v>7</v>
      </c>
      <c r="D2910" s="148">
        <v>46</v>
      </c>
      <c r="E2910" s="148" t="s">
        <v>8</v>
      </c>
      <c r="F2910" s="149">
        <v>44690</v>
      </c>
      <c r="G2910" s="149">
        <v>44014</v>
      </c>
      <c r="H2910" s="150">
        <v>43000</v>
      </c>
      <c r="I2910" s="148" t="str">
        <f t="shared" si="180"/>
        <v>2020Q3</v>
      </c>
      <c r="J2910" s="148">
        <f t="shared" si="181"/>
        <v>2</v>
      </c>
      <c r="K2910" s="148">
        <f t="shared" si="182"/>
        <v>7</v>
      </c>
      <c r="L2910" s="151">
        <f t="shared" si="183"/>
        <v>1</v>
      </c>
    </row>
    <row r="2911" spans="2:12" x14ac:dyDescent="0.25">
      <c r="B2911" s="147" t="s">
        <v>6</v>
      </c>
      <c r="C2911" s="148" t="s">
        <v>7</v>
      </c>
      <c r="D2911" s="148">
        <v>43</v>
      </c>
      <c r="E2911" s="148" t="s">
        <v>8</v>
      </c>
      <c r="F2911" s="149">
        <v>44690</v>
      </c>
      <c r="G2911" s="149">
        <v>44487</v>
      </c>
      <c r="H2911" s="150">
        <v>59000</v>
      </c>
      <c r="I2911" s="148" t="str">
        <f t="shared" si="180"/>
        <v>2021Q4</v>
      </c>
      <c r="J2911" s="148">
        <f t="shared" si="181"/>
        <v>1</v>
      </c>
      <c r="K2911" s="148">
        <f t="shared" si="182"/>
        <v>2</v>
      </c>
      <c r="L2911" s="151">
        <f t="shared" si="183"/>
        <v>1</v>
      </c>
    </row>
    <row r="2912" spans="2:12" x14ac:dyDescent="0.25">
      <c r="B2912" s="147" t="s">
        <v>6</v>
      </c>
      <c r="C2912" s="148" t="s">
        <v>7</v>
      </c>
      <c r="D2912" s="148">
        <v>33</v>
      </c>
      <c r="E2912" s="148" t="s">
        <v>8</v>
      </c>
      <c r="F2912" s="149">
        <v>44690</v>
      </c>
      <c r="G2912" s="149">
        <v>44520</v>
      </c>
      <c r="H2912" s="150">
        <v>94000</v>
      </c>
      <c r="I2912" s="148" t="str">
        <f t="shared" si="180"/>
        <v>2021Q4</v>
      </c>
      <c r="J2912" s="148">
        <f t="shared" si="181"/>
        <v>1</v>
      </c>
      <c r="K2912" s="148">
        <f t="shared" si="182"/>
        <v>2</v>
      </c>
      <c r="L2912" s="151">
        <f t="shared" si="183"/>
        <v>1</v>
      </c>
    </row>
    <row r="2913" spans="2:12" x14ac:dyDescent="0.25">
      <c r="B2913" s="147" t="s">
        <v>6</v>
      </c>
      <c r="C2913" s="148" t="s">
        <v>7</v>
      </c>
      <c r="D2913" s="148">
        <v>54</v>
      </c>
      <c r="E2913" s="148" t="s">
        <v>8</v>
      </c>
      <c r="F2913" s="149">
        <v>44690</v>
      </c>
      <c r="G2913" s="149">
        <v>44569</v>
      </c>
      <c r="H2913" s="150">
        <v>22000</v>
      </c>
      <c r="I2913" s="148" t="str">
        <f t="shared" si="180"/>
        <v>2022Q1</v>
      </c>
      <c r="J2913" s="148">
        <f t="shared" si="181"/>
        <v>0</v>
      </c>
      <c r="K2913" s="148">
        <f t="shared" si="182"/>
        <v>1</v>
      </c>
      <c r="L2913" s="151">
        <f t="shared" si="183"/>
        <v>1</v>
      </c>
    </row>
    <row r="2914" spans="2:12" x14ac:dyDescent="0.25">
      <c r="B2914" s="147" t="s">
        <v>6</v>
      </c>
      <c r="C2914" s="148" t="s">
        <v>7</v>
      </c>
      <c r="D2914" s="148">
        <v>27</v>
      </c>
      <c r="E2914" s="148" t="s">
        <v>8</v>
      </c>
      <c r="F2914" s="149">
        <v>44690</v>
      </c>
      <c r="G2914" s="149">
        <v>44614</v>
      </c>
      <c r="H2914" s="150">
        <v>100000</v>
      </c>
      <c r="I2914" s="148" t="str">
        <f t="shared" si="180"/>
        <v>2022Q1</v>
      </c>
      <c r="J2914" s="148">
        <f t="shared" si="181"/>
        <v>0</v>
      </c>
      <c r="K2914" s="148">
        <f t="shared" si="182"/>
        <v>1</v>
      </c>
      <c r="L2914" s="151">
        <f t="shared" si="183"/>
        <v>1</v>
      </c>
    </row>
    <row r="2915" spans="2:12" x14ac:dyDescent="0.25">
      <c r="B2915" s="147" t="s">
        <v>9</v>
      </c>
      <c r="C2915" s="148" t="s">
        <v>7</v>
      </c>
      <c r="D2915" s="148">
        <v>47</v>
      </c>
      <c r="E2915" s="148" t="s">
        <v>8</v>
      </c>
      <c r="F2915" s="149">
        <v>44691</v>
      </c>
      <c r="G2915" s="149">
        <v>42811</v>
      </c>
      <c r="H2915" s="150">
        <v>40000</v>
      </c>
      <c r="I2915" s="148" t="str">
        <f t="shared" si="180"/>
        <v>2017Q1</v>
      </c>
      <c r="J2915" s="148">
        <f t="shared" si="181"/>
        <v>5</v>
      </c>
      <c r="K2915" s="148">
        <f t="shared" si="182"/>
        <v>21</v>
      </c>
      <c r="L2915" s="151">
        <f t="shared" si="183"/>
        <v>1</v>
      </c>
    </row>
    <row r="2916" spans="2:12" x14ac:dyDescent="0.25">
      <c r="B2916" s="147" t="s">
        <v>6</v>
      </c>
      <c r="C2916" s="148" t="s">
        <v>7</v>
      </c>
      <c r="D2916" s="148">
        <v>60</v>
      </c>
      <c r="E2916" s="148" t="s">
        <v>8</v>
      </c>
      <c r="F2916" s="149">
        <v>44691</v>
      </c>
      <c r="G2916" s="149">
        <v>42877</v>
      </c>
      <c r="H2916" s="150">
        <v>10000</v>
      </c>
      <c r="I2916" s="148" t="str">
        <f t="shared" si="180"/>
        <v>2017Q2</v>
      </c>
      <c r="J2916" s="148">
        <f t="shared" si="181"/>
        <v>5</v>
      </c>
      <c r="K2916" s="148">
        <f t="shared" si="182"/>
        <v>20</v>
      </c>
      <c r="L2916" s="151">
        <f t="shared" si="183"/>
        <v>1</v>
      </c>
    </row>
    <row r="2917" spans="2:12" x14ac:dyDescent="0.25">
      <c r="B2917" s="147" t="s">
        <v>9</v>
      </c>
      <c r="C2917" s="148" t="s">
        <v>7</v>
      </c>
      <c r="D2917" s="148">
        <v>48</v>
      </c>
      <c r="E2917" s="148" t="s">
        <v>8</v>
      </c>
      <c r="F2917" s="149">
        <v>44691</v>
      </c>
      <c r="G2917" s="149">
        <v>43282</v>
      </c>
      <c r="H2917" s="150">
        <v>38000</v>
      </c>
      <c r="I2917" s="148" t="str">
        <f t="shared" si="180"/>
        <v>2018Q3</v>
      </c>
      <c r="J2917" s="148">
        <f t="shared" si="181"/>
        <v>4</v>
      </c>
      <c r="K2917" s="148">
        <f t="shared" si="182"/>
        <v>15</v>
      </c>
      <c r="L2917" s="151">
        <f t="shared" si="183"/>
        <v>1</v>
      </c>
    </row>
    <row r="2918" spans="2:12" x14ac:dyDescent="0.25">
      <c r="B2918" s="147" t="s">
        <v>9</v>
      </c>
      <c r="C2918" s="148" t="s">
        <v>7</v>
      </c>
      <c r="D2918" s="148">
        <v>29</v>
      </c>
      <c r="E2918" s="148" t="s">
        <v>8</v>
      </c>
      <c r="F2918" s="149">
        <v>44691</v>
      </c>
      <c r="G2918" s="149">
        <v>44182</v>
      </c>
      <c r="H2918" s="150">
        <v>100000</v>
      </c>
      <c r="I2918" s="148" t="str">
        <f t="shared" si="180"/>
        <v>2020Q4</v>
      </c>
      <c r="J2918" s="148">
        <f t="shared" si="181"/>
        <v>2</v>
      </c>
      <c r="K2918" s="148">
        <f t="shared" si="182"/>
        <v>6</v>
      </c>
      <c r="L2918" s="151">
        <f t="shared" si="183"/>
        <v>1</v>
      </c>
    </row>
    <row r="2919" spans="2:12" x14ac:dyDescent="0.25">
      <c r="B2919" s="147" t="s">
        <v>6</v>
      </c>
      <c r="C2919" s="148" t="s">
        <v>7</v>
      </c>
      <c r="D2919" s="148">
        <v>63</v>
      </c>
      <c r="E2919" s="148" t="s">
        <v>8</v>
      </c>
      <c r="F2919" s="149">
        <v>44694</v>
      </c>
      <c r="G2919" s="149">
        <v>44613</v>
      </c>
      <c r="H2919" s="150">
        <v>10000</v>
      </c>
      <c r="I2919" s="148" t="str">
        <f t="shared" si="180"/>
        <v>2022Q1</v>
      </c>
      <c r="J2919" s="148">
        <f t="shared" si="181"/>
        <v>0</v>
      </c>
      <c r="K2919" s="148">
        <f t="shared" si="182"/>
        <v>1</v>
      </c>
      <c r="L2919" s="151">
        <f t="shared" si="183"/>
        <v>1</v>
      </c>
    </row>
    <row r="2920" spans="2:12" x14ac:dyDescent="0.25">
      <c r="B2920" s="147" t="s">
        <v>9</v>
      </c>
      <c r="C2920" s="148" t="s">
        <v>7</v>
      </c>
      <c r="D2920" s="148">
        <v>22</v>
      </c>
      <c r="E2920" s="148" t="s">
        <v>8</v>
      </c>
      <c r="F2920" s="149">
        <v>44696</v>
      </c>
      <c r="G2920" s="149">
        <v>42646</v>
      </c>
      <c r="H2920" s="150">
        <v>100000</v>
      </c>
      <c r="I2920" s="148" t="str">
        <f t="shared" si="180"/>
        <v>2016Q4</v>
      </c>
      <c r="J2920" s="148">
        <f t="shared" si="181"/>
        <v>6</v>
      </c>
      <c r="K2920" s="148">
        <f t="shared" si="182"/>
        <v>22</v>
      </c>
      <c r="L2920" s="151">
        <f t="shared" si="183"/>
        <v>1</v>
      </c>
    </row>
    <row r="2921" spans="2:12" x14ac:dyDescent="0.25">
      <c r="B2921" s="147" t="s">
        <v>9</v>
      </c>
      <c r="C2921" s="148" t="s">
        <v>7</v>
      </c>
      <c r="D2921" s="148">
        <v>54</v>
      </c>
      <c r="E2921" s="148" t="s">
        <v>8</v>
      </c>
      <c r="F2921" s="149">
        <v>44696</v>
      </c>
      <c r="G2921" s="149">
        <v>43151</v>
      </c>
      <c r="H2921" s="150">
        <v>22000</v>
      </c>
      <c r="I2921" s="148" t="str">
        <f t="shared" si="180"/>
        <v>2018Q1</v>
      </c>
      <c r="J2921" s="148">
        <f t="shared" si="181"/>
        <v>4</v>
      </c>
      <c r="K2921" s="148">
        <f t="shared" si="182"/>
        <v>17</v>
      </c>
      <c r="L2921" s="151">
        <f t="shared" si="183"/>
        <v>1</v>
      </c>
    </row>
    <row r="2922" spans="2:12" x14ac:dyDescent="0.25">
      <c r="B2922" s="147" t="s">
        <v>9</v>
      </c>
      <c r="C2922" s="148" t="s">
        <v>10</v>
      </c>
      <c r="D2922" s="148">
        <v>27</v>
      </c>
      <c r="E2922" s="148" t="s">
        <v>8</v>
      </c>
      <c r="F2922" s="149">
        <v>44696</v>
      </c>
      <c r="G2922" s="149">
        <v>44183</v>
      </c>
      <c r="H2922" s="150">
        <v>100000</v>
      </c>
      <c r="I2922" s="148" t="str">
        <f t="shared" si="180"/>
        <v>2020Q4</v>
      </c>
      <c r="J2922" s="148">
        <f t="shared" si="181"/>
        <v>2</v>
      </c>
      <c r="K2922" s="148">
        <f t="shared" si="182"/>
        <v>6</v>
      </c>
      <c r="L2922" s="151">
        <f t="shared" si="183"/>
        <v>0</v>
      </c>
    </row>
    <row r="2923" spans="2:12" x14ac:dyDescent="0.25">
      <c r="B2923" s="147" t="s">
        <v>9</v>
      </c>
      <c r="C2923" s="148" t="s">
        <v>7</v>
      </c>
      <c r="D2923" s="148">
        <v>53</v>
      </c>
      <c r="E2923" s="148" t="s">
        <v>8</v>
      </c>
      <c r="F2923" s="149">
        <v>44696</v>
      </c>
      <c r="G2923" s="149">
        <v>44432</v>
      </c>
      <c r="H2923" s="150">
        <v>25000</v>
      </c>
      <c r="I2923" s="148" t="str">
        <f t="shared" si="180"/>
        <v>2021Q3</v>
      </c>
      <c r="J2923" s="148">
        <f t="shared" si="181"/>
        <v>1</v>
      </c>
      <c r="K2923" s="148">
        <f t="shared" si="182"/>
        <v>3</v>
      </c>
      <c r="L2923" s="151">
        <f t="shared" si="183"/>
        <v>1</v>
      </c>
    </row>
    <row r="2924" spans="2:12" x14ac:dyDescent="0.25">
      <c r="B2924" s="147" t="s">
        <v>9</v>
      </c>
      <c r="C2924" s="148" t="s">
        <v>7</v>
      </c>
      <c r="D2924" s="148">
        <v>45</v>
      </c>
      <c r="E2924" s="148" t="s">
        <v>8</v>
      </c>
      <c r="F2924" s="149">
        <v>44696</v>
      </c>
      <c r="G2924" s="149">
        <v>44484</v>
      </c>
      <c r="H2924" s="150">
        <v>47000</v>
      </c>
      <c r="I2924" s="148" t="str">
        <f t="shared" si="180"/>
        <v>2021Q4</v>
      </c>
      <c r="J2924" s="148">
        <f t="shared" si="181"/>
        <v>1</v>
      </c>
      <c r="K2924" s="148">
        <f t="shared" si="182"/>
        <v>2</v>
      </c>
      <c r="L2924" s="151">
        <f t="shared" si="183"/>
        <v>1</v>
      </c>
    </row>
    <row r="2925" spans="2:12" x14ac:dyDescent="0.25">
      <c r="B2925" s="147" t="s">
        <v>9</v>
      </c>
      <c r="C2925" s="148" t="s">
        <v>7</v>
      </c>
      <c r="D2925" s="148">
        <v>34</v>
      </c>
      <c r="E2925" s="148" t="s">
        <v>8</v>
      </c>
      <c r="F2925" s="149">
        <v>44697</v>
      </c>
      <c r="G2925" s="149">
        <v>43595</v>
      </c>
      <c r="H2925" s="150">
        <v>91000</v>
      </c>
      <c r="I2925" s="148" t="str">
        <f t="shared" si="180"/>
        <v>2019Q2</v>
      </c>
      <c r="J2925" s="148">
        <f t="shared" si="181"/>
        <v>3</v>
      </c>
      <c r="K2925" s="148">
        <f t="shared" si="182"/>
        <v>12</v>
      </c>
      <c r="L2925" s="151">
        <f t="shared" si="183"/>
        <v>1</v>
      </c>
    </row>
    <row r="2926" spans="2:12" x14ac:dyDescent="0.25">
      <c r="B2926" s="147" t="s">
        <v>6</v>
      </c>
      <c r="C2926" s="148" t="s">
        <v>7</v>
      </c>
      <c r="D2926" s="148">
        <v>33</v>
      </c>
      <c r="E2926" s="148" t="s">
        <v>8</v>
      </c>
      <c r="F2926" s="149">
        <v>44697</v>
      </c>
      <c r="G2926" s="149">
        <v>44051</v>
      </c>
      <c r="H2926" s="150">
        <v>94000</v>
      </c>
      <c r="I2926" s="148" t="str">
        <f t="shared" si="180"/>
        <v>2020Q3</v>
      </c>
      <c r="J2926" s="148">
        <f t="shared" si="181"/>
        <v>2</v>
      </c>
      <c r="K2926" s="148">
        <f t="shared" si="182"/>
        <v>7</v>
      </c>
      <c r="L2926" s="151">
        <f t="shared" si="183"/>
        <v>1</v>
      </c>
    </row>
    <row r="2927" spans="2:12" x14ac:dyDescent="0.25">
      <c r="B2927" s="147" t="s">
        <v>9</v>
      </c>
      <c r="C2927" s="148" t="s">
        <v>7</v>
      </c>
      <c r="D2927" s="148">
        <v>49</v>
      </c>
      <c r="E2927" s="148" t="s">
        <v>8</v>
      </c>
      <c r="F2927" s="149">
        <v>44697</v>
      </c>
      <c r="G2927" s="149">
        <v>44434</v>
      </c>
      <c r="H2927" s="150">
        <v>35000</v>
      </c>
      <c r="I2927" s="148" t="str">
        <f t="shared" si="180"/>
        <v>2021Q3</v>
      </c>
      <c r="J2927" s="148">
        <f t="shared" si="181"/>
        <v>1</v>
      </c>
      <c r="K2927" s="148">
        <f t="shared" si="182"/>
        <v>3</v>
      </c>
      <c r="L2927" s="151">
        <f t="shared" si="183"/>
        <v>1</v>
      </c>
    </row>
    <row r="2928" spans="2:12" x14ac:dyDescent="0.25">
      <c r="B2928" s="147" t="s">
        <v>6</v>
      </c>
      <c r="C2928" s="148" t="s">
        <v>7</v>
      </c>
      <c r="D2928" s="148">
        <v>53</v>
      </c>
      <c r="E2928" s="148" t="s">
        <v>8</v>
      </c>
      <c r="F2928" s="149">
        <v>44697</v>
      </c>
      <c r="G2928" s="149">
        <v>44662</v>
      </c>
      <c r="H2928" s="150">
        <v>25000</v>
      </c>
      <c r="I2928" s="148" t="str">
        <f t="shared" si="180"/>
        <v>2022Q2</v>
      </c>
      <c r="J2928" s="148">
        <f t="shared" si="181"/>
        <v>0</v>
      </c>
      <c r="K2928" s="148">
        <f t="shared" si="182"/>
        <v>0</v>
      </c>
      <c r="L2928" s="151">
        <f t="shared" si="183"/>
        <v>1</v>
      </c>
    </row>
    <row r="2929" spans="2:12" x14ac:dyDescent="0.25">
      <c r="B2929" s="147" t="s">
        <v>6</v>
      </c>
      <c r="C2929" s="148" t="s">
        <v>7</v>
      </c>
      <c r="D2929" s="148">
        <v>30</v>
      </c>
      <c r="E2929" s="148" t="s">
        <v>8</v>
      </c>
      <c r="F2929" s="149">
        <v>44698</v>
      </c>
      <c r="G2929" s="149">
        <v>44463</v>
      </c>
      <c r="H2929" s="150">
        <v>100000</v>
      </c>
      <c r="I2929" s="148" t="str">
        <f t="shared" si="180"/>
        <v>2021Q3</v>
      </c>
      <c r="J2929" s="148">
        <f t="shared" si="181"/>
        <v>1</v>
      </c>
      <c r="K2929" s="148">
        <f t="shared" si="182"/>
        <v>3</v>
      </c>
      <c r="L2929" s="151">
        <f t="shared" si="183"/>
        <v>1</v>
      </c>
    </row>
    <row r="2930" spans="2:12" x14ac:dyDescent="0.25">
      <c r="B2930" s="147" t="s">
        <v>6</v>
      </c>
      <c r="C2930" s="148" t="s">
        <v>7</v>
      </c>
      <c r="D2930" s="148">
        <v>57</v>
      </c>
      <c r="E2930" s="148" t="s">
        <v>8</v>
      </c>
      <c r="F2930" s="149">
        <v>44698</v>
      </c>
      <c r="G2930" s="149">
        <v>44635</v>
      </c>
      <c r="H2930" s="150">
        <v>15000</v>
      </c>
      <c r="I2930" s="148" t="str">
        <f t="shared" si="180"/>
        <v>2022Q1</v>
      </c>
      <c r="J2930" s="148">
        <f t="shared" si="181"/>
        <v>0</v>
      </c>
      <c r="K2930" s="148">
        <f t="shared" si="182"/>
        <v>1</v>
      </c>
      <c r="L2930" s="151">
        <f t="shared" si="183"/>
        <v>1</v>
      </c>
    </row>
    <row r="2931" spans="2:12" x14ac:dyDescent="0.25">
      <c r="B2931" s="147" t="s">
        <v>9</v>
      </c>
      <c r="C2931" s="148" t="s">
        <v>7</v>
      </c>
      <c r="D2931" s="148">
        <v>50</v>
      </c>
      <c r="E2931" s="148" t="s">
        <v>8</v>
      </c>
      <c r="F2931" s="149">
        <v>44701</v>
      </c>
      <c r="G2931" s="149">
        <v>42700</v>
      </c>
      <c r="H2931" s="150">
        <v>32000</v>
      </c>
      <c r="I2931" s="148" t="str">
        <f t="shared" si="180"/>
        <v>2016Q4</v>
      </c>
      <c r="J2931" s="148">
        <f t="shared" si="181"/>
        <v>6</v>
      </c>
      <c r="K2931" s="148">
        <f t="shared" si="182"/>
        <v>22</v>
      </c>
      <c r="L2931" s="151">
        <f t="shared" si="183"/>
        <v>1</v>
      </c>
    </row>
    <row r="2932" spans="2:12" x14ac:dyDescent="0.25">
      <c r="B2932" s="147" t="s">
        <v>9</v>
      </c>
      <c r="C2932" s="148" t="s">
        <v>7</v>
      </c>
      <c r="D2932" s="148">
        <v>44</v>
      </c>
      <c r="E2932" s="148" t="s">
        <v>8</v>
      </c>
      <c r="F2932" s="149">
        <v>44701</v>
      </c>
      <c r="G2932" s="149">
        <v>42974</v>
      </c>
      <c r="H2932" s="150">
        <v>52000</v>
      </c>
      <c r="I2932" s="148" t="str">
        <f t="shared" si="180"/>
        <v>2017Q3</v>
      </c>
      <c r="J2932" s="148">
        <f t="shared" si="181"/>
        <v>5</v>
      </c>
      <c r="K2932" s="148">
        <f t="shared" si="182"/>
        <v>19</v>
      </c>
      <c r="L2932" s="151">
        <f t="shared" si="183"/>
        <v>1</v>
      </c>
    </row>
    <row r="2933" spans="2:12" x14ac:dyDescent="0.25">
      <c r="B2933" s="147" t="s">
        <v>9</v>
      </c>
      <c r="C2933" s="148" t="s">
        <v>7</v>
      </c>
      <c r="D2933" s="148">
        <v>23</v>
      </c>
      <c r="E2933" s="148" t="s">
        <v>8</v>
      </c>
      <c r="F2933" s="149">
        <v>44701</v>
      </c>
      <c r="G2933" s="149">
        <v>43960</v>
      </c>
      <c r="H2933" s="150">
        <v>100000</v>
      </c>
      <c r="I2933" s="148" t="str">
        <f t="shared" si="180"/>
        <v>2020Q2</v>
      </c>
      <c r="J2933" s="148">
        <f t="shared" si="181"/>
        <v>2</v>
      </c>
      <c r="K2933" s="148">
        <f t="shared" si="182"/>
        <v>8</v>
      </c>
      <c r="L2933" s="151">
        <f t="shared" si="183"/>
        <v>1</v>
      </c>
    </row>
    <row r="2934" spans="2:12" x14ac:dyDescent="0.25">
      <c r="B2934" s="147" t="s">
        <v>6</v>
      </c>
      <c r="C2934" s="148" t="s">
        <v>7</v>
      </c>
      <c r="D2934" s="148">
        <v>45</v>
      </c>
      <c r="E2934" s="148" t="s">
        <v>8</v>
      </c>
      <c r="F2934" s="149">
        <v>44701</v>
      </c>
      <c r="G2934" s="149">
        <v>44181</v>
      </c>
      <c r="H2934" s="150">
        <v>47000</v>
      </c>
      <c r="I2934" s="148" t="str">
        <f t="shared" si="180"/>
        <v>2020Q4</v>
      </c>
      <c r="J2934" s="148">
        <f t="shared" si="181"/>
        <v>2</v>
      </c>
      <c r="K2934" s="148">
        <f t="shared" si="182"/>
        <v>6</v>
      </c>
      <c r="L2934" s="151">
        <f t="shared" si="183"/>
        <v>1</v>
      </c>
    </row>
    <row r="2935" spans="2:12" x14ac:dyDescent="0.25">
      <c r="B2935" s="147" t="s">
        <v>9</v>
      </c>
      <c r="C2935" s="148" t="s">
        <v>7</v>
      </c>
      <c r="D2935" s="148">
        <v>47</v>
      </c>
      <c r="E2935" s="148" t="s">
        <v>8</v>
      </c>
      <c r="F2935" s="149">
        <v>44701</v>
      </c>
      <c r="G2935" s="149">
        <v>44201</v>
      </c>
      <c r="H2935" s="150">
        <v>40000</v>
      </c>
      <c r="I2935" s="148" t="str">
        <f t="shared" si="180"/>
        <v>2021Q1</v>
      </c>
      <c r="J2935" s="148">
        <f t="shared" si="181"/>
        <v>1</v>
      </c>
      <c r="K2935" s="148">
        <f t="shared" si="182"/>
        <v>5</v>
      </c>
      <c r="L2935" s="151">
        <f t="shared" si="183"/>
        <v>1</v>
      </c>
    </row>
    <row r="2936" spans="2:12" x14ac:dyDescent="0.25">
      <c r="B2936" s="147" t="s">
        <v>9</v>
      </c>
      <c r="C2936" s="148" t="s">
        <v>7</v>
      </c>
      <c r="D2936" s="148">
        <v>31</v>
      </c>
      <c r="E2936" s="148" t="s">
        <v>8</v>
      </c>
      <c r="F2936" s="149">
        <v>44701</v>
      </c>
      <c r="G2936" s="149">
        <v>44256</v>
      </c>
      <c r="H2936" s="150">
        <v>98000</v>
      </c>
      <c r="I2936" s="148" t="str">
        <f t="shared" si="180"/>
        <v>2021Q1</v>
      </c>
      <c r="J2936" s="148">
        <f t="shared" si="181"/>
        <v>1</v>
      </c>
      <c r="K2936" s="148">
        <f t="shared" si="182"/>
        <v>5</v>
      </c>
      <c r="L2936" s="151">
        <f t="shared" si="183"/>
        <v>1</v>
      </c>
    </row>
    <row r="2937" spans="2:12" x14ac:dyDescent="0.25">
      <c r="B2937" s="147" t="s">
        <v>9</v>
      </c>
      <c r="C2937" s="148" t="s">
        <v>7</v>
      </c>
      <c r="D2937" s="148">
        <v>62</v>
      </c>
      <c r="E2937" s="148" t="s">
        <v>8</v>
      </c>
      <c r="F2937" s="149">
        <v>44701</v>
      </c>
      <c r="G2937" s="149">
        <v>44460</v>
      </c>
      <c r="H2937" s="150">
        <v>10000</v>
      </c>
      <c r="I2937" s="148" t="str">
        <f t="shared" si="180"/>
        <v>2021Q3</v>
      </c>
      <c r="J2937" s="148">
        <f t="shared" si="181"/>
        <v>1</v>
      </c>
      <c r="K2937" s="148">
        <f t="shared" si="182"/>
        <v>3</v>
      </c>
      <c r="L2937" s="151">
        <f t="shared" si="183"/>
        <v>1</v>
      </c>
    </row>
    <row r="2938" spans="2:12" x14ac:dyDescent="0.25">
      <c r="B2938" s="147" t="s">
        <v>9</v>
      </c>
      <c r="C2938" s="148" t="s">
        <v>7</v>
      </c>
      <c r="D2938" s="148">
        <v>51</v>
      </c>
      <c r="E2938" s="148" t="s">
        <v>8</v>
      </c>
      <c r="F2938" s="149">
        <v>44701</v>
      </c>
      <c r="G2938" s="149">
        <v>44508</v>
      </c>
      <c r="H2938" s="150">
        <v>30000</v>
      </c>
      <c r="I2938" s="148" t="str">
        <f t="shared" si="180"/>
        <v>2021Q4</v>
      </c>
      <c r="J2938" s="148">
        <f t="shared" si="181"/>
        <v>1</v>
      </c>
      <c r="K2938" s="148">
        <f t="shared" si="182"/>
        <v>2</v>
      </c>
      <c r="L2938" s="151">
        <f t="shared" si="183"/>
        <v>1</v>
      </c>
    </row>
    <row r="2939" spans="2:12" x14ac:dyDescent="0.25">
      <c r="B2939" s="147" t="s">
        <v>6</v>
      </c>
      <c r="C2939" s="148" t="s">
        <v>7</v>
      </c>
      <c r="D2939" s="148">
        <v>55</v>
      </c>
      <c r="E2939" s="148" t="s">
        <v>8</v>
      </c>
      <c r="F2939" s="149">
        <v>44701</v>
      </c>
      <c r="G2939" s="149">
        <v>44582</v>
      </c>
      <c r="H2939" s="150">
        <v>20000</v>
      </c>
      <c r="I2939" s="148" t="str">
        <f t="shared" si="180"/>
        <v>2022Q1</v>
      </c>
      <c r="J2939" s="148">
        <f t="shared" si="181"/>
        <v>0</v>
      </c>
      <c r="K2939" s="148">
        <f t="shared" si="182"/>
        <v>1</v>
      </c>
      <c r="L2939" s="151">
        <f t="shared" si="183"/>
        <v>1</v>
      </c>
    </row>
    <row r="2940" spans="2:12" x14ac:dyDescent="0.25">
      <c r="B2940" s="147" t="s">
        <v>6</v>
      </c>
      <c r="C2940" s="148" t="s">
        <v>7</v>
      </c>
      <c r="D2940" s="148">
        <v>53</v>
      </c>
      <c r="E2940" s="148" t="s">
        <v>8</v>
      </c>
      <c r="F2940" s="149">
        <v>44701</v>
      </c>
      <c r="G2940" s="149">
        <v>44655</v>
      </c>
      <c r="H2940" s="150">
        <v>25000</v>
      </c>
      <c r="I2940" s="148" t="str">
        <f t="shared" si="180"/>
        <v>2022Q2</v>
      </c>
      <c r="J2940" s="148">
        <f t="shared" si="181"/>
        <v>0</v>
      </c>
      <c r="K2940" s="148">
        <f t="shared" si="182"/>
        <v>0</v>
      </c>
      <c r="L2940" s="151">
        <f t="shared" si="183"/>
        <v>1</v>
      </c>
    </row>
    <row r="2941" spans="2:12" x14ac:dyDescent="0.25">
      <c r="B2941" s="147" t="s">
        <v>6</v>
      </c>
      <c r="C2941" s="148" t="s">
        <v>7</v>
      </c>
      <c r="D2941" s="148">
        <v>60</v>
      </c>
      <c r="E2941" s="148" t="s">
        <v>8</v>
      </c>
      <c r="F2941" s="149">
        <v>44702</v>
      </c>
      <c r="G2941" s="149">
        <v>43870</v>
      </c>
      <c r="H2941" s="150">
        <v>10000</v>
      </c>
      <c r="I2941" s="148" t="str">
        <f t="shared" si="180"/>
        <v>2020Q1</v>
      </c>
      <c r="J2941" s="148">
        <f t="shared" si="181"/>
        <v>2</v>
      </c>
      <c r="K2941" s="148">
        <f t="shared" si="182"/>
        <v>9</v>
      </c>
      <c r="L2941" s="151">
        <f t="shared" si="183"/>
        <v>1</v>
      </c>
    </row>
    <row r="2942" spans="2:12" x14ac:dyDescent="0.25">
      <c r="B2942" s="147" t="s">
        <v>9</v>
      </c>
      <c r="C2942" s="148" t="s">
        <v>7</v>
      </c>
      <c r="D2942" s="148">
        <v>64</v>
      </c>
      <c r="E2942" s="148" t="s">
        <v>8</v>
      </c>
      <c r="F2942" s="149">
        <v>44702</v>
      </c>
      <c r="G2942" s="149">
        <v>44389</v>
      </c>
      <c r="H2942" s="150">
        <v>10000</v>
      </c>
      <c r="I2942" s="148" t="str">
        <f t="shared" si="180"/>
        <v>2021Q3</v>
      </c>
      <c r="J2942" s="148">
        <f t="shared" si="181"/>
        <v>1</v>
      </c>
      <c r="K2942" s="148">
        <f t="shared" si="182"/>
        <v>3</v>
      </c>
      <c r="L2942" s="151">
        <f t="shared" si="183"/>
        <v>1</v>
      </c>
    </row>
    <row r="2943" spans="2:12" x14ac:dyDescent="0.25">
      <c r="B2943" s="147" t="s">
        <v>6</v>
      </c>
      <c r="C2943" s="148" t="s">
        <v>7</v>
      </c>
      <c r="D2943" s="148">
        <v>19</v>
      </c>
      <c r="E2943" s="148" t="s">
        <v>8</v>
      </c>
      <c r="F2943" s="149">
        <v>44702</v>
      </c>
      <c r="G2943" s="149">
        <v>44569</v>
      </c>
      <c r="H2943" s="150">
        <v>100000</v>
      </c>
      <c r="I2943" s="148" t="str">
        <f t="shared" si="180"/>
        <v>2022Q1</v>
      </c>
      <c r="J2943" s="148">
        <f t="shared" si="181"/>
        <v>0</v>
      </c>
      <c r="K2943" s="148">
        <f t="shared" si="182"/>
        <v>1</v>
      </c>
      <c r="L2943" s="151">
        <f t="shared" si="183"/>
        <v>1</v>
      </c>
    </row>
    <row r="2944" spans="2:12" x14ac:dyDescent="0.25">
      <c r="B2944" s="147" t="s">
        <v>6</v>
      </c>
      <c r="C2944" s="148" t="s">
        <v>7</v>
      </c>
      <c r="D2944" s="148">
        <v>21</v>
      </c>
      <c r="E2944" s="148" t="s">
        <v>8</v>
      </c>
      <c r="F2944" s="149">
        <v>44702</v>
      </c>
      <c r="G2944" s="149">
        <v>44650</v>
      </c>
      <c r="H2944" s="150">
        <v>100000</v>
      </c>
      <c r="I2944" s="148" t="str">
        <f t="shared" si="180"/>
        <v>2022Q1</v>
      </c>
      <c r="J2944" s="148">
        <f t="shared" si="181"/>
        <v>0</v>
      </c>
      <c r="K2944" s="148">
        <f t="shared" si="182"/>
        <v>1</v>
      </c>
      <c r="L2944" s="151">
        <f t="shared" si="183"/>
        <v>1</v>
      </c>
    </row>
    <row r="2945" spans="2:12" x14ac:dyDescent="0.25">
      <c r="B2945" s="147" t="s">
        <v>9</v>
      </c>
      <c r="C2945" s="148" t="s">
        <v>7</v>
      </c>
      <c r="D2945" s="148">
        <v>47</v>
      </c>
      <c r="E2945" s="148" t="s">
        <v>8</v>
      </c>
      <c r="F2945" s="149">
        <v>44703</v>
      </c>
      <c r="G2945" s="149">
        <v>43066</v>
      </c>
      <c r="H2945" s="150">
        <v>40000</v>
      </c>
      <c r="I2945" s="148" t="str">
        <f t="shared" si="180"/>
        <v>2017Q4</v>
      </c>
      <c r="J2945" s="148">
        <f t="shared" si="181"/>
        <v>5</v>
      </c>
      <c r="K2945" s="148">
        <f t="shared" si="182"/>
        <v>18</v>
      </c>
      <c r="L2945" s="151">
        <f t="shared" si="183"/>
        <v>1</v>
      </c>
    </row>
    <row r="2946" spans="2:12" x14ac:dyDescent="0.25">
      <c r="B2946" s="147" t="s">
        <v>6</v>
      </c>
      <c r="C2946" s="148" t="s">
        <v>7</v>
      </c>
      <c r="D2946" s="148">
        <v>49</v>
      </c>
      <c r="E2946" s="148" t="s">
        <v>8</v>
      </c>
      <c r="F2946" s="149">
        <v>44703</v>
      </c>
      <c r="G2946" s="149">
        <v>43977</v>
      </c>
      <c r="H2946" s="150">
        <v>35000</v>
      </c>
      <c r="I2946" s="148" t="str">
        <f t="shared" si="180"/>
        <v>2020Q2</v>
      </c>
      <c r="J2946" s="148">
        <f t="shared" si="181"/>
        <v>2</v>
      </c>
      <c r="K2946" s="148">
        <f t="shared" si="182"/>
        <v>8</v>
      </c>
      <c r="L2946" s="151">
        <f t="shared" si="183"/>
        <v>1</v>
      </c>
    </row>
    <row r="2947" spans="2:12" x14ac:dyDescent="0.25">
      <c r="B2947" s="147" t="s">
        <v>9</v>
      </c>
      <c r="C2947" s="148" t="s">
        <v>7</v>
      </c>
      <c r="D2947" s="148">
        <v>61</v>
      </c>
      <c r="E2947" s="148" t="s">
        <v>8</v>
      </c>
      <c r="F2947" s="149">
        <v>44703</v>
      </c>
      <c r="G2947" s="149">
        <v>44199</v>
      </c>
      <c r="H2947" s="150">
        <v>10000</v>
      </c>
      <c r="I2947" s="148" t="str">
        <f t="shared" si="180"/>
        <v>2021Q1</v>
      </c>
      <c r="J2947" s="148">
        <f t="shared" si="181"/>
        <v>1</v>
      </c>
      <c r="K2947" s="148">
        <f t="shared" si="182"/>
        <v>5</v>
      </c>
      <c r="L2947" s="151">
        <f t="shared" si="183"/>
        <v>1</v>
      </c>
    </row>
    <row r="2948" spans="2:12" x14ac:dyDescent="0.25">
      <c r="B2948" s="147" t="s">
        <v>9</v>
      </c>
      <c r="C2948" s="148" t="s">
        <v>7</v>
      </c>
      <c r="D2948" s="148">
        <v>58</v>
      </c>
      <c r="E2948" s="148" t="s">
        <v>8</v>
      </c>
      <c r="F2948" s="149">
        <v>44703</v>
      </c>
      <c r="G2948" s="149">
        <v>44207</v>
      </c>
      <c r="H2948" s="150">
        <v>12000</v>
      </c>
      <c r="I2948" s="148" t="str">
        <f t="shared" si="180"/>
        <v>2021Q1</v>
      </c>
      <c r="J2948" s="148">
        <f t="shared" si="181"/>
        <v>1</v>
      </c>
      <c r="K2948" s="148">
        <f t="shared" si="182"/>
        <v>5</v>
      </c>
      <c r="L2948" s="151">
        <f t="shared" si="183"/>
        <v>1</v>
      </c>
    </row>
    <row r="2949" spans="2:12" x14ac:dyDescent="0.25">
      <c r="B2949" s="147" t="s">
        <v>9</v>
      </c>
      <c r="C2949" s="148" t="s">
        <v>7</v>
      </c>
      <c r="D2949" s="148">
        <v>54</v>
      </c>
      <c r="E2949" s="148" t="s">
        <v>8</v>
      </c>
      <c r="F2949" s="149">
        <v>44703</v>
      </c>
      <c r="G2949" s="149">
        <v>44432</v>
      </c>
      <c r="H2949" s="150">
        <v>22000</v>
      </c>
      <c r="I2949" s="148" t="str">
        <f t="shared" si="180"/>
        <v>2021Q3</v>
      </c>
      <c r="J2949" s="148">
        <f t="shared" si="181"/>
        <v>1</v>
      </c>
      <c r="K2949" s="148">
        <f t="shared" si="182"/>
        <v>3</v>
      </c>
      <c r="L2949" s="151">
        <f t="shared" si="183"/>
        <v>1</v>
      </c>
    </row>
    <row r="2950" spans="2:12" x14ac:dyDescent="0.25">
      <c r="B2950" s="147" t="s">
        <v>6</v>
      </c>
      <c r="C2950" s="148" t="s">
        <v>7</v>
      </c>
      <c r="D2950" s="148">
        <v>55</v>
      </c>
      <c r="E2950" s="148" t="s">
        <v>8</v>
      </c>
      <c r="F2950" s="149">
        <v>44703</v>
      </c>
      <c r="G2950" s="149">
        <v>44480</v>
      </c>
      <c r="H2950" s="150">
        <v>20000</v>
      </c>
      <c r="I2950" s="148" t="str">
        <f t="shared" si="180"/>
        <v>2021Q4</v>
      </c>
      <c r="J2950" s="148">
        <f t="shared" si="181"/>
        <v>1</v>
      </c>
      <c r="K2950" s="148">
        <f t="shared" si="182"/>
        <v>2</v>
      </c>
      <c r="L2950" s="151">
        <f t="shared" si="183"/>
        <v>1</v>
      </c>
    </row>
    <row r="2951" spans="2:12" x14ac:dyDescent="0.25">
      <c r="B2951" s="147" t="s">
        <v>6</v>
      </c>
      <c r="C2951" s="148" t="s">
        <v>7</v>
      </c>
      <c r="D2951" s="148">
        <v>41</v>
      </c>
      <c r="E2951" s="148" t="s">
        <v>8</v>
      </c>
      <c r="F2951" s="149">
        <v>44703</v>
      </c>
      <c r="G2951" s="149">
        <v>44653</v>
      </c>
      <c r="H2951" s="150">
        <v>68000</v>
      </c>
      <c r="I2951" s="148" t="str">
        <f t="shared" si="180"/>
        <v>2022Q2</v>
      </c>
      <c r="J2951" s="148">
        <f t="shared" si="181"/>
        <v>0</v>
      </c>
      <c r="K2951" s="148">
        <f t="shared" si="182"/>
        <v>0</v>
      </c>
      <c r="L2951" s="151">
        <f t="shared" si="183"/>
        <v>1</v>
      </c>
    </row>
    <row r="2952" spans="2:12" x14ac:dyDescent="0.25">
      <c r="B2952" s="147" t="s">
        <v>9</v>
      </c>
      <c r="C2952" s="148" t="s">
        <v>7</v>
      </c>
      <c r="D2952" s="148">
        <v>49</v>
      </c>
      <c r="E2952" s="148" t="s">
        <v>8</v>
      </c>
      <c r="F2952" s="149">
        <v>44704</v>
      </c>
      <c r="G2952" s="149">
        <v>44231</v>
      </c>
      <c r="H2952" s="150">
        <v>35000</v>
      </c>
      <c r="I2952" s="148" t="str">
        <f t="shared" si="180"/>
        <v>2021Q1</v>
      </c>
      <c r="J2952" s="148">
        <f t="shared" si="181"/>
        <v>1</v>
      </c>
      <c r="K2952" s="148">
        <f t="shared" si="182"/>
        <v>5</v>
      </c>
      <c r="L2952" s="151">
        <f t="shared" si="183"/>
        <v>1</v>
      </c>
    </row>
    <row r="2953" spans="2:12" x14ac:dyDescent="0.25">
      <c r="B2953" s="147" t="s">
        <v>6</v>
      </c>
      <c r="C2953" s="148" t="s">
        <v>7</v>
      </c>
      <c r="D2953" s="148">
        <v>22</v>
      </c>
      <c r="E2953" s="148" t="s">
        <v>8</v>
      </c>
      <c r="F2953" s="149">
        <v>44704</v>
      </c>
      <c r="G2953" s="149">
        <v>44381</v>
      </c>
      <c r="H2953" s="150">
        <v>100000</v>
      </c>
      <c r="I2953" s="148" t="str">
        <f t="shared" si="180"/>
        <v>2021Q3</v>
      </c>
      <c r="J2953" s="148">
        <f t="shared" si="181"/>
        <v>1</v>
      </c>
      <c r="K2953" s="148">
        <f t="shared" si="182"/>
        <v>3</v>
      </c>
      <c r="L2953" s="151">
        <f t="shared" si="183"/>
        <v>1</v>
      </c>
    </row>
    <row r="2954" spans="2:12" x14ac:dyDescent="0.25">
      <c r="B2954" s="147" t="s">
        <v>11</v>
      </c>
      <c r="C2954" s="148" t="s">
        <v>7</v>
      </c>
      <c r="D2954" s="148">
        <v>20</v>
      </c>
      <c r="E2954" s="148" t="s">
        <v>8</v>
      </c>
      <c r="F2954" s="149">
        <v>44705</v>
      </c>
      <c r="G2954" s="149">
        <v>44393</v>
      </c>
      <c r="H2954" s="150">
        <v>100000</v>
      </c>
      <c r="I2954" s="148" t="str">
        <f t="shared" si="180"/>
        <v>2021Q3</v>
      </c>
      <c r="J2954" s="148">
        <f t="shared" si="181"/>
        <v>1</v>
      </c>
      <c r="K2954" s="148">
        <f t="shared" si="182"/>
        <v>3</v>
      </c>
      <c r="L2954" s="151">
        <f t="shared" si="183"/>
        <v>1</v>
      </c>
    </row>
    <row r="2955" spans="2:12" x14ac:dyDescent="0.25">
      <c r="B2955" s="147" t="s">
        <v>9</v>
      </c>
      <c r="C2955" s="148" t="s">
        <v>7</v>
      </c>
      <c r="D2955" s="148">
        <v>44</v>
      </c>
      <c r="E2955" s="148" t="s">
        <v>8</v>
      </c>
      <c r="F2955" s="149">
        <v>44705</v>
      </c>
      <c r="G2955" s="149">
        <v>44502</v>
      </c>
      <c r="H2955" s="150">
        <v>52000</v>
      </c>
      <c r="I2955" s="148" t="str">
        <f t="shared" ref="I2955:I3018" si="184">YEAR(G2955)&amp;"Q"&amp;ROUNDUP(MONTH(G2955)/3,0)</f>
        <v>2021Q4</v>
      </c>
      <c r="J2955" s="148">
        <f t="shared" ref="J2955:J3018" si="185">YEAR(F2955)-YEAR(G2955)</f>
        <v>1</v>
      </c>
      <c r="K2955" s="148">
        <f t="shared" ref="K2955:K3018" si="186">(YEAR(F2955)*4+ROUNDDOWN((MONTH(F2955)-1)/3,0))
-(YEAR(G2955)*4+ROUNDDOWN((MONTH(G2955)-1)/3,0))</f>
        <v>2</v>
      </c>
      <c r="L2955" s="151">
        <f t="shared" ref="L2955:L3018" si="187">IF(C2955="Declined",0,IF(C2955="Admitted",1,IF(B2955="TPD",0.8,1)))</f>
        <v>1</v>
      </c>
    </row>
    <row r="2956" spans="2:12" x14ac:dyDescent="0.25">
      <c r="B2956" s="147" t="s">
        <v>6</v>
      </c>
      <c r="C2956" s="148" t="s">
        <v>7</v>
      </c>
      <c r="D2956" s="148">
        <v>32</v>
      </c>
      <c r="E2956" s="148" t="s">
        <v>8</v>
      </c>
      <c r="F2956" s="149">
        <v>44705</v>
      </c>
      <c r="G2956" s="149">
        <v>44536</v>
      </c>
      <c r="H2956" s="150">
        <v>96000</v>
      </c>
      <c r="I2956" s="148" t="str">
        <f t="shared" si="184"/>
        <v>2021Q4</v>
      </c>
      <c r="J2956" s="148">
        <f t="shared" si="185"/>
        <v>1</v>
      </c>
      <c r="K2956" s="148">
        <f t="shared" si="186"/>
        <v>2</v>
      </c>
      <c r="L2956" s="151">
        <f t="shared" si="187"/>
        <v>1</v>
      </c>
    </row>
    <row r="2957" spans="2:12" x14ac:dyDescent="0.25">
      <c r="B2957" s="147" t="s">
        <v>6</v>
      </c>
      <c r="C2957" s="148" t="s">
        <v>7</v>
      </c>
      <c r="D2957" s="148">
        <v>18</v>
      </c>
      <c r="E2957" s="148" t="s">
        <v>8</v>
      </c>
      <c r="F2957" s="149">
        <v>44705</v>
      </c>
      <c r="G2957" s="149">
        <v>44672</v>
      </c>
      <c r="H2957" s="150">
        <v>100000</v>
      </c>
      <c r="I2957" s="148" t="str">
        <f t="shared" si="184"/>
        <v>2022Q2</v>
      </c>
      <c r="J2957" s="148">
        <f t="shared" si="185"/>
        <v>0</v>
      </c>
      <c r="K2957" s="148">
        <f t="shared" si="186"/>
        <v>0</v>
      </c>
      <c r="L2957" s="151">
        <f t="shared" si="187"/>
        <v>1</v>
      </c>
    </row>
    <row r="2958" spans="2:12" x14ac:dyDescent="0.25">
      <c r="B2958" s="147" t="s">
        <v>6</v>
      </c>
      <c r="C2958" s="148" t="s">
        <v>10</v>
      </c>
      <c r="D2958" s="148">
        <v>18</v>
      </c>
      <c r="E2958" s="148" t="s">
        <v>8</v>
      </c>
      <c r="F2958" s="149">
        <v>44705</v>
      </c>
      <c r="G2958" s="149">
        <v>44672</v>
      </c>
      <c r="H2958" s="150">
        <v>100000</v>
      </c>
      <c r="I2958" s="148" t="str">
        <f t="shared" si="184"/>
        <v>2022Q2</v>
      </c>
      <c r="J2958" s="148">
        <f t="shared" si="185"/>
        <v>0</v>
      </c>
      <c r="K2958" s="148">
        <f t="shared" si="186"/>
        <v>0</v>
      </c>
      <c r="L2958" s="151">
        <f t="shared" si="187"/>
        <v>0</v>
      </c>
    </row>
    <row r="2959" spans="2:12" x14ac:dyDescent="0.25">
      <c r="B2959" s="147" t="s">
        <v>9</v>
      </c>
      <c r="C2959" s="148" t="s">
        <v>10</v>
      </c>
      <c r="D2959" s="148">
        <v>26</v>
      </c>
      <c r="E2959" s="148" t="s">
        <v>8</v>
      </c>
      <c r="F2959" s="149">
        <v>44710</v>
      </c>
      <c r="G2959" s="149">
        <v>43151</v>
      </c>
      <c r="H2959" s="150">
        <v>100000</v>
      </c>
      <c r="I2959" s="148" t="str">
        <f t="shared" si="184"/>
        <v>2018Q1</v>
      </c>
      <c r="J2959" s="148">
        <f t="shared" si="185"/>
        <v>4</v>
      </c>
      <c r="K2959" s="148">
        <f t="shared" si="186"/>
        <v>17</v>
      </c>
      <c r="L2959" s="151">
        <f t="shared" si="187"/>
        <v>0</v>
      </c>
    </row>
    <row r="2960" spans="2:12" x14ac:dyDescent="0.25">
      <c r="B2960" s="147" t="s">
        <v>6</v>
      </c>
      <c r="C2960" s="148" t="s">
        <v>7</v>
      </c>
      <c r="D2960" s="148">
        <v>52</v>
      </c>
      <c r="E2960" s="148" t="s">
        <v>8</v>
      </c>
      <c r="F2960" s="149">
        <v>44710</v>
      </c>
      <c r="G2960" s="149">
        <v>44499</v>
      </c>
      <c r="H2960" s="150">
        <v>27000</v>
      </c>
      <c r="I2960" s="148" t="str">
        <f t="shared" si="184"/>
        <v>2021Q4</v>
      </c>
      <c r="J2960" s="148">
        <f t="shared" si="185"/>
        <v>1</v>
      </c>
      <c r="K2960" s="148">
        <f t="shared" si="186"/>
        <v>2</v>
      </c>
      <c r="L2960" s="151">
        <f t="shared" si="187"/>
        <v>1</v>
      </c>
    </row>
    <row r="2961" spans="2:12" x14ac:dyDescent="0.25">
      <c r="B2961" s="147" t="s">
        <v>6</v>
      </c>
      <c r="C2961" s="148" t="s">
        <v>7</v>
      </c>
      <c r="D2961" s="148">
        <v>52</v>
      </c>
      <c r="E2961" s="148" t="s">
        <v>8</v>
      </c>
      <c r="F2961" s="149">
        <v>44710</v>
      </c>
      <c r="G2961" s="149">
        <v>44660</v>
      </c>
      <c r="H2961" s="150">
        <v>27000</v>
      </c>
      <c r="I2961" s="148" t="str">
        <f t="shared" si="184"/>
        <v>2022Q2</v>
      </c>
      <c r="J2961" s="148">
        <f t="shared" si="185"/>
        <v>0</v>
      </c>
      <c r="K2961" s="148">
        <f t="shared" si="186"/>
        <v>0</v>
      </c>
      <c r="L2961" s="151">
        <f t="shared" si="187"/>
        <v>1</v>
      </c>
    </row>
    <row r="2962" spans="2:12" x14ac:dyDescent="0.25">
      <c r="B2962" s="147" t="s">
        <v>9</v>
      </c>
      <c r="C2962" s="148" t="s">
        <v>7</v>
      </c>
      <c r="D2962" s="148">
        <v>52</v>
      </c>
      <c r="E2962" s="148" t="s">
        <v>8</v>
      </c>
      <c r="F2962" s="149">
        <v>44711</v>
      </c>
      <c r="G2962" s="149">
        <v>43495</v>
      </c>
      <c r="H2962" s="150">
        <v>27000</v>
      </c>
      <c r="I2962" s="148" t="str">
        <f t="shared" si="184"/>
        <v>2019Q1</v>
      </c>
      <c r="J2962" s="148">
        <f t="shared" si="185"/>
        <v>3</v>
      </c>
      <c r="K2962" s="148">
        <f t="shared" si="186"/>
        <v>13</v>
      </c>
      <c r="L2962" s="151">
        <f t="shared" si="187"/>
        <v>1</v>
      </c>
    </row>
    <row r="2963" spans="2:12" x14ac:dyDescent="0.25">
      <c r="B2963" s="147" t="s">
        <v>6</v>
      </c>
      <c r="C2963" s="148" t="s">
        <v>7</v>
      </c>
      <c r="D2963" s="148">
        <v>54</v>
      </c>
      <c r="E2963" s="148" t="s">
        <v>8</v>
      </c>
      <c r="F2963" s="149">
        <v>44711</v>
      </c>
      <c r="G2963" s="149">
        <v>44543</v>
      </c>
      <c r="H2963" s="150">
        <v>22000</v>
      </c>
      <c r="I2963" s="148" t="str">
        <f t="shared" si="184"/>
        <v>2021Q4</v>
      </c>
      <c r="J2963" s="148">
        <f t="shared" si="185"/>
        <v>1</v>
      </c>
      <c r="K2963" s="148">
        <f t="shared" si="186"/>
        <v>2</v>
      </c>
      <c r="L2963" s="151">
        <f t="shared" si="187"/>
        <v>1</v>
      </c>
    </row>
    <row r="2964" spans="2:12" x14ac:dyDescent="0.25">
      <c r="B2964" s="147" t="s">
        <v>6</v>
      </c>
      <c r="C2964" s="148" t="s">
        <v>7</v>
      </c>
      <c r="D2964" s="148">
        <v>39</v>
      </c>
      <c r="E2964" s="148" t="s">
        <v>8</v>
      </c>
      <c r="F2964" s="149">
        <v>44711</v>
      </c>
      <c r="G2964" s="149">
        <v>44635</v>
      </c>
      <c r="H2964" s="150">
        <v>81000</v>
      </c>
      <c r="I2964" s="148" t="str">
        <f t="shared" si="184"/>
        <v>2022Q1</v>
      </c>
      <c r="J2964" s="148">
        <f t="shared" si="185"/>
        <v>0</v>
      </c>
      <c r="K2964" s="148">
        <f t="shared" si="186"/>
        <v>1</v>
      </c>
      <c r="L2964" s="151">
        <f t="shared" si="187"/>
        <v>1</v>
      </c>
    </row>
    <row r="2965" spans="2:12" x14ac:dyDescent="0.25">
      <c r="B2965" s="147" t="s">
        <v>6</v>
      </c>
      <c r="C2965" s="148" t="s">
        <v>7</v>
      </c>
      <c r="D2965" s="148">
        <v>32</v>
      </c>
      <c r="E2965" s="148" t="s">
        <v>8</v>
      </c>
      <c r="F2965" s="149">
        <v>44712</v>
      </c>
      <c r="G2965" s="149">
        <v>44056</v>
      </c>
      <c r="H2965" s="150">
        <v>96000</v>
      </c>
      <c r="I2965" s="148" t="str">
        <f t="shared" si="184"/>
        <v>2020Q3</v>
      </c>
      <c r="J2965" s="148">
        <f t="shared" si="185"/>
        <v>2</v>
      </c>
      <c r="K2965" s="148">
        <f t="shared" si="186"/>
        <v>7</v>
      </c>
      <c r="L2965" s="151">
        <f t="shared" si="187"/>
        <v>1</v>
      </c>
    </row>
    <row r="2966" spans="2:12" x14ac:dyDescent="0.25">
      <c r="B2966" s="147" t="s">
        <v>9</v>
      </c>
      <c r="C2966" s="148" t="s">
        <v>7</v>
      </c>
      <c r="D2966" s="148">
        <v>45</v>
      </c>
      <c r="E2966" s="148" t="s">
        <v>8</v>
      </c>
      <c r="F2966" s="149">
        <v>44712</v>
      </c>
      <c r="G2966" s="149">
        <v>44355</v>
      </c>
      <c r="H2966" s="150">
        <v>47000</v>
      </c>
      <c r="I2966" s="148" t="str">
        <f t="shared" si="184"/>
        <v>2021Q2</v>
      </c>
      <c r="J2966" s="148">
        <f t="shared" si="185"/>
        <v>1</v>
      </c>
      <c r="K2966" s="148">
        <f t="shared" si="186"/>
        <v>4</v>
      </c>
      <c r="L2966" s="151">
        <f t="shared" si="187"/>
        <v>1</v>
      </c>
    </row>
    <row r="2967" spans="2:12" x14ac:dyDescent="0.25">
      <c r="B2967" s="147" t="s">
        <v>6</v>
      </c>
      <c r="C2967" s="148" t="s">
        <v>7</v>
      </c>
      <c r="D2967" s="148">
        <v>29</v>
      </c>
      <c r="E2967" s="148" t="s">
        <v>8</v>
      </c>
      <c r="F2967" s="149">
        <v>44712</v>
      </c>
      <c r="G2967" s="149">
        <v>44651</v>
      </c>
      <c r="H2967" s="150">
        <v>100000</v>
      </c>
      <c r="I2967" s="148" t="str">
        <f t="shared" si="184"/>
        <v>2022Q1</v>
      </c>
      <c r="J2967" s="148">
        <f t="shared" si="185"/>
        <v>0</v>
      </c>
      <c r="K2967" s="148">
        <f t="shared" si="186"/>
        <v>1</v>
      </c>
      <c r="L2967" s="151">
        <f t="shared" si="187"/>
        <v>1</v>
      </c>
    </row>
    <row r="2968" spans="2:12" x14ac:dyDescent="0.25">
      <c r="B2968" s="147" t="s">
        <v>6</v>
      </c>
      <c r="C2968" s="148" t="s">
        <v>7</v>
      </c>
      <c r="D2968" s="148">
        <v>24</v>
      </c>
      <c r="E2968" s="148" t="s">
        <v>8</v>
      </c>
      <c r="F2968" s="149">
        <v>44715</v>
      </c>
      <c r="G2968" s="149">
        <v>44483</v>
      </c>
      <c r="H2968" s="150">
        <v>100000</v>
      </c>
      <c r="I2968" s="148" t="str">
        <f t="shared" si="184"/>
        <v>2021Q4</v>
      </c>
      <c r="J2968" s="148">
        <f t="shared" si="185"/>
        <v>1</v>
      </c>
      <c r="K2968" s="148">
        <f t="shared" si="186"/>
        <v>2</v>
      </c>
      <c r="L2968" s="151">
        <f t="shared" si="187"/>
        <v>1</v>
      </c>
    </row>
    <row r="2969" spans="2:12" x14ac:dyDescent="0.25">
      <c r="B2969" s="147" t="s">
        <v>9</v>
      </c>
      <c r="C2969" s="148" t="s">
        <v>7</v>
      </c>
      <c r="D2969" s="148">
        <v>40</v>
      </c>
      <c r="E2969" s="148" t="s">
        <v>8</v>
      </c>
      <c r="F2969" s="149">
        <v>44716</v>
      </c>
      <c r="G2969" s="149">
        <v>44235</v>
      </c>
      <c r="H2969" s="150">
        <v>74000</v>
      </c>
      <c r="I2969" s="148" t="str">
        <f t="shared" si="184"/>
        <v>2021Q1</v>
      </c>
      <c r="J2969" s="148">
        <f t="shared" si="185"/>
        <v>1</v>
      </c>
      <c r="K2969" s="148">
        <f t="shared" si="186"/>
        <v>5</v>
      </c>
      <c r="L2969" s="151">
        <f t="shared" si="187"/>
        <v>1</v>
      </c>
    </row>
    <row r="2970" spans="2:12" x14ac:dyDescent="0.25">
      <c r="B2970" s="147" t="s">
        <v>9</v>
      </c>
      <c r="C2970" s="148" t="s">
        <v>7</v>
      </c>
      <c r="D2970" s="148">
        <v>54</v>
      </c>
      <c r="E2970" s="148" t="s">
        <v>8</v>
      </c>
      <c r="F2970" s="149">
        <v>44717</v>
      </c>
      <c r="G2970" s="149">
        <v>44373</v>
      </c>
      <c r="H2970" s="150">
        <v>22000</v>
      </c>
      <c r="I2970" s="148" t="str">
        <f t="shared" si="184"/>
        <v>2021Q2</v>
      </c>
      <c r="J2970" s="148">
        <f t="shared" si="185"/>
        <v>1</v>
      </c>
      <c r="K2970" s="148">
        <f t="shared" si="186"/>
        <v>4</v>
      </c>
      <c r="L2970" s="151">
        <f t="shared" si="187"/>
        <v>1</v>
      </c>
    </row>
    <row r="2971" spans="2:12" x14ac:dyDescent="0.25">
      <c r="B2971" s="147" t="s">
        <v>9</v>
      </c>
      <c r="C2971" s="148" t="s">
        <v>7</v>
      </c>
      <c r="D2971" s="148">
        <v>53</v>
      </c>
      <c r="E2971" s="148" t="s">
        <v>8</v>
      </c>
      <c r="F2971" s="149">
        <v>44718</v>
      </c>
      <c r="G2971" s="149">
        <v>42425</v>
      </c>
      <c r="H2971" s="150">
        <v>25000</v>
      </c>
      <c r="I2971" s="148" t="str">
        <f t="shared" si="184"/>
        <v>2016Q1</v>
      </c>
      <c r="J2971" s="148">
        <f t="shared" si="185"/>
        <v>6</v>
      </c>
      <c r="K2971" s="148">
        <f t="shared" si="186"/>
        <v>25</v>
      </c>
      <c r="L2971" s="151">
        <f t="shared" si="187"/>
        <v>1</v>
      </c>
    </row>
    <row r="2972" spans="2:12" x14ac:dyDescent="0.25">
      <c r="B2972" s="147" t="s">
        <v>9</v>
      </c>
      <c r="C2972" s="148" t="s">
        <v>7</v>
      </c>
      <c r="D2972" s="148">
        <v>43</v>
      </c>
      <c r="E2972" s="148" t="s">
        <v>8</v>
      </c>
      <c r="F2972" s="149">
        <v>44718</v>
      </c>
      <c r="G2972" s="149">
        <v>42789</v>
      </c>
      <c r="H2972" s="150">
        <v>59000</v>
      </c>
      <c r="I2972" s="148" t="str">
        <f t="shared" si="184"/>
        <v>2017Q1</v>
      </c>
      <c r="J2972" s="148">
        <f t="shared" si="185"/>
        <v>5</v>
      </c>
      <c r="K2972" s="148">
        <f t="shared" si="186"/>
        <v>21</v>
      </c>
      <c r="L2972" s="151">
        <f t="shared" si="187"/>
        <v>1</v>
      </c>
    </row>
    <row r="2973" spans="2:12" x14ac:dyDescent="0.25">
      <c r="B2973" s="147" t="s">
        <v>9</v>
      </c>
      <c r="C2973" s="148" t="s">
        <v>7</v>
      </c>
      <c r="D2973" s="148">
        <v>33</v>
      </c>
      <c r="E2973" s="148" t="s">
        <v>8</v>
      </c>
      <c r="F2973" s="149">
        <v>44718</v>
      </c>
      <c r="G2973" s="149">
        <v>43488</v>
      </c>
      <c r="H2973" s="150">
        <v>94000</v>
      </c>
      <c r="I2973" s="148" t="str">
        <f t="shared" si="184"/>
        <v>2019Q1</v>
      </c>
      <c r="J2973" s="148">
        <f t="shared" si="185"/>
        <v>3</v>
      </c>
      <c r="K2973" s="148">
        <f t="shared" si="186"/>
        <v>13</v>
      </c>
      <c r="L2973" s="151">
        <f t="shared" si="187"/>
        <v>1</v>
      </c>
    </row>
    <row r="2974" spans="2:12" x14ac:dyDescent="0.25">
      <c r="B2974" s="147" t="s">
        <v>9</v>
      </c>
      <c r="C2974" s="148" t="s">
        <v>7</v>
      </c>
      <c r="D2974" s="148">
        <v>39</v>
      </c>
      <c r="E2974" s="148" t="s">
        <v>8</v>
      </c>
      <c r="F2974" s="149">
        <v>44718</v>
      </c>
      <c r="G2974" s="149">
        <v>43983</v>
      </c>
      <c r="H2974" s="150">
        <v>81000</v>
      </c>
      <c r="I2974" s="148" t="str">
        <f t="shared" si="184"/>
        <v>2020Q2</v>
      </c>
      <c r="J2974" s="148">
        <f t="shared" si="185"/>
        <v>2</v>
      </c>
      <c r="K2974" s="148">
        <f t="shared" si="186"/>
        <v>8</v>
      </c>
      <c r="L2974" s="151">
        <f t="shared" si="187"/>
        <v>1</v>
      </c>
    </row>
    <row r="2975" spans="2:12" x14ac:dyDescent="0.25">
      <c r="B2975" s="147" t="s">
        <v>9</v>
      </c>
      <c r="C2975" s="148" t="s">
        <v>7</v>
      </c>
      <c r="D2975" s="148">
        <v>48</v>
      </c>
      <c r="E2975" s="148" t="s">
        <v>8</v>
      </c>
      <c r="F2975" s="149">
        <v>44718</v>
      </c>
      <c r="G2975" s="149">
        <v>44216</v>
      </c>
      <c r="H2975" s="150">
        <v>38000</v>
      </c>
      <c r="I2975" s="148" t="str">
        <f t="shared" si="184"/>
        <v>2021Q1</v>
      </c>
      <c r="J2975" s="148">
        <f t="shared" si="185"/>
        <v>1</v>
      </c>
      <c r="K2975" s="148">
        <f t="shared" si="186"/>
        <v>5</v>
      </c>
      <c r="L2975" s="151">
        <f t="shared" si="187"/>
        <v>1</v>
      </c>
    </row>
    <row r="2976" spans="2:12" x14ac:dyDescent="0.25">
      <c r="B2976" s="147" t="s">
        <v>6</v>
      </c>
      <c r="C2976" s="148" t="s">
        <v>7</v>
      </c>
      <c r="D2976" s="148">
        <v>22</v>
      </c>
      <c r="E2976" s="148" t="s">
        <v>8</v>
      </c>
      <c r="F2976" s="149">
        <v>44718</v>
      </c>
      <c r="G2976" s="149">
        <v>44627</v>
      </c>
      <c r="H2976" s="150">
        <v>100000</v>
      </c>
      <c r="I2976" s="148" t="str">
        <f t="shared" si="184"/>
        <v>2022Q1</v>
      </c>
      <c r="J2976" s="148">
        <f t="shared" si="185"/>
        <v>0</v>
      </c>
      <c r="K2976" s="148">
        <f t="shared" si="186"/>
        <v>1</v>
      </c>
      <c r="L2976" s="151">
        <f t="shared" si="187"/>
        <v>1</v>
      </c>
    </row>
    <row r="2977" spans="2:12" x14ac:dyDescent="0.25">
      <c r="B2977" s="147" t="s">
        <v>6</v>
      </c>
      <c r="C2977" s="148" t="s">
        <v>7</v>
      </c>
      <c r="D2977" s="148">
        <v>22</v>
      </c>
      <c r="E2977" s="148" t="s">
        <v>8</v>
      </c>
      <c r="F2977" s="149">
        <v>44718</v>
      </c>
      <c r="G2977" s="149">
        <v>44681</v>
      </c>
      <c r="H2977" s="150">
        <v>100000</v>
      </c>
      <c r="I2977" s="148" t="str">
        <f t="shared" si="184"/>
        <v>2022Q2</v>
      </c>
      <c r="J2977" s="148">
        <f t="shared" si="185"/>
        <v>0</v>
      </c>
      <c r="K2977" s="148">
        <f t="shared" si="186"/>
        <v>0</v>
      </c>
      <c r="L2977" s="151">
        <f t="shared" si="187"/>
        <v>1</v>
      </c>
    </row>
    <row r="2978" spans="2:12" x14ac:dyDescent="0.25">
      <c r="B2978" s="147" t="s">
        <v>6</v>
      </c>
      <c r="C2978" s="148" t="s">
        <v>7</v>
      </c>
      <c r="D2978" s="148">
        <v>51</v>
      </c>
      <c r="E2978" s="148" t="s">
        <v>8</v>
      </c>
      <c r="F2978" s="149">
        <v>44719</v>
      </c>
      <c r="G2978" s="149">
        <v>44509</v>
      </c>
      <c r="H2978" s="150">
        <v>30000</v>
      </c>
      <c r="I2978" s="148" t="str">
        <f t="shared" si="184"/>
        <v>2021Q4</v>
      </c>
      <c r="J2978" s="148">
        <f t="shared" si="185"/>
        <v>1</v>
      </c>
      <c r="K2978" s="148">
        <f t="shared" si="186"/>
        <v>2</v>
      </c>
      <c r="L2978" s="151">
        <f t="shared" si="187"/>
        <v>1</v>
      </c>
    </row>
    <row r="2979" spans="2:12" x14ac:dyDescent="0.25">
      <c r="B2979" s="147" t="s">
        <v>6</v>
      </c>
      <c r="C2979" s="148" t="s">
        <v>7</v>
      </c>
      <c r="D2979" s="148">
        <v>52</v>
      </c>
      <c r="E2979" s="148" t="s">
        <v>8</v>
      </c>
      <c r="F2979" s="149">
        <v>44719</v>
      </c>
      <c r="G2979" s="149">
        <v>44582</v>
      </c>
      <c r="H2979" s="150">
        <v>27000</v>
      </c>
      <c r="I2979" s="148" t="str">
        <f t="shared" si="184"/>
        <v>2022Q1</v>
      </c>
      <c r="J2979" s="148">
        <f t="shared" si="185"/>
        <v>0</v>
      </c>
      <c r="K2979" s="148">
        <f t="shared" si="186"/>
        <v>1</v>
      </c>
      <c r="L2979" s="151">
        <f t="shared" si="187"/>
        <v>1</v>
      </c>
    </row>
    <row r="2980" spans="2:12" x14ac:dyDescent="0.25">
      <c r="B2980" s="147" t="s">
        <v>6</v>
      </c>
      <c r="C2980" s="148" t="s">
        <v>7</v>
      </c>
      <c r="D2980" s="148">
        <v>40</v>
      </c>
      <c r="E2980" s="148" t="s">
        <v>8</v>
      </c>
      <c r="F2980" s="149">
        <v>44719</v>
      </c>
      <c r="G2980" s="149">
        <v>44679</v>
      </c>
      <c r="H2980" s="150">
        <v>74000</v>
      </c>
      <c r="I2980" s="148" t="str">
        <f t="shared" si="184"/>
        <v>2022Q2</v>
      </c>
      <c r="J2980" s="148">
        <f t="shared" si="185"/>
        <v>0</v>
      </c>
      <c r="K2980" s="148">
        <f t="shared" si="186"/>
        <v>0</v>
      </c>
      <c r="L2980" s="151">
        <f t="shared" si="187"/>
        <v>1</v>
      </c>
    </row>
    <row r="2981" spans="2:12" x14ac:dyDescent="0.25">
      <c r="B2981" s="147" t="s">
        <v>6</v>
      </c>
      <c r="C2981" s="148" t="s">
        <v>7</v>
      </c>
      <c r="D2981" s="148">
        <v>59</v>
      </c>
      <c r="E2981" s="148" t="s">
        <v>8</v>
      </c>
      <c r="F2981" s="149">
        <v>44722</v>
      </c>
      <c r="G2981" s="149">
        <v>44635</v>
      </c>
      <c r="H2981" s="150">
        <v>10000</v>
      </c>
      <c r="I2981" s="148" t="str">
        <f t="shared" si="184"/>
        <v>2022Q1</v>
      </c>
      <c r="J2981" s="148">
        <f t="shared" si="185"/>
        <v>0</v>
      </c>
      <c r="K2981" s="148">
        <f t="shared" si="186"/>
        <v>1</v>
      </c>
      <c r="L2981" s="151">
        <f t="shared" si="187"/>
        <v>1</v>
      </c>
    </row>
    <row r="2982" spans="2:12" x14ac:dyDescent="0.25">
      <c r="B2982" s="147" t="s">
        <v>9</v>
      </c>
      <c r="C2982" s="148" t="s">
        <v>7</v>
      </c>
      <c r="D2982" s="148">
        <v>21</v>
      </c>
      <c r="E2982" s="148" t="s">
        <v>8</v>
      </c>
      <c r="F2982" s="149">
        <v>44723</v>
      </c>
      <c r="G2982" s="149">
        <v>43435</v>
      </c>
      <c r="H2982" s="150">
        <v>100000</v>
      </c>
      <c r="I2982" s="148" t="str">
        <f t="shared" si="184"/>
        <v>2018Q4</v>
      </c>
      <c r="J2982" s="148">
        <f t="shared" si="185"/>
        <v>4</v>
      </c>
      <c r="K2982" s="148">
        <f t="shared" si="186"/>
        <v>14</v>
      </c>
      <c r="L2982" s="151">
        <f t="shared" si="187"/>
        <v>1</v>
      </c>
    </row>
    <row r="2983" spans="2:12" x14ac:dyDescent="0.25">
      <c r="B2983" s="147" t="s">
        <v>9</v>
      </c>
      <c r="C2983" s="148" t="s">
        <v>7</v>
      </c>
      <c r="D2983" s="148">
        <v>50</v>
      </c>
      <c r="E2983" s="148" t="s">
        <v>8</v>
      </c>
      <c r="F2983" s="149">
        <v>44723</v>
      </c>
      <c r="G2983" s="149">
        <v>43497</v>
      </c>
      <c r="H2983" s="150">
        <v>32000</v>
      </c>
      <c r="I2983" s="148" t="str">
        <f t="shared" si="184"/>
        <v>2019Q1</v>
      </c>
      <c r="J2983" s="148">
        <f t="shared" si="185"/>
        <v>3</v>
      </c>
      <c r="K2983" s="148">
        <f t="shared" si="186"/>
        <v>13</v>
      </c>
      <c r="L2983" s="151">
        <f t="shared" si="187"/>
        <v>1</v>
      </c>
    </row>
    <row r="2984" spans="2:12" x14ac:dyDescent="0.25">
      <c r="B2984" s="147" t="s">
        <v>9</v>
      </c>
      <c r="C2984" s="148" t="s">
        <v>7</v>
      </c>
      <c r="D2984" s="148">
        <v>50</v>
      </c>
      <c r="E2984" s="148" t="s">
        <v>8</v>
      </c>
      <c r="F2984" s="149">
        <v>44723</v>
      </c>
      <c r="G2984" s="149">
        <v>43695</v>
      </c>
      <c r="H2984" s="150">
        <v>32000</v>
      </c>
      <c r="I2984" s="148" t="str">
        <f t="shared" si="184"/>
        <v>2019Q3</v>
      </c>
      <c r="J2984" s="148">
        <f t="shared" si="185"/>
        <v>3</v>
      </c>
      <c r="K2984" s="148">
        <f t="shared" si="186"/>
        <v>11</v>
      </c>
      <c r="L2984" s="151">
        <f t="shared" si="187"/>
        <v>1</v>
      </c>
    </row>
    <row r="2985" spans="2:12" x14ac:dyDescent="0.25">
      <c r="B2985" s="147" t="s">
        <v>6</v>
      </c>
      <c r="C2985" s="148" t="s">
        <v>7</v>
      </c>
      <c r="D2985" s="148">
        <v>25</v>
      </c>
      <c r="E2985" s="148" t="s">
        <v>8</v>
      </c>
      <c r="F2985" s="149">
        <v>44723</v>
      </c>
      <c r="G2985" s="149">
        <v>44532</v>
      </c>
      <c r="H2985" s="150">
        <v>100000</v>
      </c>
      <c r="I2985" s="148" t="str">
        <f t="shared" si="184"/>
        <v>2021Q4</v>
      </c>
      <c r="J2985" s="148">
        <f t="shared" si="185"/>
        <v>1</v>
      </c>
      <c r="K2985" s="148">
        <f t="shared" si="186"/>
        <v>2</v>
      </c>
      <c r="L2985" s="151">
        <f t="shared" si="187"/>
        <v>1</v>
      </c>
    </row>
    <row r="2986" spans="2:12" x14ac:dyDescent="0.25">
      <c r="B2986" s="147" t="s">
        <v>6</v>
      </c>
      <c r="C2986" s="148" t="s">
        <v>7</v>
      </c>
      <c r="D2986" s="148">
        <v>27</v>
      </c>
      <c r="E2986" s="148" t="s">
        <v>8</v>
      </c>
      <c r="F2986" s="149">
        <v>44723</v>
      </c>
      <c r="G2986" s="149">
        <v>44652</v>
      </c>
      <c r="H2986" s="150">
        <v>100000</v>
      </c>
      <c r="I2986" s="148" t="str">
        <f t="shared" si="184"/>
        <v>2022Q2</v>
      </c>
      <c r="J2986" s="148">
        <f t="shared" si="185"/>
        <v>0</v>
      </c>
      <c r="K2986" s="148">
        <f t="shared" si="186"/>
        <v>0</v>
      </c>
      <c r="L2986" s="151">
        <f t="shared" si="187"/>
        <v>1</v>
      </c>
    </row>
    <row r="2987" spans="2:12" x14ac:dyDescent="0.25">
      <c r="B2987" s="147" t="s">
        <v>6</v>
      </c>
      <c r="C2987" s="148" t="s">
        <v>7</v>
      </c>
      <c r="D2987" s="148">
        <v>51</v>
      </c>
      <c r="E2987" s="148" t="s">
        <v>8</v>
      </c>
      <c r="F2987" s="149">
        <v>44723</v>
      </c>
      <c r="G2987" s="149">
        <v>44666</v>
      </c>
      <c r="H2987" s="150">
        <v>30000</v>
      </c>
      <c r="I2987" s="148" t="str">
        <f t="shared" si="184"/>
        <v>2022Q2</v>
      </c>
      <c r="J2987" s="148">
        <f t="shared" si="185"/>
        <v>0</v>
      </c>
      <c r="K2987" s="148">
        <f t="shared" si="186"/>
        <v>0</v>
      </c>
      <c r="L2987" s="151">
        <f t="shared" si="187"/>
        <v>1</v>
      </c>
    </row>
    <row r="2988" spans="2:12" x14ac:dyDescent="0.25">
      <c r="B2988" s="147" t="s">
        <v>6</v>
      </c>
      <c r="C2988" s="148" t="s">
        <v>7</v>
      </c>
      <c r="D2988" s="148">
        <v>52</v>
      </c>
      <c r="E2988" s="148" t="s">
        <v>8</v>
      </c>
      <c r="F2988" s="149">
        <v>44724</v>
      </c>
      <c r="G2988" s="149">
        <v>44675</v>
      </c>
      <c r="H2988" s="150">
        <v>27000</v>
      </c>
      <c r="I2988" s="148" t="str">
        <f t="shared" si="184"/>
        <v>2022Q2</v>
      </c>
      <c r="J2988" s="148">
        <f t="shared" si="185"/>
        <v>0</v>
      </c>
      <c r="K2988" s="148">
        <f t="shared" si="186"/>
        <v>0</v>
      </c>
      <c r="L2988" s="151">
        <f t="shared" si="187"/>
        <v>1</v>
      </c>
    </row>
    <row r="2989" spans="2:12" x14ac:dyDescent="0.25">
      <c r="B2989" s="147" t="s">
        <v>6</v>
      </c>
      <c r="C2989" s="148" t="s">
        <v>7</v>
      </c>
      <c r="D2989" s="148">
        <v>42</v>
      </c>
      <c r="E2989" s="148" t="s">
        <v>8</v>
      </c>
      <c r="F2989" s="149">
        <v>44725</v>
      </c>
      <c r="G2989" s="149">
        <v>44553</v>
      </c>
      <c r="H2989" s="150">
        <v>64000</v>
      </c>
      <c r="I2989" s="148" t="str">
        <f t="shared" si="184"/>
        <v>2021Q4</v>
      </c>
      <c r="J2989" s="148">
        <f t="shared" si="185"/>
        <v>1</v>
      </c>
      <c r="K2989" s="148">
        <f t="shared" si="186"/>
        <v>2</v>
      </c>
      <c r="L2989" s="151">
        <f t="shared" si="187"/>
        <v>1</v>
      </c>
    </row>
    <row r="2990" spans="2:12" x14ac:dyDescent="0.25">
      <c r="B2990" s="147" t="s">
        <v>6</v>
      </c>
      <c r="C2990" s="148" t="s">
        <v>7</v>
      </c>
      <c r="D2990" s="148">
        <v>60</v>
      </c>
      <c r="E2990" s="148" t="s">
        <v>8</v>
      </c>
      <c r="F2990" s="149">
        <v>44725</v>
      </c>
      <c r="G2990" s="149">
        <v>44581</v>
      </c>
      <c r="H2990" s="150">
        <v>10000</v>
      </c>
      <c r="I2990" s="148" t="str">
        <f t="shared" si="184"/>
        <v>2022Q1</v>
      </c>
      <c r="J2990" s="148">
        <f t="shared" si="185"/>
        <v>0</v>
      </c>
      <c r="K2990" s="148">
        <f t="shared" si="186"/>
        <v>1</v>
      </c>
      <c r="L2990" s="151">
        <f t="shared" si="187"/>
        <v>1</v>
      </c>
    </row>
    <row r="2991" spans="2:12" x14ac:dyDescent="0.25">
      <c r="B2991" s="147" t="s">
        <v>6</v>
      </c>
      <c r="C2991" s="148" t="s">
        <v>7</v>
      </c>
      <c r="D2991" s="148">
        <v>18</v>
      </c>
      <c r="E2991" s="148" t="s">
        <v>8</v>
      </c>
      <c r="F2991" s="149">
        <v>44725</v>
      </c>
      <c r="G2991" s="149">
        <v>44624</v>
      </c>
      <c r="H2991" s="150">
        <v>100000</v>
      </c>
      <c r="I2991" s="148" t="str">
        <f t="shared" si="184"/>
        <v>2022Q1</v>
      </c>
      <c r="J2991" s="148">
        <f t="shared" si="185"/>
        <v>0</v>
      </c>
      <c r="K2991" s="148">
        <f t="shared" si="186"/>
        <v>1</v>
      </c>
      <c r="L2991" s="151">
        <f t="shared" si="187"/>
        <v>1</v>
      </c>
    </row>
    <row r="2992" spans="2:12" x14ac:dyDescent="0.25">
      <c r="B2992" s="147" t="s">
        <v>6</v>
      </c>
      <c r="C2992" s="148" t="s">
        <v>7</v>
      </c>
      <c r="D2992" s="148">
        <v>29</v>
      </c>
      <c r="E2992" s="148" t="s">
        <v>8</v>
      </c>
      <c r="F2992" s="149">
        <v>44725</v>
      </c>
      <c r="G2992" s="149">
        <v>44667</v>
      </c>
      <c r="H2992" s="150">
        <v>100000</v>
      </c>
      <c r="I2992" s="148" t="str">
        <f t="shared" si="184"/>
        <v>2022Q2</v>
      </c>
      <c r="J2992" s="148">
        <f t="shared" si="185"/>
        <v>0</v>
      </c>
      <c r="K2992" s="148">
        <f t="shared" si="186"/>
        <v>0</v>
      </c>
      <c r="L2992" s="151">
        <f t="shared" si="187"/>
        <v>1</v>
      </c>
    </row>
    <row r="2993" spans="2:12" x14ac:dyDescent="0.25">
      <c r="B2993" s="147" t="s">
        <v>6</v>
      </c>
      <c r="C2993" s="148" t="s">
        <v>7</v>
      </c>
      <c r="D2993" s="148">
        <v>56</v>
      </c>
      <c r="E2993" s="148" t="s">
        <v>8</v>
      </c>
      <c r="F2993" s="149">
        <v>44725</v>
      </c>
      <c r="G2993" s="149">
        <v>44687</v>
      </c>
      <c r="H2993" s="150">
        <v>17000</v>
      </c>
      <c r="I2993" s="148" t="str">
        <f t="shared" si="184"/>
        <v>2022Q2</v>
      </c>
      <c r="J2993" s="148">
        <f t="shared" si="185"/>
        <v>0</v>
      </c>
      <c r="K2993" s="148">
        <f t="shared" si="186"/>
        <v>0</v>
      </c>
      <c r="L2993" s="151">
        <f t="shared" si="187"/>
        <v>1</v>
      </c>
    </row>
    <row r="2994" spans="2:12" x14ac:dyDescent="0.25">
      <c r="B2994" s="147" t="s">
        <v>9</v>
      </c>
      <c r="C2994" s="148" t="s">
        <v>7</v>
      </c>
      <c r="D2994" s="148">
        <v>47</v>
      </c>
      <c r="E2994" s="148" t="s">
        <v>8</v>
      </c>
      <c r="F2994" s="149">
        <v>44730</v>
      </c>
      <c r="G2994" s="149">
        <v>42804</v>
      </c>
      <c r="H2994" s="150">
        <v>40000</v>
      </c>
      <c r="I2994" s="148" t="str">
        <f t="shared" si="184"/>
        <v>2017Q1</v>
      </c>
      <c r="J2994" s="148">
        <f t="shared" si="185"/>
        <v>5</v>
      </c>
      <c r="K2994" s="148">
        <f t="shared" si="186"/>
        <v>21</v>
      </c>
      <c r="L2994" s="151">
        <f t="shared" si="187"/>
        <v>1</v>
      </c>
    </row>
    <row r="2995" spans="2:12" x14ac:dyDescent="0.25">
      <c r="B2995" s="147" t="s">
        <v>9</v>
      </c>
      <c r="C2995" s="148" t="s">
        <v>7</v>
      </c>
      <c r="D2995" s="148">
        <v>48</v>
      </c>
      <c r="E2995" s="148" t="s">
        <v>8</v>
      </c>
      <c r="F2995" s="149">
        <v>44730</v>
      </c>
      <c r="G2995" s="149">
        <v>44497</v>
      </c>
      <c r="H2995" s="150">
        <v>38000</v>
      </c>
      <c r="I2995" s="148" t="str">
        <f t="shared" si="184"/>
        <v>2021Q4</v>
      </c>
      <c r="J2995" s="148">
        <f t="shared" si="185"/>
        <v>1</v>
      </c>
      <c r="K2995" s="148">
        <f t="shared" si="186"/>
        <v>2</v>
      </c>
      <c r="L2995" s="151">
        <f t="shared" si="187"/>
        <v>1</v>
      </c>
    </row>
    <row r="2996" spans="2:12" x14ac:dyDescent="0.25">
      <c r="B2996" s="147" t="s">
        <v>6</v>
      </c>
      <c r="C2996" s="148" t="s">
        <v>7</v>
      </c>
      <c r="D2996" s="148">
        <v>30</v>
      </c>
      <c r="E2996" s="148" t="s">
        <v>8</v>
      </c>
      <c r="F2996" s="149">
        <v>44730</v>
      </c>
      <c r="G2996" s="149">
        <v>44520</v>
      </c>
      <c r="H2996" s="150">
        <v>100000</v>
      </c>
      <c r="I2996" s="148" t="str">
        <f t="shared" si="184"/>
        <v>2021Q4</v>
      </c>
      <c r="J2996" s="148">
        <f t="shared" si="185"/>
        <v>1</v>
      </c>
      <c r="K2996" s="148">
        <f t="shared" si="186"/>
        <v>2</v>
      </c>
      <c r="L2996" s="151">
        <f t="shared" si="187"/>
        <v>1</v>
      </c>
    </row>
    <row r="2997" spans="2:12" x14ac:dyDescent="0.25">
      <c r="B2997" s="147" t="s">
        <v>6</v>
      </c>
      <c r="C2997" s="148" t="s">
        <v>7</v>
      </c>
      <c r="D2997" s="148">
        <v>62</v>
      </c>
      <c r="E2997" s="148" t="s">
        <v>8</v>
      </c>
      <c r="F2997" s="149">
        <v>44730</v>
      </c>
      <c r="G2997" s="149">
        <v>44578</v>
      </c>
      <c r="H2997" s="150">
        <v>10000</v>
      </c>
      <c r="I2997" s="148" t="str">
        <f t="shared" si="184"/>
        <v>2022Q1</v>
      </c>
      <c r="J2997" s="148">
        <f t="shared" si="185"/>
        <v>0</v>
      </c>
      <c r="K2997" s="148">
        <f t="shared" si="186"/>
        <v>1</v>
      </c>
      <c r="L2997" s="151">
        <f t="shared" si="187"/>
        <v>1</v>
      </c>
    </row>
    <row r="2998" spans="2:12" x14ac:dyDescent="0.25">
      <c r="B2998" s="147" t="s">
        <v>6</v>
      </c>
      <c r="C2998" s="148" t="s">
        <v>7</v>
      </c>
      <c r="D2998" s="148">
        <v>23</v>
      </c>
      <c r="E2998" s="148" t="s">
        <v>8</v>
      </c>
      <c r="F2998" s="149">
        <v>44730</v>
      </c>
      <c r="G2998" s="149">
        <v>44640</v>
      </c>
      <c r="H2998" s="150">
        <v>100000</v>
      </c>
      <c r="I2998" s="148" t="str">
        <f t="shared" si="184"/>
        <v>2022Q1</v>
      </c>
      <c r="J2998" s="148">
        <f t="shared" si="185"/>
        <v>0</v>
      </c>
      <c r="K2998" s="148">
        <f t="shared" si="186"/>
        <v>1</v>
      </c>
      <c r="L2998" s="151">
        <f t="shared" si="187"/>
        <v>1</v>
      </c>
    </row>
    <row r="2999" spans="2:12" x14ac:dyDescent="0.25">
      <c r="B2999" s="147" t="s">
        <v>6</v>
      </c>
      <c r="C2999" s="148" t="s">
        <v>7</v>
      </c>
      <c r="D2999" s="148">
        <v>39</v>
      </c>
      <c r="E2999" s="148" t="s">
        <v>8</v>
      </c>
      <c r="F2999" s="149">
        <v>44731</v>
      </c>
      <c r="G2999" s="149">
        <v>44536</v>
      </c>
      <c r="H2999" s="150">
        <v>81000</v>
      </c>
      <c r="I2999" s="148" t="str">
        <f t="shared" si="184"/>
        <v>2021Q4</v>
      </c>
      <c r="J2999" s="148">
        <f t="shared" si="185"/>
        <v>1</v>
      </c>
      <c r="K2999" s="148">
        <f t="shared" si="186"/>
        <v>2</v>
      </c>
      <c r="L2999" s="151">
        <f t="shared" si="187"/>
        <v>1</v>
      </c>
    </row>
    <row r="3000" spans="2:12" x14ac:dyDescent="0.25">
      <c r="B3000" s="147" t="s">
        <v>9</v>
      </c>
      <c r="C3000" s="148" t="s">
        <v>7</v>
      </c>
      <c r="D3000" s="148">
        <v>45</v>
      </c>
      <c r="E3000" s="148" t="s">
        <v>8</v>
      </c>
      <c r="F3000" s="149">
        <v>44731</v>
      </c>
      <c r="G3000" s="149">
        <v>44553</v>
      </c>
      <c r="H3000" s="150">
        <v>47000</v>
      </c>
      <c r="I3000" s="148" t="str">
        <f t="shared" si="184"/>
        <v>2021Q4</v>
      </c>
      <c r="J3000" s="148">
        <f t="shared" si="185"/>
        <v>1</v>
      </c>
      <c r="K3000" s="148">
        <f t="shared" si="186"/>
        <v>2</v>
      </c>
      <c r="L3000" s="151">
        <f t="shared" si="187"/>
        <v>1</v>
      </c>
    </row>
    <row r="3001" spans="2:12" x14ac:dyDescent="0.25">
      <c r="B3001" s="147" t="s">
        <v>6</v>
      </c>
      <c r="C3001" s="148" t="s">
        <v>7</v>
      </c>
      <c r="D3001" s="148">
        <v>52</v>
      </c>
      <c r="E3001" s="148" t="s">
        <v>8</v>
      </c>
      <c r="F3001" s="149">
        <v>44731</v>
      </c>
      <c r="G3001" s="149">
        <v>44624</v>
      </c>
      <c r="H3001" s="150">
        <v>27000</v>
      </c>
      <c r="I3001" s="148" t="str">
        <f t="shared" si="184"/>
        <v>2022Q1</v>
      </c>
      <c r="J3001" s="148">
        <f t="shared" si="185"/>
        <v>0</v>
      </c>
      <c r="K3001" s="148">
        <f t="shared" si="186"/>
        <v>1</v>
      </c>
      <c r="L3001" s="151">
        <f t="shared" si="187"/>
        <v>1</v>
      </c>
    </row>
    <row r="3002" spans="2:12" x14ac:dyDescent="0.25">
      <c r="B3002" s="147" t="s">
        <v>6</v>
      </c>
      <c r="C3002" s="148" t="s">
        <v>7</v>
      </c>
      <c r="D3002" s="148">
        <v>61</v>
      </c>
      <c r="E3002" s="148" t="s">
        <v>8</v>
      </c>
      <c r="F3002" s="149">
        <v>44731</v>
      </c>
      <c r="G3002" s="149">
        <v>44670</v>
      </c>
      <c r="H3002" s="150">
        <v>10000</v>
      </c>
      <c r="I3002" s="148" t="str">
        <f t="shared" si="184"/>
        <v>2022Q2</v>
      </c>
      <c r="J3002" s="148">
        <f t="shared" si="185"/>
        <v>0</v>
      </c>
      <c r="K3002" s="148">
        <f t="shared" si="186"/>
        <v>0</v>
      </c>
      <c r="L3002" s="151">
        <f t="shared" si="187"/>
        <v>1</v>
      </c>
    </row>
    <row r="3003" spans="2:12" x14ac:dyDescent="0.25">
      <c r="B3003" s="147" t="s">
        <v>6</v>
      </c>
      <c r="C3003" s="148" t="s">
        <v>7</v>
      </c>
      <c r="D3003" s="148">
        <v>61</v>
      </c>
      <c r="E3003" s="148" t="s">
        <v>8</v>
      </c>
      <c r="F3003" s="149">
        <v>44732</v>
      </c>
      <c r="G3003" s="149">
        <v>44220</v>
      </c>
      <c r="H3003" s="150">
        <v>10000</v>
      </c>
      <c r="I3003" s="148" t="str">
        <f t="shared" si="184"/>
        <v>2021Q1</v>
      </c>
      <c r="J3003" s="148">
        <f t="shared" si="185"/>
        <v>1</v>
      </c>
      <c r="K3003" s="148">
        <f t="shared" si="186"/>
        <v>5</v>
      </c>
      <c r="L3003" s="151">
        <f t="shared" si="187"/>
        <v>1</v>
      </c>
    </row>
    <row r="3004" spans="2:12" x14ac:dyDescent="0.25">
      <c r="B3004" s="147" t="s">
        <v>9</v>
      </c>
      <c r="C3004" s="148" t="s">
        <v>7</v>
      </c>
      <c r="D3004" s="148">
        <v>42</v>
      </c>
      <c r="E3004" s="148" t="s">
        <v>8</v>
      </c>
      <c r="F3004" s="149">
        <v>44732</v>
      </c>
      <c r="G3004" s="149">
        <v>44402</v>
      </c>
      <c r="H3004" s="150">
        <v>64000</v>
      </c>
      <c r="I3004" s="148" t="str">
        <f t="shared" si="184"/>
        <v>2021Q3</v>
      </c>
      <c r="J3004" s="148">
        <f t="shared" si="185"/>
        <v>1</v>
      </c>
      <c r="K3004" s="148">
        <f t="shared" si="186"/>
        <v>3</v>
      </c>
      <c r="L3004" s="151">
        <f t="shared" si="187"/>
        <v>1</v>
      </c>
    </row>
    <row r="3005" spans="2:12" x14ac:dyDescent="0.25">
      <c r="B3005" s="147" t="s">
        <v>9</v>
      </c>
      <c r="C3005" s="148" t="s">
        <v>10</v>
      </c>
      <c r="D3005" s="148">
        <v>26</v>
      </c>
      <c r="E3005" s="148" t="s">
        <v>8</v>
      </c>
      <c r="F3005" s="149">
        <v>44733</v>
      </c>
      <c r="G3005" s="149">
        <v>44499</v>
      </c>
      <c r="H3005" s="150">
        <v>100000</v>
      </c>
      <c r="I3005" s="148" t="str">
        <f t="shared" si="184"/>
        <v>2021Q4</v>
      </c>
      <c r="J3005" s="148">
        <f t="shared" si="185"/>
        <v>1</v>
      </c>
      <c r="K3005" s="148">
        <f t="shared" si="186"/>
        <v>2</v>
      </c>
      <c r="L3005" s="151">
        <f t="shared" si="187"/>
        <v>0</v>
      </c>
    </row>
    <row r="3006" spans="2:12" x14ac:dyDescent="0.25">
      <c r="B3006" s="147" t="s">
        <v>6</v>
      </c>
      <c r="C3006" s="148" t="s">
        <v>7</v>
      </c>
      <c r="D3006" s="148">
        <v>29</v>
      </c>
      <c r="E3006" s="148" t="s">
        <v>8</v>
      </c>
      <c r="F3006" s="149">
        <v>44733</v>
      </c>
      <c r="G3006" s="149">
        <v>44530</v>
      </c>
      <c r="H3006" s="150">
        <v>100000</v>
      </c>
      <c r="I3006" s="148" t="str">
        <f t="shared" si="184"/>
        <v>2021Q4</v>
      </c>
      <c r="J3006" s="148">
        <f t="shared" si="185"/>
        <v>1</v>
      </c>
      <c r="K3006" s="148">
        <f t="shared" si="186"/>
        <v>2</v>
      </c>
      <c r="L3006" s="151">
        <f t="shared" si="187"/>
        <v>1</v>
      </c>
    </row>
    <row r="3007" spans="2:12" x14ac:dyDescent="0.25">
      <c r="B3007" s="147" t="s">
        <v>6</v>
      </c>
      <c r="C3007" s="148" t="s">
        <v>7</v>
      </c>
      <c r="D3007" s="148">
        <v>54</v>
      </c>
      <c r="E3007" s="148" t="s">
        <v>8</v>
      </c>
      <c r="F3007" s="149">
        <v>44733</v>
      </c>
      <c r="G3007" s="149">
        <v>44549</v>
      </c>
      <c r="H3007" s="150">
        <v>22000</v>
      </c>
      <c r="I3007" s="148" t="str">
        <f t="shared" si="184"/>
        <v>2021Q4</v>
      </c>
      <c r="J3007" s="148">
        <f t="shared" si="185"/>
        <v>1</v>
      </c>
      <c r="K3007" s="148">
        <f t="shared" si="186"/>
        <v>2</v>
      </c>
      <c r="L3007" s="151">
        <f t="shared" si="187"/>
        <v>1</v>
      </c>
    </row>
    <row r="3008" spans="2:12" x14ac:dyDescent="0.25">
      <c r="B3008" s="147" t="s">
        <v>6</v>
      </c>
      <c r="C3008" s="148" t="s">
        <v>7</v>
      </c>
      <c r="D3008" s="148">
        <v>37</v>
      </c>
      <c r="E3008" s="148" t="s">
        <v>8</v>
      </c>
      <c r="F3008" s="149">
        <v>44733</v>
      </c>
      <c r="G3008" s="149">
        <v>44659</v>
      </c>
      <c r="H3008" s="150">
        <v>86000</v>
      </c>
      <c r="I3008" s="148" t="str">
        <f t="shared" si="184"/>
        <v>2022Q2</v>
      </c>
      <c r="J3008" s="148">
        <f t="shared" si="185"/>
        <v>0</v>
      </c>
      <c r="K3008" s="148">
        <f t="shared" si="186"/>
        <v>0</v>
      </c>
      <c r="L3008" s="151">
        <f t="shared" si="187"/>
        <v>1</v>
      </c>
    </row>
    <row r="3009" spans="2:12" x14ac:dyDescent="0.25">
      <c r="B3009" s="147" t="s">
        <v>6</v>
      </c>
      <c r="C3009" s="148" t="s">
        <v>7</v>
      </c>
      <c r="D3009" s="148">
        <v>50</v>
      </c>
      <c r="E3009" s="148" t="s">
        <v>8</v>
      </c>
      <c r="F3009" s="149">
        <v>44733</v>
      </c>
      <c r="G3009" s="149">
        <v>44667</v>
      </c>
      <c r="H3009" s="150">
        <v>32000</v>
      </c>
      <c r="I3009" s="148" t="str">
        <f t="shared" si="184"/>
        <v>2022Q2</v>
      </c>
      <c r="J3009" s="148">
        <f t="shared" si="185"/>
        <v>0</v>
      </c>
      <c r="K3009" s="148">
        <f t="shared" si="186"/>
        <v>0</v>
      </c>
      <c r="L3009" s="151">
        <f t="shared" si="187"/>
        <v>1</v>
      </c>
    </row>
    <row r="3010" spans="2:12" x14ac:dyDescent="0.25">
      <c r="B3010" s="147" t="s">
        <v>6</v>
      </c>
      <c r="C3010" s="148" t="s">
        <v>7</v>
      </c>
      <c r="D3010" s="148">
        <v>24</v>
      </c>
      <c r="E3010" s="148" t="s">
        <v>8</v>
      </c>
      <c r="F3010" s="149">
        <v>44733</v>
      </c>
      <c r="G3010" s="149">
        <v>44668</v>
      </c>
      <c r="H3010" s="150">
        <v>100000</v>
      </c>
      <c r="I3010" s="148" t="str">
        <f t="shared" si="184"/>
        <v>2022Q2</v>
      </c>
      <c r="J3010" s="148">
        <f t="shared" si="185"/>
        <v>0</v>
      </c>
      <c r="K3010" s="148">
        <f t="shared" si="186"/>
        <v>0</v>
      </c>
      <c r="L3010" s="151">
        <f t="shared" si="187"/>
        <v>1</v>
      </c>
    </row>
    <row r="3011" spans="2:12" x14ac:dyDescent="0.25">
      <c r="B3011" s="147" t="s">
        <v>6</v>
      </c>
      <c r="C3011" s="148" t="s">
        <v>7</v>
      </c>
      <c r="D3011" s="148">
        <v>31</v>
      </c>
      <c r="E3011" s="148" t="s">
        <v>8</v>
      </c>
      <c r="F3011" s="149">
        <v>44736</v>
      </c>
      <c r="G3011" s="149">
        <v>44428</v>
      </c>
      <c r="H3011" s="150">
        <v>98000</v>
      </c>
      <c r="I3011" s="148" t="str">
        <f t="shared" si="184"/>
        <v>2021Q3</v>
      </c>
      <c r="J3011" s="148">
        <f t="shared" si="185"/>
        <v>1</v>
      </c>
      <c r="K3011" s="148">
        <f t="shared" si="186"/>
        <v>3</v>
      </c>
      <c r="L3011" s="151">
        <f t="shared" si="187"/>
        <v>1</v>
      </c>
    </row>
    <row r="3012" spans="2:12" x14ac:dyDescent="0.25">
      <c r="B3012" s="147" t="s">
        <v>9</v>
      </c>
      <c r="C3012" s="148" t="s">
        <v>7</v>
      </c>
      <c r="D3012" s="148">
        <v>44</v>
      </c>
      <c r="E3012" s="148" t="s">
        <v>8</v>
      </c>
      <c r="F3012" s="149">
        <v>44737</v>
      </c>
      <c r="G3012" s="149">
        <v>43280</v>
      </c>
      <c r="H3012" s="150">
        <v>52000</v>
      </c>
      <c r="I3012" s="148" t="str">
        <f t="shared" si="184"/>
        <v>2018Q2</v>
      </c>
      <c r="J3012" s="148">
        <f t="shared" si="185"/>
        <v>4</v>
      </c>
      <c r="K3012" s="148">
        <f t="shared" si="186"/>
        <v>16</v>
      </c>
      <c r="L3012" s="151">
        <f t="shared" si="187"/>
        <v>1</v>
      </c>
    </row>
    <row r="3013" spans="2:12" x14ac:dyDescent="0.25">
      <c r="B3013" s="147" t="s">
        <v>9</v>
      </c>
      <c r="C3013" s="148" t="s">
        <v>7</v>
      </c>
      <c r="D3013" s="148">
        <v>21</v>
      </c>
      <c r="E3013" s="148" t="s">
        <v>8</v>
      </c>
      <c r="F3013" s="149">
        <v>44737</v>
      </c>
      <c r="G3013" s="149">
        <v>44490</v>
      </c>
      <c r="H3013" s="150">
        <v>100000</v>
      </c>
      <c r="I3013" s="148" t="str">
        <f t="shared" si="184"/>
        <v>2021Q4</v>
      </c>
      <c r="J3013" s="148">
        <f t="shared" si="185"/>
        <v>1</v>
      </c>
      <c r="K3013" s="148">
        <f t="shared" si="186"/>
        <v>2</v>
      </c>
      <c r="L3013" s="151">
        <f t="shared" si="187"/>
        <v>1</v>
      </c>
    </row>
    <row r="3014" spans="2:12" x14ac:dyDescent="0.25">
      <c r="B3014" s="147" t="s">
        <v>11</v>
      </c>
      <c r="C3014" s="148" t="s">
        <v>7</v>
      </c>
      <c r="D3014" s="148">
        <v>48</v>
      </c>
      <c r="E3014" s="148" t="s">
        <v>8</v>
      </c>
      <c r="F3014" s="149">
        <v>44737</v>
      </c>
      <c r="G3014" s="149">
        <v>44729</v>
      </c>
      <c r="H3014" s="150">
        <v>38000</v>
      </c>
      <c r="I3014" s="148" t="str">
        <f t="shared" si="184"/>
        <v>2022Q2</v>
      </c>
      <c r="J3014" s="148">
        <f t="shared" si="185"/>
        <v>0</v>
      </c>
      <c r="K3014" s="148">
        <f t="shared" si="186"/>
        <v>0</v>
      </c>
      <c r="L3014" s="151">
        <f t="shared" si="187"/>
        <v>1</v>
      </c>
    </row>
    <row r="3015" spans="2:12" x14ac:dyDescent="0.25">
      <c r="B3015" s="147" t="s">
        <v>6</v>
      </c>
      <c r="C3015" s="148" t="s">
        <v>7</v>
      </c>
      <c r="D3015" s="148">
        <v>54</v>
      </c>
      <c r="E3015" s="148" t="s">
        <v>8</v>
      </c>
      <c r="F3015" s="149">
        <v>44739</v>
      </c>
      <c r="G3015" s="149">
        <v>42495</v>
      </c>
      <c r="H3015" s="150">
        <v>22000</v>
      </c>
      <c r="I3015" s="148" t="str">
        <f t="shared" si="184"/>
        <v>2016Q2</v>
      </c>
      <c r="J3015" s="148">
        <f t="shared" si="185"/>
        <v>6</v>
      </c>
      <c r="K3015" s="148">
        <f t="shared" si="186"/>
        <v>24</v>
      </c>
      <c r="L3015" s="151">
        <f t="shared" si="187"/>
        <v>1</v>
      </c>
    </row>
    <row r="3016" spans="2:12" x14ac:dyDescent="0.25">
      <c r="B3016" s="147" t="s">
        <v>9</v>
      </c>
      <c r="C3016" s="148" t="s">
        <v>7</v>
      </c>
      <c r="D3016" s="148">
        <v>28</v>
      </c>
      <c r="E3016" s="148" t="s">
        <v>8</v>
      </c>
      <c r="F3016" s="149">
        <v>44739</v>
      </c>
      <c r="G3016" s="149">
        <v>43597</v>
      </c>
      <c r="H3016" s="150">
        <v>100000</v>
      </c>
      <c r="I3016" s="148" t="str">
        <f t="shared" si="184"/>
        <v>2019Q2</v>
      </c>
      <c r="J3016" s="148">
        <f t="shared" si="185"/>
        <v>3</v>
      </c>
      <c r="K3016" s="148">
        <f t="shared" si="186"/>
        <v>12</v>
      </c>
      <c r="L3016" s="151">
        <f t="shared" si="187"/>
        <v>1</v>
      </c>
    </row>
    <row r="3017" spans="2:12" x14ac:dyDescent="0.25">
      <c r="B3017" s="147" t="s">
        <v>9</v>
      </c>
      <c r="C3017" s="148" t="s">
        <v>7</v>
      </c>
      <c r="D3017" s="148">
        <v>59</v>
      </c>
      <c r="E3017" s="148" t="s">
        <v>8</v>
      </c>
      <c r="F3017" s="149">
        <v>44739</v>
      </c>
      <c r="G3017" s="149">
        <v>44024</v>
      </c>
      <c r="H3017" s="150">
        <v>10000</v>
      </c>
      <c r="I3017" s="148" t="str">
        <f t="shared" si="184"/>
        <v>2020Q3</v>
      </c>
      <c r="J3017" s="148">
        <f t="shared" si="185"/>
        <v>2</v>
      </c>
      <c r="K3017" s="148">
        <f t="shared" si="186"/>
        <v>7</v>
      </c>
      <c r="L3017" s="151">
        <f t="shared" si="187"/>
        <v>1</v>
      </c>
    </row>
    <row r="3018" spans="2:12" x14ac:dyDescent="0.25">
      <c r="B3018" s="147" t="s">
        <v>9</v>
      </c>
      <c r="C3018" s="148" t="s">
        <v>7</v>
      </c>
      <c r="D3018" s="148">
        <v>60</v>
      </c>
      <c r="E3018" s="148" t="s">
        <v>8</v>
      </c>
      <c r="F3018" s="149">
        <v>44739</v>
      </c>
      <c r="G3018" s="149">
        <v>44136</v>
      </c>
      <c r="H3018" s="150">
        <v>10000</v>
      </c>
      <c r="I3018" s="148" t="str">
        <f t="shared" si="184"/>
        <v>2020Q4</v>
      </c>
      <c r="J3018" s="148">
        <f t="shared" si="185"/>
        <v>2</v>
      </c>
      <c r="K3018" s="148">
        <f t="shared" si="186"/>
        <v>6</v>
      </c>
      <c r="L3018" s="151">
        <f t="shared" si="187"/>
        <v>1</v>
      </c>
    </row>
    <row r="3019" spans="2:12" x14ac:dyDescent="0.25">
      <c r="B3019" s="147" t="s">
        <v>6</v>
      </c>
      <c r="C3019" s="148" t="s">
        <v>7</v>
      </c>
      <c r="D3019" s="148">
        <v>34</v>
      </c>
      <c r="E3019" s="148" t="s">
        <v>8</v>
      </c>
      <c r="F3019" s="149">
        <v>44739</v>
      </c>
      <c r="G3019" s="149">
        <v>44621</v>
      </c>
      <c r="H3019" s="150">
        <v>91000</v>
      </c>
      <c r="I3019" s="148" t="str">
        <f t="shared" ref="I3019:I3082" si="188">YEAR(G3019)&amp;"Q"&amp;ROUNDUP(MONTH(G3019)/3,0)</f>
        <v>2022Q1</v>
      </c>
      <c r="J3019" s="148">
        <f t="shared" ref="J3019:J3082" si="189">YEAR(F3019)-YEAR(G3019)</f>
        <v>0</v>
      </c>
      <c r="K3019" s="148">
        <f t="shared" ref="K3019:K3082" si="190">(YEAR(F3019)*4+ROUNDDOWN((MONTH(F3019)-1)/3,0))
-(YEAR(G3019)*4+ROUNDDOWN((MONTH(G3019)-1)/3,0))</f>
        <v>1</v>
      </c>
      <c r="L3019" s="151">
        <f t="shared" ref="L3019:L3082" si="191">IF(C3019="Declined",0,IF(C3019="Admitted",1,IF(B3019="TPD",0.8,1)))</f>
        <v>1</v>
      </c>
    </row>
    <row r="3020" spans="2:12" x14ac:dyDescent="0.25">
      <c r="B3020" s="147" t="s">
        <v>6</v>
      </c>
      <c r="C3020" s="148" t="s">
        <v>7</v>
      </c>
      <c r="D3020" s="148">
        <v>46</v>
      </c>
      <c r="E3020" s="148" t="s">
        <v>8</v>
      </c>
      <c r="F3020" s="149">
        <v>44739</v>
      </c>
      <c r="G3020" s="149">
        <v>44677</v>
      </c>
      <c r="H3020" s="150">
        <v>43000</v>
      </c>
      <c r="I3020" s="148" t="str">
        <f t="shared" si="188"/>
        <v>2022Q2</v>
      </c>
      <c r="J3020" s="148">
        <f t="shared" si="189"/>
        <v>0</v>
      </c>
      <c r="K3020" s="148">
        <f t="shared" si="190"/>
        <v>0</v>
      </c>
      <c r="L3020" s="151">
        <f t="shared" si="191"/>
        <v>1</v>
      </c>
    </row>
    <row r="3021" spans="2:12" x14ac:dyDescent="0.25">
      <c r="B3021" s="147" t="s">
        <v>6</v>
      </c>
      <c r="C3021" s="148" t="s">
        <v>7</v>
      </c>
      <c r="D3021" s="148">
        <v>47</v>
      </c>
      <c r="E3021" s="148" t="s">
        <v>8</v>
      </c>
      <c r="F3021" s="149">
        <v>44739</v>
      </c>
      <c r="G3021" s="149">
        <v>44687</v>
      </c>
      <c r="H3021" s="150">
        <v>40000</v>
      </c>
      <c r="I3021" s="148" t="str">
        <f t="shared" si="188"/>
        <v>2022Q2</v>
      </c>
      <c r="J3021" s="148">
        <f t="shared" si="189"/>
        <v>0</v>
      </c>
      <c r="K3021" s="148">
        <f t="shared" si="190"/>
        <v>0</v>
      </c>
      <c r="L3021" s="151">
        <f t="shared" si="191"/>
        <v>1</v>
      </c>
    </row>
    <row r="3022" spans="2:12" x14ac:dyDescent="0.25">
      <c r="B3022" s="147" t="s">
        <v>11</v>
      </c>
      <c r="C3022" s="148" t="s">
        <v>7</v>
      </c>
      <c r="D3022" s="148">
        <v>63</v>
      </c>
      <c r="E3022" s="148" t="s">
        <v>8</v>
      </c>
      <c r="F3022" s="149">
        <v>44739</v>
      </c>
      <c r="G3022" s="149">
        <v>44733</v>
      </c>
      <c r="H3022" s="150">
        <v>10000</v>
      </c>
      <c r="I3022" s="148" t="str">
        <f t="shared" si="188"/>
        <v>2022Q2</v>
      </c>
      <c r="J3022" s="148">
        <f t="shared" si="189"/>
        <v>0</v>
      </c>
      <c r="K3022" s="148">
        <f t="shared" si="190"/>
        <v>0</v>
      </c>
      <c r="L3022" s="151">
        <f t="shared" si="191"/>
        <v>1</v>
      </c>
    </row>
    <row r="3023" spans="2:12" x14ac:dyDescent="0.25">
      <c r="B3023" s="147" t="s">
        <v>9</v>
      </c>
      <c r="C3023" s="148" t="s">
        <v>7</v>
      </c>
      <c r="D3023" s="148">
        <v>56</v>
      </c>
      <c r="E3023" s="148" t="s">
        <v>8</v>
      </c>
      <c r="F3023" s="149">
        <v>44740</v>
      </c>
      <c r="G3023" s="149">
        <v>43101</v>
      </c>
      <c r="H3023" s="150">
        <v>17000</v>
      </c>
      <c r="I3023" s="148" t="str">
        <f t="shared" si="188"/>
        <v>2018Q1</v>
      </c>
      <c r="J3023" s="148">
        <f t="shared" si="189"/>
        <v>4</v>
      </c>
      <c r="K3023" s="148">
        <f t="shared" si="190"/>
        <v>17</v>
      </c>
      <c r="L3023" s="151">
        <f t="shared" si="191"/>
        <v>1</v>
      </c>
    </row>
    <row r="3024" spans="2:12" x14ac:dyDescent="0.25">
      <c r="B3024" s="147" t="s">
        <v>9</v>
      </c>
      <c r="C3024" s="148" t="s">
        <v>10</v>
      </c>
      <c r="D3024" s="148">
        <v>46</v>
      </c>
      <c r="E3024" s="148" t="s">
        <v>8</v>
      </c>
      <c r="F3024" s="149">
        <v>44740</v>
      </c>
      <c r="G3024" s="149">
        <v>43131</v>
      </c>
      <c r="H3024" s="150">
        <v>43000</v>
      </c>
      <c r="I3024" s="148" t="str">
        <f t="shared" si="188"/>
        <v>2018Q1</v>
      </c>
      <c r="J3024" s="148">
        <f t="shared" si="189"/>
        <v>4</v>
      </c>
      <c r="K3024" s="148">
        <f t="shared" si="190"/>
        <v>17</v>
      </c>
      <c r="L3024" s="151">
        <f t="shared" si="191"/>
        <v>0</v>
      </c>
    </row>
    <row r="3025" spans="2:12" x14ac:dyDescent="0.25">
      <c r="B3025" s="147" t="s">
        <v>9</v>
      </c>
      <c r="C3025" s="148" t="s">
        <v>7</v>
      </c>
      <c r="D3025" s="148">
        <v>26</v>
      </c>
      <c r="E3025" s="148" t="s">
        <v>8</v>
      </c>
      <c r="F3025" s="149">
        <v>44740</v>
      </c>
      <c r="G3025" s="149">
        <v>43466</v>
      </c>
      <c r="H3025" s="150">
        <v>100000</v>
      </c>
      <c r="I3025" s="148" t="str">
        <f t="shared" si="188"/>
        <v>2019Q1</v>
      </c>
      <c r="J3025" s="148">
        <f t="shared" si="189"/>
        <v>3</v>
      </c>
      <c r="K3025" s="148">
        <f t="shared" si="190"/>
        <v>13</v>
      </c>
      <c r="L3025" s="151">
        <f t="shared" si="191"/>
        <v>1</v>
      </c>
    </row>
    <row r="3026" spans="2:12" x14ac:dyDescent="0.25">
      <c r="B3026" s="147" t="s">
        <v>9</v>
      </c>
      <c r="C3026" s="148" t="s">
        <v>7</v>
      </c>
      <c r="D3026" s="148">
        <v>51</v>
      </c>
      <c r="E3026" s="148" t="s">
        <v>8</v>
      </c>
      <c r="F3026" s="149">
        <v>44740</v>
      </c>
      <c r="G3026" s="149">
        <v>43959</v>
      </c>
      <c r="H3026" s="150">
        <v>30000</v>
      </c>
      <c r="I3026" s="148" t="str">
        <f t="shared" si="188"/>
        <v>2020Q2</v>
      </c>
      <c r="J3026" s="148">
        <f t="shared" si="189"/>
        <v>2</v>
      </c>
      <c r="K3026" s="148">
        <f t="shared" si="190"/>
        <v>8</v>
      </c>
      <c r="L3026" s="151">
        <f t="shared" si="191"/>
        <v>1</v>
      </c>
    </row>
    <row r="3027" spans="2:12" x14ac:dyDescent="0.25">
      <c r="B3027" s="147" t="s">
        <v>9</v>
      </c>
      <c r="C3027" s="148" t="s">
        <v>10</v>
      </c>
      <c r="D3027" s="148">
        <v>42</v>
      </c>
      <c r="E3027" s="148" t="s">
        <v>8</v>
      </c>
      <c r="F3027" s="149">
        <v>44740</v>
      </c>
      <c r="G3027" s="149">
        <v>44104</v>
      </c>
      <c r="H3027" s="150">
        <v>64000</v>
      </c>
      <c r="I3027" s="148" t="str">
        <f t="shared" si="188"/>
        <v>2020Q3</v>
      </c>
      <c r="J3027" s="148">
        <f t="shared" si="189"/>
        <v>2</v>
      </c>
      <c r="K3027" s="148">
        <f t="shared" si="190"/>
        <v>7</v>
      </c>
      <c r="L3027" s="151">
        <f t="shared" si="191"/>
        <v>0</v>
      </c>
    </row>
    <row r="3028" spans="2:12" x14ac:dyDescent="0.25">
      <c r="B3028" s="147" t="s">
        <v>9</v>
      </c>
      <c r="C3028" s="148" t="s">
        <v>7</v>
      </c>
      <c r="D3028" s="148">
        <v>62</v>
      </c>
      <c r="E3028" s="148" t="s">
        <v>8</v>
      </c>
      <c r="F3028" s="149">
        <v>44740</v>
      </c>
      <c r="G3028" s="149">
        <v>44393</v>
      </c>
      <c r="H3028" s="150">
        <v>10000</v>
      </c>
      <c r="I3028" s="148" t="str">
        <f t="shared" si="188"/>
        <v>2021Q3</v>
      </c>
      <c r="J3028" s="148">
        <f t="shared" si="189"/>
        <v>1</v>
      </c>
      <c r="K3028" s="148">
        <f t="shared" si="190"/>
        <v>3</v>
      </c>
      <c r="L3028" s="151">
        <f t="shared" si="191"/>
        <v>1</v>
      </c>
    </row>
    <row r="3029" spans="2:12" x14ac:dyDescent="0.25">
      <c r="B3029" s="147" t="s">
        <v>6</v>
      </c>
      <c r="C3029" s="148" t="s">
        <v>7</v>
      </c>
      <c r="D3029" s="148">
        <v>35</v>
      </c>
      <c r="E3029" s="148" t="s">
        <v>8</v>
      </c>
      <c r="F3029" s="149">
        <v>44740</v>
      </c>
      <c r="G3029" s="149">
        <v>44555</v>
      </c>
      <c r="H3029" s="150">
        <v>88000</v>
      </c>
      <c r="I3029" s="148" t="str">
        <f t="shared" si="188"/>
        <v>2021Q4</v>
      </c>
      <c r="J3029" s="148">
        <f t="shared" si="189"/>
        <v>1</v>
      </c>
      <c r="K3029" s="148">
        <f t="shared" si="190"/>
        <v>2</v>
      </c>
      <c r="L3029" s="151">
        <f t="shared" si="191"/>
        <v>1</v>
      </c>
    </row>
    <row r="3030" spans="2:12" x14ac:dyDescent="0.25">
      <c r="B3030" s="147" t="s">
        <v>6</v>
      </c>
      <c r="C3030" s="148" t="s">
        <v>7</v>
      </c>
      <c r="D3030" s="148">
        <v>26</v>
      </c>
      <c r="E3030" s="148" t="s">
        <v>8</v>
      </c>
      <c r="F3030" s="149">
        <v>44740</v>
      </c>
      <c r="G3030" s="149">
        <v>44625</v>
      </c>
      <c r="H3030" s="150">
        <v>100000</v>
      </c>
      <c r="I3030" s="148" t="str">
        <f t="shared" si="188"/>
        <v>2022Q1</v>
      </c>
      <c r="J3030" s="148">
        <f t="shared" si="189"/>
        <v>0</v>
      </c>
      <c r="K3030" s="148">
        <f t="shared" si="190"/>
        <v>1</v>
      </c>
      <c r="L3030" s="151">
        <f t="shared" si="191"/>
        <v>1</v>
      </c>
    </row>
    <row r="3031" spans="2:12" x14ac:dyDescent="0.25">
      <c r="B3031" s="147" t="s">
        <v>6</v>
      </c>
      <c r="C3031" s="148" t="s">
        <v>7</v>
      </c>
      <c r="D3031" s="148">
        <v>27</v>
      </c>
      <c r="E3031" s="148" t="s">
        <v>8</v>
      </c>
      <c r="F3031" s="149">
        <v>44740</v>
      </c>
      <c r="G3031" s="149">
        <v>44678</v>
      </c>
      <c r="H3031" s="150">
        <v>100000</v>
      </c>
      <c r="I3031" s="148" t="str">
        <f t="shared" si="188"/>
        <v>2022Q2</v>
      </c>
      <c r="J3031" s="148">
        <f t="shared" si="189"/>
        <v>0</v>
      </c>
      <c r="K3031" s="148">
        <f t="shared" si="190"/>
        <v>0</v>
      </c>
      <c r="L3031" s="151">
        <f t="shared" si="191"/>
        <v>1</v>
      </c>
    </row>
    <row r="3032" spans="2:12" x14ac:dyDescent="0.25">
      <c r="B3032" s="147" t="s">
        <v>9</v>
      </c>
      <c r="C3032" s="148" t="s">
        <v>7</v>
      </c>
      <c r="D3032" s="148">
        <v>53</v>
      </c>
      <c r="E3032" s="148" t="s">
        <v>8</v>
      </c>
      <c r="F3032" s="149">
        <v>44743</v>
      </c>
      <c r="G3032" s="149">
        <v>43730</v>
      </c>
      <c r="H3032" s="150">
        <v>25000</v>
      </c>
      <c r="I3032" s="148" t="str">
        <f t="shared" si="188"/>
        <v>2019Q3</v>
      </c>
      <c r="J3032" s="148">
        <f t="shared" si="189"/>
        <v>3</v>
      </c>
      <c r="K3032" s="148">
        <f t="shared" si="190"/>
        <v>12</v>
      </c>
      <c r="L3032" s="151">
        <f t="shared" si="191"/>
        <v>1</v>
      </c>
    </row>
    <row r="3033" spans="2:12" x14ac:dyDescent="0.25">
      <c r="B3033" s="147" t="s">
        <v>9</v>
      </c>
      <c r="C3033" s="148" t="s">
        <v>7</v>
      </c>
      <c r="D3033" s="148">
        <v>53</v>
      </c>
      <c r="E3033" s="148" t="s">
        <v>8</v>
      </c>
      <c r="F3033" s="149">
        <v>44743</v>
      </c>
      <c r="G3033" s="149">
        <v>44362</v>
      </c>
      <c r="H3033" s="150">
        <v>25000</v>
      </c>
      <c r="I3033" s="148" t="str">
        <f t="shared" si="188"/>
        <v>2021Q2</v>
      </c>
      <c r="J3033" s="148">
        <f t="shared" si="189"/>
        <v>1</v>
      </c>
      <c r="K3033" s="148">
        <f t="shared" si="190"/>
        <v>5</v>
      </c>
      <c r="L3033" s="151">
        <f t="shared" si="191"/>
        <v>1</v>
      </c>
    </row>
    <row r="3034" spans="2:12" x14ac:dyDescent="0.25">
      <c r="B3034" s="147" t="s">
        <v>6</v>
      </c>
      <c r="C3034" s="148" t="s">
        <v>7</v>
      </c>
      <c r="D3034" s="148">
        <v>23</v>
      </c>
      <c r="E3034" s="148" t="s">
        <v>8</v>
      </c>
      <c r="F3034" s="149">
        <v>44743</v>
      </c>
      <c r="G3034" s="149">
        <v>44529</v>
      </c>
      <c r="H3034" s="150">
        <v>100000</v>
      </c>
      <c r="I3034" s="148" t="str">
        <f t="shared" si="188"/>
        <v>2021Q4</v>
      </c>
      <c r="J3034" s="148">
        <f t="shared" si="189"/>
        <v>1</v>
      </c>
      <c r="K3034" s="148">
        <f t="shared" si="190"/>
        <v>3</v>
      </c>
      <c r="L3034" s="151">
        <f t="shared" si="191"/>
        <v>1</v>
      </c>
    </row>
    <row r="3035" spans="2:12" x14ac:dyDescent="0.25">
      <c r="B3035" s="147" t="s">
        <v>9</v>
      </c>
      <c r="C3035" s="148" t="s">
        <v>7</v>
      </c>
      <c r="D3035" s="148">
        <v>47</v>
      </c>
      <c r="E3035" s="148" t="s">
        <v>8</v>
      </c>
      <c r="F3035" s="149">
        <v>44743</v>
      </c>
      <c r="G3035" s="149">
        <v>44567</v>
      </c>
      <c r="H3035" s="150">
        <v>40000</v>
      </c>
      <c r="I3035" s="148" t="str">
        <f t="shared" si="188"/>
        <v>2022Q1</v>
      </c>
      <c r="J3035" s="148">
        <f t="shared" si="189"/>
        <v>0</v>
      </c>
      <c r="K3035" s="148">
        <f t="shared" si="190"/>
        <v>2</v>
      </c>
      <c r="L3035" s="151">
        <f t="shared" si="191"/>
        <v>1</v>
      </c>
    </row>
    <row r="3036" spans="2:12" x14ac:dyDescent="0.25">
      <c r="B3036" s="147" t="s">
        <v>6</v>
      </c>
      <c r="C3036" s="148" t="s">
        <v>7</v>
      </c>
      <c r="D3036" s="148">
        <v>19</v>
      </c>
      <c r="E3036" s="148" t="s">
        <v>8</v>
      </c>
      <c r="F3036" s="149">
        <v>44743</v>
      </c>
      <c r="G3036" s="149">
        <v>44579</v>
      </c>
      <c r="H3036" s="150">
        <v>100000</v>
      </c>
      <c r="I3036" s="148" t="str">
        <f t="shared" si="188"/>
        <v>2022Q1</v>
      </c>
      <c r="J3036" s="148">
        <f t="shared" si="189"/>
        <v>0</v>
      </c>
      <c r="K3036" s="148">
        <f t="shared" si="190"/>
        <v>2</v>
      </c>
      <c r="L3036" s="151">
        <f t="shared" si="191"/>
        <v>1</v>
      </c>
    </row>
    <row r="3037" spans="2:12" x14ac:dyDescent="0.25">
      <c r="B3037" s="147" t="s">
        <v>6</v>
      </c>
      <c r="C3037" s="148" t="s">
        <v>7</v>
      </c>
      <c r="D3037" s="148">
        <v>46</v>
      </c>
      <c r="E3037" s="148" t="s">
        <v>8</v>
      </c>
      <c r="F3037" s="149">
        <v>44743</v>
      </c>
      <c r="G3037" s="149">
        <v>44658</v>
      </c>
      <c r="H3037" s="150">
        <v>43000</v>
      </c>
      <c r="I3037" s="148" t="str">
        <f t="shared" si="188"/>
        <v>2022Q2</v>
      </c>
      <c r="J3037" s="148">
        <f t="shared" si="189"/>
        <v>0</v>
      </c>
      <c r="K3037" s="148">
        <f t="shared" si="190"/>
        <v>1</v>
      </c>
      <c r="L3037" s="151">
        <f t="shared" si="191"/>
        <v>1</v>
      </c>
    </row>
    <row r="3038" spans="2:12" x14ac:dyDescent="0.25">
      <c r="B3038" s="147" t="s">
        <v>6</v>
      </c>
      <c r="C3038" s="148" t="s">
        <v>7</v>
      </c>
      <c r="D3038" s="148">
        <v>51</v>
      </c>
      <c r="E3038" s="148" t="s">
        <v>8</v>
      </c>
      <c r="F3038" s="149">
        <v>44743</v>
      </c>
      <c r="G3038" s="149">
        <v>44681</v>
      </c>
      <c r="H3038" s="150">
        <v>30000</v>
      </c>
      <c r="I3038" s="148" t="str">
        <f t="shared" si="188"/>
        <v>2022Q2</v>
      </c>
      <c r="J3038" s="148">
        <f t="shared" si="189"/>
        <v>0</v>
      </c>
      <c r="K3038" s="148">
        <f t="shared" si="190"/>
        <v>1</v>
      </c>
      <c r="L3038" s="151">
        <f t="shared" si="191"/>
        <v>1</v>
      </c>
    </row>
    <row r="3039" spans="2:12" x14ac:dyDescent="0.25">
      <c r="B3039" s="147" t="s">
        <v>6</v>
      </c>
      <c r="C3039" s="148" t="s">
        <v>7</v>
      </c>
      <c r="D3039" s="148">
        <v>61</v>
      </c>
      <c r="E3039" s="148" t="s">
        <v>8</v>
      </c>
      <c r="F3039" s="149">
        <v>44743</v>
      </c>
      <c r="G3039" s="149">
        <v>44692</v>
      </c>
      <c r="H3039" s="150">
        <v>10000</v>
      </c>
      <c r="I3039" s="148" t="str">
        <f t="shared" si="188"/>
        <v>2022Q2</v>
      </c>
      <c r="J3039" s="148">
        <f t="shared" si="189"/>
        <v>0</v>
      </c>
      <c r="K3039" s="148">
        <f t="shared" si="190"/>
        <v>1</v>
      </c>
      <c r="L3039" s="151">
        <f t="shared" si="191"/>
        <v>1</v>
      </c>
    </row>
    <row r="3040" spans="2:12" x14ac:dyDescent="0.25">
      <c r="B3040" s="147" t="s">
        <v>6</v>
      </c>
      <c r="C3040" s="148" t="s">
        <v>7</v>
      </c>
      <c r="D3040" s="148">
        <v>29</v>
      </c>
      <c r="E3040" s="148" t="s">
        <v>8</v>
      </c>
      <c r="F3040" s="149">
        <v>44743</v>
      </c>
      <c r="G3040" s="149">
        <v>44696</v>
      </c>
      <c r="H3040" s="150">
        <v>100000</v>
      </c>
      <c r="I3040" s="148" t="str">
        <f t="shared" si="188"/>
        <v>2022Q2</v>
      </c>
      <c r="J3040" s="148">
        <f t="shared" si="189"/>
        <v>0</v>
      </c>
      <c r="K3040" s="148">
        <f t="shared" si="190"/>
        <v>1</v>
      </c>
      <c r="L3040" s="151">
        <f t="shared" si="191"/>
        <v>1</v>
      </c>
    </row>
    <row r="3041" spans="2:12" x14ac:dyDescent="0.25">
      <c r="B3041" s="147" t="s">
        <v>11</v>
      </c>
      <c r="C3041" s="148" t="s">
        <v>7</v>
      </c>
      <c r="D3041" s="148">
        <v>53</v>
      </c>
      <c r="E3041" s="148" t="s">
        <v>8</v>
      </c>
      <c r="F3041" s="149">
        <v>44743</v>
      </c>
      <c r="G3041" s="149">
        <v>44736</v>
      </c>
      <c r="H3041" s="150">
        <v>25000</v>
      </c>
      <c r="I3041" s="148" t="str">
        <f t="shared" si="188"/>
        <v>2022Q2</v>
      </c>
      <c r="J3041" s="148">
        <f t="shared" si="189"/>
        <v>0</v>
      </c>
      <c r="K3041" s="148">
        <f t="shared" si="190"/>
        <v>1</v>
      </c>
      <c r="L3041" s="151">
        <f t="shared" si="191"/>
        <v>1</v>
      </c>
    </row>
    <row r="3042" spans="2:12" x14ac:dyDescent="0.25">
      <c r="B3042" s="147" t="s">
        <v>6</v>
      </c>
      <c r="C3042" s="148" t="s">
        <v>7</v>
      </c>
      <c r="D3042" s="148">
        <v>27</v>
      </c>
      <c r="E3042" s="148" t="s">
        <v>8</v>
      </c>
      <c r="F3042" s="149">
        <v>44744</v>
      </c>
      <c r="G3042" s="149">
        <v>44301</v>
      </c>
      <c r="H3042" s="150">
        <v>100000</v>
      </c>
      <c r="I3042" s="148" t="str">
        <f t="shared" si="188"/>
        <v>2021Q2</v>
      </c>
      <c r="J3042" s="148">
        <f t="shared" si="189"/>
        <v>1</v>
      </c>
      <c r="K3042" s="148">
        <f t="shared" si="190"/>
        <v>5</v>
      </c>
      <c r="L3042" s="151">
        <f t="shared" si="191"/>
        <v>1</v>
      </c>
    </row>
    <row r="3043" spans="2:12" x14ac:dyDescent="0.25">
      <c r="B3043" s="147" t="s">
        <v>6</v>
      </c>
      <c r="C3043" s="148" t="s">
        <v>7</v>
      </c>
      <c r="D3043" s="148">
        <v>39</v>
      </c>
      <c r="E3043" s="148" t="s">
        <v>8</v>
      </c>
      <c r="F3043" s="149">
        <v>44744</v>
      </c>
      <c r="G3043" s="149">
        <v>44664</v>
      </c>
      <c r="H3043" s="150">
        <v>81000</v>
      </c>
      <c r="I3043" s="148" t="str">
        <f t="shared" si="188"/>
        <v>2022Q2</v>
      </c>
      <c r="J3043" s="148">
        <f t="shared" si="189"/>
        <v>0</v>
      </c>
      <c r="K3043" s="148">
        <f t="shared" si="190"/>
        <v>1</v>
      </c>
      <c r="L3043" s="151">
        <f t="shared" si="191"/>
        <v>1</v>
      </c>
    </row>
    <row r="3044" spans="2:12" x14ac:dyDescent="0.25">
      <c r="B3044" s="147" t="s">
        <v>9</v>
      </c>
      <c r="C3044" s="148" t="s">
        <v>7</v>
      </c>
      <c r="D3044" s="148">
        <v>40</v>
      </c>
      <c r="E3044" s="148" t="s">
        <v>8</v>
      </c>
      <c r="F3044" s="149">
        <v>44745</v>
      </c>
      <c r="G3044" s="149">
        <v>44179</v>
      </c>
      <c r="H3044" s="150">
        <v>74000</v>
      </c>
      <c r="I3044" s="148" t="str">
        <f t="shared" si="188"/>
        <v>2020Q4</v>
      </c>
      <c r="J3044" s="148">
        <f t="shared" si="189"/>
        <v>2</v>
      </c>
      <c r="K3044" s="148">
        <f t="shared" si="190"/>
        <v>7</v>
      </c>
      <c r="L3044" s="151">
        <f t="shared" si="191"/>
        <v>1</v>
      </c>
    </row>
    <row r="3045" spans="2:12" x14ac:dyDescent="0.25">
      <c r="B3045" s="147" t="s">
        <v>9</v>
      </c>
      <c r="C3045" s="148" t="s">
        <v>7</v>
      </c>
      <c r="D3045" s="148">
        <v>47</v>
      </c>
      <c r="E3045" s="148" t="s">
        <v>8</v>
      </c>
      <c r="F3045" s="149">
        <v>44745</v>
      </c>
      <c r="G3045" s="149">
        <v>44346</v>
      </c>
      <c r="H3045" s="150">
        <v>40000</v>
      </c>
      <c r="I3045" s="148" t="str">
        <f t="shared" si="188"/>
        <v>2021Q2</v>
      </c>
      <c r="J3045" s="148">
        <f t="shared" si="189"/>
        <v>1</v>
      </c>
      <c r="K3045" s="148">
        <f t="shared" si="190"/>
        <v>5</v>
      </c>
      <c r="L3045" s="151">
        <f t="shared" si="191"/>
        <v>1</v>
      </c>
    </row>
    <row r="3046" spans="2:12" x14ac:dyDescent="0.25">
      <c r="B3046" s="147" t="s">
        <v>9</v>
      </c>
      <c r="C3046" s="148" t="s">
        <v>7</v>
      </c>
      <c r="D3046" s="148">
        <v>47</v>
      </c>
      <c r="E3046" s="148" t="s">
        <v>8</v>
      </c>
      <c r="F3046" s="149">
        <v>44746</v>
      </c>
      <c r="G3046" s="149">
        <v>43182</v>
      </c>
      <c r="H3046" s="150">
        <v>40000</v>
      </c>
      <c r="I3046" s="148" t="str">
        <f t="shared" si="188"/>
        <v>2018Q1</v>
      </c>
      <c r="J3046" s="148">
        <f t="shared" si="189"/>
        <v>4</v>
      </c>
      <c r="K3046" s="148">
        <f t="shared" si="190"/>
        <v>18</v>
      </c>
      <c r="L3046" s="151">
        <f t="shared" si="191"/>
        <v>1</v>
      </c>
    </row>
    <row r="3047" spans="2:12" x14ac:dyDescent="0.25">
      <c r="B3047" s="147" t="s">
        <v>9</v>
      </c>
      <c r="C3047" s="148" t="s">
        <v>7</v>
      </c>
      <c r="D3047" s="148">
        <v>32</v>
      </c>
      <c r="E3047" s="148" t="s">
        <v>8</v>
      </c>
      <c r="F3047" s="149">
        <v>44746</v>
      </c>
      <c r="G3047" s="149">
        <v>44478</v>
      </c>
      <c r="H3047" s="150">
        <v>96000</v>
      </c>
      <c r="I3047" s="148" t="str">
        <f t="shared" si="188"/>
        <v>2021Q4</v>
      </c>
      <c r="J3047" s="148">
        <f t="shared" si="189"/>
        <v>1</v>
      </c>
      <c r="K3047" s="148">
        <f t="shared" si="190"/>
        <v>3</v>
      </c>
      <c r="L3047" s="151">
        <f t="shared" si="191"/>
        <v>1</v>
      </c>
    </row>
    <row r="3048" spans="2:12" x14ac:dyDescent="0.25">
      <c r="B3048" s="147" t="s">
        <v>9</v>
      </c>
      <c r="C3048" s="148" t="s">
        <v>7</v>
      </c>
      <c r="D3048" s="148">
        <v>37</v>
      </c>
      <c r="E3048" s="148" t="s">
        <v>12</v>
      </c>
      <c r="F3048" s="149">
        <v>44746</v>
      </c>
      <c r="G3048" s="149">
        <v>44496</v>
      </c>
      <c r="H3048" s="150">
        <v>172000</v>
      </c>
      <c r="I3048" s="148" t="str">
        <f t="shared" si="188"/>
        <v>2021Q4</v>
      </c>
      <c r="J3048" s="148">
        <f t="shared" si="189"/>
        <v>1</v>
      </c>
      <c r="K3048" s="148">
        <f t="shared" si="190"/>
        <v>3</v>
      </c>
      <c r="L3048" s="151">
        <f t="shared" si="191"/>
        <v>1</v>
      </c>
    </row>
    <row r="3049" spans="2:12" x14ac:dyDescent="0.25">
      <c r="B3049" s="147" t="s">
        <v>6</v>
      </c>
      <c r="C3049" s="148" t="s">
        <v>7</v>
      </c>
      <c r="D3049" s="148">
        <v>46</v>
      </c>
      <c r="E3049" s="148" t="s">
        <v>8</v>
      </c>
      <c r="F3049" s="149">
        <v>44746</v>
      </c>
      <c r="G3049" s="149">
        <v>44694</v>
      </c>
      <c r="H3049" s="150">
        <v>43000</v>
      </c>
      <c r="I3049" s="148" t="str">
        <f t="shared" si="188"/>
        <v>2022Q2</v>
      </c>
      <c r="J3049" s="148">
        <f t="shared" si="189"/>
        <v>0</v>
      </c>
      <c r="K3049" s="148">
        <f t="shared" si="190"/>
        <v>1</v>
      </c>
      <c r="L3049" s="151">
        <f t="shared" si="191"/>
        <v>1</v>
      </c>
    </row>
    <row r="3050" spans="2:12" x14ac:dyDescent="0.25">
      <c r="B3050" s="147" t="s">
        <v>6</v>
      </c>
      <c r="C3050" s="148" t="s">
        <v>7</v>
      </c>
      <c r="D3050" s="148">
        <v>44</v>
      </c>
      <c r="E3050" s="148" t="s">
        <v>8</v>
      </c>
      <c r="F3050" s="149">
        <v>44746</v>
      </c>
      <c r="G3050" s="149">
        <v>44707</v>
      </c>
      <c r="H3050" s="150">
        <v>52000</v>
      </c>
      <c r="I3050" s="148" t="str">
        <f t="shared" si="188"/>
        <v>2022Q2</v>
      </c>
      <c r="J3050" s="148">
        <f t="shared" si="189"/>
        <v>0</v>
      </c>
      <c r="K3050" s="148">
        <f t="shared" si="190"/>
        <v>1</v>
      </c>
      <c r="L3050" s="151">
        <f t="shared" si="191"/>
        <v>1</v>
      </c>
    </row>
    <row r="3051" spans="2:12" x14ac:dyDescent="0.25">
      <c r="B3051" s="147" t="s">
        <v>9</v>
      </c>
      <c r="C3051" s="148" t="s">
        <v>7</v>
      </c>
      <c r="D3051" s="148">
        <v>55</v>
      </c>
      <c r="E3051" s="148" t="s">
        <v>8</v>
      </c>
      <c r="F3051" s="149">
        <v>44749</v>
      </c>
      <c r="G3051" s="149">
        <v>43110</v>
      </c>
      <c r="H3051" s="150">
        <v>20000</v>
      </c>
      <c r="I3051" s="148" t="str">
        <f t="shared" si="188"/>
        <v>2018Q1</v>
      </c>
      <c r="J3051" s="148">
        <f t="shared" si="189"/>
        <v>4</v>
      </c>
      <c r="K3051" s="148">
        <f t="shared" si="190"/>
        <v>18</v>
      </c>
      <c r="L3051" s="151">
        <f t="shared" si="191"/>
        <v>1</v>
      </c>
    </row>
    <row r="3052" spans="2:12" x14ac:dyDescent="0.25">
      <c r="B3052" s="147" t="s">
        <v>9</v>
      </c>
      <c r="C3052" s="148" t="s">
        <v>7</v>
      </c>
      <c r="D3052" s="148">
        <v>47</v>
      </c>
      <c r="E3052" s="148" t="s">
        <v>8</v>
      </c>
      <c r="F3052" s="149">
        <v>44749</v>
      </c>
      <c r="G3052" s="149">
        <v>44030</v>
      </c>
      <c r="H3052" s="150">
        <v>40000</v>
      </c>
      <c r="I3052" s="148" t="str">
        <f t="shared" si="188"/>
        <v>2020Q3</v>
      </c>
      <c r="J3052" s="148">
        <f t="shared" si="189"/>
        <v>2</v>
      </c>
      <c r="K3052" s="148">
        <f t="shared" si="190"/>
        <v>8</v>
      </c>
      <c r="L3052" s="151">
        <f t="shared" si="191"/>
        <v>1</v>
      </c>
    </row>
    <row r="3053" spans="2:12" x14ac:dyDescent="0.25">
      <c r="B3053" s="147" t="s">
        <v>9</v>
      </c>
      <c r="C3053" s="148" t="s">
        <v>7</v>
      </c>
      <c r="D3053" s="148">
        <v>33</v>
      </c>
      <c r="E3053" s="148" t="s">
        <v>8</v>
      </c>
      <c r="F3053" s="149">
        <v>44750</v>
      </c>
      <c r="G3053" s="149">
        <v>43494</v>
      </c>
      <c r="H3053" s="150">
        <v>94000</v>
      </c>
      <c r="I3053" s="148" t="str">
        <f t="shared" si="188"/>
        <v>2019Q1</v>
      </c>
      <c r="J3053" s="148">
        <f t="shared" si="189"/>
        <v>3</v>
      </c>
      <c r="K3053" s="148">
        <f t="shared" si="190"/>
        <v>14</v>
      </c>
      <c r="L3053" s="151">
        <f t="shared" si="191"/>
        <v>1</v>
      </c>
    </row>
    <row r="3054" spans="2:12" x14ac:dyDescent="0.25">
      <c r="B3054" s="147" t="s">
        <v>6</v>
      </c>
      <c r="C3054" s="148" t="s">
        <v>7</v>
      </c>
      <c r="D3054" s="148">
        <v>49</v>
      </c>
      <c r="E3054" s="148" t="s">
        <v>8</v>
      </c>
      <c r="F3054" s="149">
        <v>44750</v>
      </c>
      <c r="G3054" s="149">
        <v>44545</v>
      </c>
      <c r="H3054" s="150">
        <v>35000</v>
      </c>
      <c r="I3054" s="148" t="str">
        <f t="shared" si="188"/>
        <v>2021Q4</v>
      </c>
      <c r="J3054" s="148">
        <f t="shared" si="189"/>
        <v>1</v>
      </c>
      <c r="K3054" s="148">
        <f t="shared" si="190"/>
        <v>3</v>
      </c>
      <c r="L3054" s="151">
        <f t="shared" si="191"/>
        <v>1</v>
      </c>
    </row>
    <row r="3055" spans="2:12" x14ac:dyDescent="0.25">
      <c r="B3055" s="147" t="s">
        <v>6</v>
      </c>
      <c r="C3055" s="148" t="s">
        <v>7</v>
      </c>
      <c r="D3055" s="148">
        <v>28</v>
      </c>
      <c r="E3055" s="148" t="s">
        <v>8</v>
      </c>
      <c r="F3055" s="149">
        <v>44750</v>
      </c>
      <c r="G3055" s="149">
        <v>44670</v>
      </c>
      <c r="H3055" s="150">
        <v>100000</v>
      </c>
      <c r="I3055" s="148" t="str">
        <f t="shared" si="188"/>
        <v>2022Q2</v>
      </c>
      <c r="J3055" s="148">
        <f t="shared" si="189"/>
        <v>0</v>
      </c>
      <c r="K3055" s="148">
        <f t="shared" si="190"/>
        <v>1</v>
      </c>
      <c r="L3055" s="151">
        <f t="shared" si="191"/>
        <v>1</v>
      </c>
    </row>
    <row r="3056" spans="2:12" x14ac:dyDescent="0.25">
      <c r="B3056" s="147" t="s">
        <v>6</v>
      </c>
      <c r="C3056" s="148" t="s">
        <v>7</v>
      </c>
      <c r="D3056" s="148">
        <v>59</v>
      </c>
      <c r="E3056" s="148" t="s">
        <v>8</v>
      </c>
      <c r="F3056" s="149">
        <v>44750</v>
      </c>
      <c r="G3056" s="149">
        <v>44676</v>
      </c>
      <c r="H3056" s="150">
        <v>10000</v>
      </c>
      <c r="I3056" s="148" t="str">
        <f t="shared" si="188"/>
        <v>2022Q2</v>
      </c>
      <c r="J3056" s="148">
        <f t="shared" si="189"/>
        <v>0</v>
      </c>
      <c r="K3056" s="148">
        <f t="shared" si="190"/>
        <v>1</v>
      </c>
      <c r="L3056" s="151">
        <f t="shared" si="191"/>
        <v>1</v>
      </c>
    </row>
    <row r="3057" spans="2:12" x14ac:dyDescent="0.25">
      <c r="B3057" s="147" t="s">
        <v>6</v>
      </c>
      <c r="C3057" s="148" t="s">
        <v>7</v>
      </c>
      <c r="D3057" s="148">
        <v>42</v>
      </c>
      <c r="E3057" s="148" t="s">
        <v>8</v>
      </c>
      <c r="F3057" s="149">
        <v>44751</v>
      </c>
      <c r="G3057" s="149">
        <v>44350</v>
      </c>
      <c r="H3057" s="150">
        <v>64000</v>
      </c>
      <c r="I3057" s="148" t="str">
        <f t="shared" si="188"/>
        <v>2021Q2</v>
      </c>
      <c r="J3057" s="148">
        <f t="shared" si="189"/>
        <v>1</v>
      </c>
      <c r="K3057" s="148">
        <f t="shared" si="190"/>
        <v>5</v>
      </c>
      <c r="L3057" s="151">
        <f t="shared" si="191"/>
        <v>1</v>
      </c>
    </row>
    <row r="3058" spans="2:12" x14ac:dyDescent="0.25">
      <c r="B3058" s="147" t="s">
        <v>9</v>
      </c>
      <c r="C3058" s="148" t="s">
        <v>7</v>
      </c>
      <c r="D3058" s="148">
        <v>43</v>
      </c>
      <c r="E3058" s="148" t="s">
        <v>8</v>
      </c>
      <c r="F3058" s="149">
        <v>44751</v>
      </c>
      <c r="G3058" s="149">
        <v>44558</v>
      </c>
      <c r="H3058" s="150">
        <v>59000</v>
      </c>
      <c r="I3058" s="148" t="str">
        <f t="shared" si="188"/>
        <v>2021Q4</v>
      </c>
      <c r="J3058" s="148">
        <f t="shared" si="189"/>
        <v>1</v>
      </c>
      <c r="K3058" s="148">
        <f t="shared" si="190"/>
        <v>3</v>
      </c>
      <c r="L3058" s="151">
        <f t="shared" si="191"/>
        <v>1</v>
      </c>
    </row>
    <row r="3059" spans="2:12" x14ac:dyDescent="0.25">
      <c r="B3059" s="147" t="s">
        <v>6</v>
      </c>
      <c r="C3059" s="148" t="s">
        <v>7</v>
      </c>
      <c r="D3059" s="148">
        <v>21</v>
      </c>
      <c r="E3059" s="148" t="s">
        <v>8</v>
      </c>
      <c r="F3059" s="149">
        <v>44752</v>
      </c>
      <c r="G3059" s="149">
        <v>44507</v>
      </c>
      <c r="H3059" s="150">
        <v>100000</v>
      </c>
      <c r="I3059" s="148" t="str">
        <f t="shared" si="188"/>
        <v>2021Q4</v>
      </c>
      <c r="J3059" s="148">
        <f t="shared" si="189"/>
        <v>1</v>
      </c>
      <c r="K3059" s="148">
        <f t="shared" si="190"/>
        <v>3</v>
      </c>
      <c r="L3059" s="151">
        <f t="shared" si="191"/>
        <v>1</v>
      </c>
    </row>
    <row r="3060" spans="2:12" x14ac:dyDescent="0.25">
      <c r="B3060" s="147" t="s">
        <v>6</v>
      </c>
      <c r="C3060" s="148" t="s">
        <v>7</v>
      </c>
      <c r="D3060" s="148">
        <v>60</v>
      </c>
      <c r="E3060" s="148" t="s">
        <v>8</v>
      </c>
      <c r="F3060" s="149">
        <v>44752</v>
      </c>
      <c r="G3060" s="149">
        <v>44560</v>
      </c>
      <c r="H3060" s="150">
        <v>10000</v>
      </c>
      <c r="I3060" s="148" t="str">
        <f t="shared" si="188"/>
        <v>2021Q4</v>
      </c>
      <c r="J3060" s="148">
        <f t="shared" si="189"/>
        <v>1</v>
      </c>
      <c r="K3060" s="148">
        <f t="shared" si="190"/>
        <v>3</v>
      </c>
      <c r="L3060" s="151">
        <f t="shared" si="191"/>
        <v>1</v>
      </c>
    </row>
    <row r="3061" spans="2:12" x14ac:dyDescent="0.25">
      <c r="B3061" s="147" t="s">
        <v>9</v>
      </c>
      <c r="C3061" s="148" t="s">
        <v>10</v>
      </c>
      <c r="D3061" s="148">
        <v>37</v>
      </c>
      <c r="E3061" s="148" t="s">
        <v>8</v>
      </c>
      <c r="F3061" s="149">
        <v>44753</v>
      </c>
      <c r="G3061" s="149">
        <v>44616</v>
      </c>
      <c r="H3061" s="150">
        <v>86000</v>
      </c>
      <c r="I3061" s="148" t="str">
        <f t="shared" si="188"/>
        <v>2022Q1</v>
      </c>
      <c r="J3061" s="148">
        <f t="shared" si="189"/>
        <v>0</v>
      </c>
      <c r="K3061" s="148">
        <f t="shared" si="190"/>
        <v>2</v>
      </c>
      <c r="L3061" s="151">
        <f t="shared" si="191"/>
        <v>0</v>
      </c>
    </row>
    <row r="3062" spans="2:12" x14ac:dyDescent="0.25">
      <c r="B3062" s="147" t="s">
        <v>6</v>
      </c>
      <c r="C3062" s="148" t="s">
        <v>7</v>
      </c>
      <c r="D3062" s="148">
        <v>45</v>
      </c>
      <c r="E3062" s="148" t="s">
        <v>8</v>
      </c>
      <c r="F3062" s="149">
        <v>44756</v>
      </c>
      <c r="G3062" s="149">
        <v>44394</v>
      </c>
      <c r="H3062" s="150">
        <v>47000</v>
      </c>
      <c r="I3062" s="148" t="str">
        <f t="shared" si="188"/>
        <v>2021Q3</v>
      </c>
      <c r="J3062" s="148">
        <f t="shared" si="189"/>
        <v>1</v>
      </c>
      <c r="K3062" s="148">
        <f t="shared" si="190"/>
        <v>4</v>
      </c>
      <c r="L3062" s="151">
        <f t="shared" si="191"/>
        <v>1</v>
      </c>
    </row>
    <row r="3063" spans="2:12" x14ac:dyDescent="0.25">
      <c r="B3063" s="147" t="s">
        <v>6</v>
      </c>
      <c r="C3063" s="148" t="s">
        <v>7</v>
      </c>
      <c r="D3063" s="148">
        <v>20</v>
      </c>
      <c r="E3063" s="148" t="s">
        <v>8</v>
      </c>
      <c r="F3063" s="149">
        <v>44756</v>
      </c>
      <c r="G3063" s="149">
        <v>44513</v>
      </c>
      <c r="H3063" s="150">
        <v>100000</v>
      </c>
      <c r="I3063" s="148" t="str">
        <f t="shared" si="188"/>
        <v>2021Q4</v>
      </c>
      <c r="J3063" s="148">
        <f t="shared" si="189"/>
        <v>1</v>
      </c>
      <c r="K3063" s="148">
        <f t="shared" si="190"/>
        <v>3</v>
      </c>
      <c r="L3063" s="151">
        <f t="shared" si="191"/>
        <v>1</v>
      </c>
    </row>
    <row r="3064" spans="2:12" x14ac:dyDescent="0.25">
      <c r="B3064" s="147" t="s">
        <v>9</v>
      </c>
      <c r="C3064" s="148" t="s">
        <v>7</v>
      </c>
      <c r="D3064" s="148">
        <v>40</v>
      </c>
      <c r="E3064" s="148" t="s">
        <v>8</v>
      </c>
      <c r="F3064" s="149">
        <v>44756</v>
      </c>
      <c r="G3064" s="149">
        <v>44586</v>
      </c>
      <c r="H3064" s="150">
        <v>74000</v>
      </c>
      <c r="I3064" s="148" t="str">
        <f t="shared" si="188"/>
        <v>2022Q1</v>
      </c>
      <c r="J3064" s="148">
        <f t="shared" si="189"/>
        <v>0</v>
      </c>
      <c r="K3064" s="148">
        <f t="shared" si="190"/>
        <v>2</v>
      </c>
      <c r="L3064" s="151">
        <f t="shared" si="191"/>
        <v>1</v>
      </c>
    </row>
    <row r="3065" spans="2:12" x14ac:dyDescent="0.25">
      <c r="B3065" s="147" t="s">
        <v>6</v>
      </c>
      <c r="C3065" s="148" t="s">
        <v>7</v>
      </c>
      <c r="D3065" s="148">
        <v>38</v>
      </c>
      <c r="E3065" s="148" t="s">
        <v>8</v>
      </c>
      <c r="F3065" s="149">
        <v>44756</v>
      </c>
      <c r="G3065" s="149">
        <v>44723</v>
      </c>
      <c r="H3065" s="150">
        <v>84000</v>
      </c>
      <c r="I3065" s="148" t="str">
        <f t="shared" si="188"/>
        <v>2022Q2</v>
      </c>
      <c r="J3065" s="148">
        <f t="shared" si="189"/>
        <v>0</v>
      </c>
      <c r="K3065" s="148">
        <f t="shared" si="190"/>
        <v>1</v>
      </c>
      <c r="L3065" s="151">
        <f t="shared" si="191"/>
        <v>1</v>
      </c>
    </row>
    <row r="3066" spans="2:12" x14ac:dyDescent="0.25">
      <c r="B3066" s="147" t="s">
        <v>9</v>
      </c>
      <c r="C3066" s="148" t="s">
        <v>7</v>
      </c>
      <c r="D3066" s="148">
        <v>42</v>
      </c>
      <c r="E3066" s="148" t="s">
        <v>8</v>
      </c>
      <c r="F3066" s="149">
        <v>44757</v>
      </c>
      <c r="G3066" s="149">
        <v>44167</v>
      </c>
      <c r="H3066" s="150">
        <v>64000</v>
      </c>
      <c r="I3066" s="148" t="str">
        <f t="shared" si="188"/>
        <v>2020Q4</v>
      </c>
      <c r="J3066" s="148">
        <f t="shared" si="189"/>
        <v>2</v>
      </c>
      <c r="K3066" s="148">
        <f t="shared" si="190"/>
        <v>7</v>
      </c>
      <c r="L3066" s="151">
        <f t="shared" si="191"/>
        <v>1</v>
      </c>
    </row>
    <row r="3067" spans="2:12" x14ac:dyDescent="0.25">
      <c r="B3067" s="147" t="s">
        <v>9</v>
      </c>
      <c r="C3067" s="148" t="s">
        <v>7</v>
      </c>
      <c r="D3067" s="148">
        <v>49</v>
      </c>
      <c r="E3067" s="148" t="s">
        <v>8</v>
      </c>
      <c r="F3067" s="149">
        <v>44757</v>
      </c>
      <c r="G3067" s="149">
        <v>44525</v>
      </c>
      <c r="H3067" s="150">
        <v>35000</v>
      </c>
      <c r="I3067" s="148" t="str">
        <f t="shared" si="188"/>
        <v>2021Q4</v>
      </c>
      <c r="J3067" s="148">
        <f t="shared" si="189"/>
        <v>1</v>
      </c>
      <c r="K3067" s="148">
        <f t="shared" si="190"/>
        <v>3</v>
      </c>
      <c r="L3067" s="151">
        <f t="shared" si="191"/>
        <v>1</v>
      </c>
    </row>
    <row r="3068" spans="2:12" x14ac:dyDescent="0.25">
      <c r="B3068" s="147" t="s">
        <v>6</v>
      </c>
      <c r="C3068" s="148" t="s">
        <v>7</v>
      </c>
      <c r="D3068" s="148">
        <v>24</v>
      </c>
      <c r="E3068" s="148" t="s">
        <v>8</v>
      </c>
      <c r="F3068" s="149">
        <v>44757</v>
      </c>
      <c r="G3068" s="149">
        <v>44630</v>
      </c>
      <c r="H3068" s="150">
        <v>100000</v>
      </c>
      <c r="I3068" s="148" t="str">
        <f t="shared" si="188"/>
        <v>2022Q1</v>
      </c>
      <c r="J3068" s="148">
        <f t="shared" si="189"/>
        <v>0</v>
      </c>
      <c r="K3068" s="148">
        <f t="shared" si="190"/>
        <v>2</v>
      </c>
      <c r="L3068" s="151">
        <f t="shared" si="191"/>
        <v>1</v>
      </c>
    </row>
    <row r="3069" spans="2:12" x14ac:dyDescent="0.25">
      <c r="B3069" s="147" t="s">
        <v>6</v>
      </c>
      <c r="C3069" s="148" t="s">
        <v>7</v>
      </c>
      <c r="D3069" s="148">
        <v>53</v>
      </c>
      <c r="E3069" s="148" t="s">
        <v>8</v>
      </c>
      <c r="F3069" s="149">
        <v>44757</v>
      </c>
      <c r="G3069" s="149">
        <v>44659</v>
      </c>
      <c r="H3069" s="150">
        <v>25000</v>
      </c>
      <c r="I3069" s="148" t="str">
        <f t="shared" si="188"/>
        <v>2022Q2</v>
      </c>
      <c r="J3069" s="148">
        <f t="shared" si="189"/>
        <v>0</v>
      </c>
      <c r="K3069" s="148">
        <f t="shared" si="190"/>
        <v>1</v>
      </c>
      <c r="L3069" s="151">
        <f t="shared" si="191"/>
        <v>1</v>
      </c>
    </row>
    <row r="3070" spans="2:12" x14ac:dyDescent="0.25">
      <c r="B3070" s="147" t="s">
        <v>9</v>
      </c>
      <c r="C3070" s="148" t="s">
        <v>10</v>
      </c>
      <c r="D3070" s="148">
        <v>53</v>
      </c>
      <c r="E3070" s="148" t="s">
        <v>8</v>
      </c>
      <c r="F3070" s="149">
        <v>44758</v>
      </c>
      <c r="G3070" s="149">
        <v>43952</v>
      </c>
      <c r="H3070" s="150">
        <v>25000</v>
      </c>
      <c r="I3070" s="148" t="str">
        <f t="shared" si="188"/>
        <v>2020Q2</v>
      </c>
      <c r="J3070" s="148">
        <f t="shared" si="189"/>
        <v>2</v>
      </c>
      <c r="K3070" s="148">
        <f t="shared" si="190"/>
        <v>9</v>
      </c>
      <c r="L3070" s="151">
        <f t="shared" si="191"/>
        <v>0</v>
      </c>
    </row>
    <row r="3071" spans="2:12" x14ac:dyDescent="0.25">
      <c r="B3071" s="147" t="s">
        <v>9</v>
      </c>
      <c r="C3071" s="148" t="s">
        <v>7</v>
      </c>
      <c r="D3071" s="148">
        <v>49</v>
      </c>
      <c r="E3071" s="148" t="s">
        <v>8</v>
      </c>
      <c r="F3071" s="149">
        <v>44758</v>
      </c>
      <c r="G3071" s="149">
        <v>44413</v>
      </c>
      <c r="H3071" s="150">
        <v>35000</v>
      </c>
      <c r="I3071" s="148" t="str">
        <f t="shared" si="188"/>
        <v>2021Q3</v>
      </c>
      <c r="J3071" s="148">
        <f t="shared" si="189"/>
        <v>1</v>
      </c>
      <c r="K3071" s="148">
        <f t="shared" si="190"/>
        <v>4</v>
      </c>
      <c r="L3071" s="151">
        <f t="shared" si="191"/>
        <v>1</v>
      </c>
    </row>
    <row r="3072" spans="2:12" x14ac:dyDescent="0.25">
      <c r="B3072" s="147" t="s">
        <v>11</v>
      </c>
      <c r="C3072" s="148" t="s">
        <v>7</v>
      </c>
      <c r="D3072" s="148">
        <v>36</v>
      </c>
      <c r="E3072" s="148" t="s">
        <v>8</v>
      </c>
      <c r="F3072" s="149">
        <v>44758</v>
      </c>
      <c r="G3072" s="149">
        <v>44745</v>
      </c>
      <c r="H3072" s="150">
        <v>87000</v>
      </c>
      <c r="I3072" s="148" t="str">
        <f t="shared" si="188"/>
        <v>2022Q3</v>
      </c>
      <c r="J3072" s="148">
        <f t="shared" si="189"/>
        <v>0</v>
      </c>
      <c r="K3072" s="148">
        <f t="shared" si="190"/>
        <v>0</v>
      </c>
      <c r="L3072" s="151">
        <f t="shared" si="191"/>
        <v>1</v>
      </c>
    </row>
    <row r="3073" spans="2:12" x14ac:dyDescent="0.25">
      <c r="B3073" s="147" t="s">
        <v>9</v>
      </c>
      <c r="C3073" s="148" t="s">
        <v>7</v>
      </c>
      <c r="D3073" s="148">
        <v>41</v>
      </c>
      <c r="E3073" s="148" t="s">
        <v>8</v>
      </c>
      <c r="F3073" s="149">
        <v>44759</v>
      </c>
      <c r="G3073" s="149">
        <v>43434</v>
      </c>
      <c r="H3073" s="150">
        <v>68000</v>
      </c>
      <c r="I3073" s="148" t="str">
        <f t="shared" si="188"/>
        <v>2018Q4</v>
      </c>
      <c r="J3073" s="148">
        <f t="shared" si="189"/>
        <v>4</v>
      </c>
      <c r="K3073" s="148">
        <f t="shared" si="190"/>
        <v>15</v>
      </c>
      <c r="L3073" s="151">
        <f t="shared" si="191"/>
        <v>1</v>
      </c>
    </row>
    <row r="3074" spans="2:12" x14ac:dyDescent="0.25">
      <c r="B3074" s="147" t="s">
        <v>9</v>
      </c>
      <c r="C3074" s="148" t="s">
        <v>7</v>
      </c>
      <c r="D3074" s="148">
        <v>52</v>
      </c>
      <c r="E3074" s="148" t="s">
        <v>8</v>
      </c>
      <c r="F3074" s="149">
        <v>44759</v>
      </c>
      <c r="G3074" s="149">
        <v>43796</v>
      </c>
      <c r="H3074" s="150">
        <v>27000</v>
      </c>
      <c r="I3074" s="148" t="str">
        <f t="shared" si="188"/>
        <v>2019Q4</v>
      </c>
      <c r="J3074" s="148">
        <f t="shared" si="189"/>
        <v>3</v>
      </c>
      <c r="K3074" s="148">
        <f t="shared" si="190"/>
        <v>11</v>
      </c>
      <c r="L3074" s="151">
        <f t="shared" si="191"/>
        <v>1</v>
      </c>
    </row>
    <row r="3075" spans="2:12" x14ac:dyDescent="0.25">
      <c r="B3075" s="147" t="s">
        <v>9</v>
      </c>
      <c r="C3075" s="148" t="s">
        <v>7</v>
      </c>
      <c r="D3075" s="148">
        <v>34</v>
      </c>
      <c r="E3075" s="148" t="s">
        <v>8</v>
      </c>
      <c r="F3075" s="149">
        <v>44759</v>
      </c>
      <c r="G3075" s="149">
        <v>44111</v>
      </c>
      <c r="H3075" s="150">
        <v>91000</v>
      </c>
      <c r="I3075" s="148" t="str">
        <f t="shared" si="188"/>
        <v>2020Q4</v>
      </c>
      <c r="J3075" s="148">
        <f t="shared" si="189"/>
        <v>2</v>
      </c>
      <c r="K3075" s="148">
        <f t="shared" si="190"/>
        <v>7</v>
      </c>
      <c r="L3075" s="151">
        <f t="shared" si="191"/>
        <v>1</v>
      </c>
    </row>
    <row r="3076" spans="2:12" x14ac:dyDescent="0.25">
      <c r="B3076" s="147" t="s">
        <v>6</v>
      </c>
      <c r="C3076" s="148" t="s">
        <v>7</v>
      </c>
      <c r="D3076" s="148">
        <v>40</v>
      </c>
      <c r="E3076" s="148" t="s">
        <v>8</v>
      </c>
      <c r="F3076" s="149">
        <v>44759</v>
      </c>
      <c r="G3076" s="149">
        <v>44446</v>
      </c>
      <c r="H3076" s="150">
        <v>74000</v>
      </c>
      <c r="I3076" s="148" t="str">
        <f t="shared" si="188"/>
        <v>2021Q3</v>
      </c>
      <c r="J3076" s="148">
        <f t="shared" si="189"/>
        <v>1</v>
      </c>
      <c r="K3076" s="148">
        <f t="shared" si="190"/>
        <v>4</v>
      </c>
      <c r="L3076" s="151">
        <f t="shared" si="191"/>
        <v>1</v>
      </c>
    </row>
    <row r="3077" spans="2:12" x14ac:dyDescent="0.25">
      <c r="B3077" s="147" t="s">
        <v>9</v>
      </c>
      <c r="C3077" s="148" t="s">
        <v>7</v>
      </c>
      <c r="D3077" s="148">
        <v>61</v>
      </c>
      <c r="E3077" s="148" t="s">
        <v>8</v>
      </c>
      <c r="F3077" s="149">
        <v>44759</v>
      </c>
      <c r="G3077" s="149">
        <v>44447</v>
      </c>
      <c r="H3077" s="150">
        <v>10000</v>
      </c>
      <c r="I3077" s="148" t="str">
        <f t="shared" si="188"/>
        <v>2021Q3</v>
      </c>
      <c r="J3077" s="148">
        <f t="shared" si="189"/>
        <v>1</v>
      </c>
      <c r="K3077" s="148">
        <f t="shared" si="190"/>
        <v>4</v>
      </c>
      <c r="L3077" s="151">
        <f t="shared" si="191"/>
        <v>1</v>
      </c>
    </row>
    <row r="3078" spans="2:12" x14ac:dyDescent="0.25">
      <c r="B3078" s="147" t="s">
        <v>6</v>
      </c>
      <c r="C3078" s="148" t="s">
        <v>7</v>
      </c>
      <c r="D3078" s="148">
        <v>60</v>
      </c>
      <c r="E3078" s="148" t="s">
        <v>8</v>
      </c>
      <c r="F3078" s="149">
        <v>44760</v>
      </c>
      <c r="G3078" s="149">
        <v>44335</v>
      </c>
      <c r="H3078" s="150">
        <v>10000</v>
      </c>
      <c r="I3078" s="148" t="str">
        <f t="shared" si="188"/>
        <v>2021Q2</v>
      </c>
      <c r="J3078" s="148">
        <f t="shared" si="189"/>
        <v>1</v>
      </c>
      <c r="K3078" s="148">
        <f t="shared" si="190"/>
        <v>5</v>
      </c>
      <c r="L3078" s="151">
        <f t="shared" si="191"/>
        <v>1</v>
      </c>
    </row>
    <row r="3079" spans="2:12" x14ac:dyDescent="0.25">
      <c r="B3079" s="147" t="s">
        <v>6</v>
      </c>
      <c r="C3079" s="148" t="s">
        <v>7</v>
      </c>
      <c r="D3079" s="148">
        <v>30</v>
      </c>
      <c r="E3079" s="148" t="s">
        <v>8</v>
      </c>
      <c r="F3079" s="149">
        <v>44760</v>
      </c>
      <c r="G3079" s="149">
        <v>44665</v>
      </c>
      <c r="H3079" s="150">
        <v>100000</v>
      </c>
      <c r="I3079" s="148" t="str">
        <f t="shared" si="188"/>
        <v>2022Q2</v>
      </c>
      <c r="J3079" s="148">
        <f t="shared" si="189"/>
        <v>0</v>
      </c>
      <c r="K3079" s="148">
        <f t="shared" si="190"/>
        <v>1</v>
      </c>
      <c r="L3079" s="151">
        <f t="shared" si="191"/>
        <v>1</v>
      </c>
    </row>
    <row r="3080" spans="2:12" x14ac:dyDescent="0.25">
      <c r="B3080" s="147" t="s">
        <v>6</v>
      </c>
      <c r="C3080" s="148" t="s">
        <v>7</v>
      </c>
      <c r="D3080" s="148">
        <v>43</v>
      </c>
      <c r="E3080" s="148" t="s">
        <v>8</v>
      </c>
      <c r="F3080" s="149">
        <v>44760</v>
      </c>
      <c r="G3080" s="149">
        <v>44678</v>
      </c>
      <c r="H3080" s="150">
        <v>59000</v>
      </c>
      <c r="I3080" s="148" t="str">
        <f t="shared" si="188"/>
        <v>2022Q2</v>
      </c>
      <c r="J3080" s="148">
        <f t="shared" si="189"/>
        <v>0</v>
      </c>
      <c r="K3080" s="148">
        <f t="shared" si="190"/>
        <v>1</v>
      </c>
      <c r="L3080" s="151">
        <f t="shared" si="191"/>
        <v>1</v>
      </c>
    </row>
    <row r="3081" spans="2:12" x14ac:dyDescent="0.25">
      <c r="B3081" s="147" t="s">
        <v>9</v>
      </c>
      <c r="C3081" s="148" t="s">
        <v>7</v>
      </c>
      <c r="D3081" s="148">
        <v>45</v>
      </c>
      <c r="E3081" s="148" t="s">
        <v>8</v>
      </c>
      <c r="F3081" s="149">
        <v>44763</v>
      </c>
      <c r="G3081" s="149">
        <v>44539</v>
      </c>
      <c r="H3081" s="150">
        <v>47000</v>
      </c>
      <c r="I3081" s="148" t="str">
        <f t="shared" si="188"/>
        <v>2021Q4</v>
      </c>
      <c r="J3081" s="148">
        <f t="shared" si="189"/>
        <v>1</v>
      </c>
      <c r="K3081" s="148">
        <f t="shared" si="190"/>
        <v>3</v>
      </c>
      <c r="L3081" s="151">
        <f t="shared" si="191"/>
        <v>1</v>
      </c>
    </row>
    <row r="3082" spans="2:12" x14ac:dyDescent="0.25">
      <c r="B3082" s="147" t="s">
        <v>6</v>
      </c>
      <c r="C3082" s="148" t="s">
        <v>7</v>
      </c>
      <c r="D3082" s="148">
        <v>23</v>
      </c>
      <c r="E3082" s="148" t="s">
        <v>8</v>
      </c>
      <c r="F3082" s="149">
        <v>44763</v>
      </c>
      <c r="G3082" s="149">
        <v>44643</v>
      </c>
      <c r="H3082" s="150">
        <v>100000</v>
      </c>
      <c r="I3082" s="148" t="str">
        <f t="shared" si="188"/>
        <v>2022Q1</v>
      </c>
      <c r="J3082" s="148">
        <f t="shared" si="189"/>
        <v>0</v>
      </c>
      <c r="K3082" s="148">
        <f t="shared" si="190"/>
        <v>2</v>
      </c>
      <c r="L3082" s="151">
        <f t="shared" si="191"/>
        <v>1</v>
      </c>
    </row>
    <row r="3083" spans="2:12" x14ac:dyDescent="0.25">
      <c r="B3083" s="147" t="s">
        <v>6</v>
      </c>
      <c r="C3083" s="148" t="s">
        <v>7</v>
      </c>
      <c r="D3083" s="148">
        <v>33</v>
      </c>
      <c r="E3083" s="148" t="s">
        <v>8</v>
      </c>
      <c r="F3083" s="149">
        <v>44763</v>
      </c>
      <c r="G3083" s="149">
        <v>44644</v>
      </c>
      <c r="H3083" s="150">
        <v>94000</v>
      </c>
      <c r="I3083" s="148" t="str">
        <f t="shared" ref="I3083:I3146" si="192">YEAR(G3083)&amp;"Q"&amp;ROUNDUP(MONTH(G3083)/3,0)</f>
        <v>2022Q1</v>
      </c>
      <c r="J3083" s="148">
        <f t="shared" ref="J3083:J3146" si="193">YEAR(F3083)-YEAR(G3083)</f>
        <v>0</v>
      </c>
      <c r="K3083" s="148">
        <f t="shared" ref="K3083:K3146" si="194">(YEAR(F3083)*4+ROUNDDOWN((MONTH(F3083)-1)/3,0))
-(YEAR(G3083)*4+ROUNDDOWN((MONTH(G3083)-1)/3,0))</f>
        <v>2</v>
      </c>
      <c r="L3083" s="151">
        <f t="shared" ref="L3083:L3146" si="195">IF(C3083="Declined",0,IF(C3083="Admitted",1,IF(B3083="TPD",0.8,1)))</f>
        <v>1</v>
      </c>
    </row>
    <row r="3084" spans="2:12" x14ac:dyDescent="0.25">
      <c r="B3084" s="147" t="s">
        <v>6</v>
      </c>
      <c r="C3084" s="148" t="s">
        <v>7</v>
      </c>
      <c r="D3084" s="148">
        <v>39</v>
      </c>
      <c r="E3084" s="148" t="s">
        <v>8</v>
      </c>
      <c r="F3084" s="149">
        <v>44763</v>
      </c>
      <c r="G3084" s="149">
        <v>44705</v>
      </c>
      <c r="H3084" s="150">
        <v>81000</v>
      </c>
      <c r="I3084" s="148" t="str">
        <f t="shared" si="192"/>
        <v>2022Q2</v>
      </c>
      <c r="J3084" s="148">
        <f t="shared" si="193"/>
        <v>0</v>
      </c>
      <c r="K3084" s="148">
        <f t="shared" si="194"/>
        <v>1</v>
      </c>
      <c r="L3084" s="151">
        <f t="shared" si="195"/>
        <v>1</v>
      </c>
    </row>
    <row r="3085" spans="2:12" x14ac:dyDescent="0.25">
      <c r="B3085" s="147" t="s">
        <v>6</v>
      </c>
      <c r="C3085" s="148" t="s">
        <v>7</v>
      </c>
      <c r="D3085" s="148">
        <v>20</v>
      </c>
      <c r="E3085" s="148" t="s">
        <v>8</v>
      </c>
      <c r="F3085" s="149">
        <v>44763</v>
      </c>
      <c r="G3085" s="149">
        <v>44724</v>
      </c>
      <c r="H3085" s="150">
        <v>100000</v>
      </c>
      <c r="I3085" s="148" t="str">
        <f t="shared" si="192"/>
        <v>2022Q2</v>
      </c>
      <c r="J3085" s="148">
        <f t="shared" si="193"/>
        <v>0</v>
      </c>
      <c r="K3085" s="148">
        <f t="shared" si="194"/>
        <v>1</v>
      </c>
      <c r="L3085" s="151">
        <f t="shared" si="195"/>
        <v>1</v>
      </c>
    </row>
    <row r="3086" spans="2:12" x14ac:dyDescent="0.25">
      <c r="B3086" s="147" t="s">
        <v>9</v>
      </c>
      <c r="C3086" s="148" t="s">
        <v>7</v>
      </c>
      <c r="D3086" s="148">
        <v>46</v>
      </c>
      <c r="E3086" s="148" t="s">
        <v>8</v>
      </c>
      <c r="F3086" s="149">
        <v>44764</v>
      </c>
      <c r="G3086" s="149">
        <v>43123</v>
      </c>
      <c r="H3086" s="150">
        <v>43000</v>
      </c>
      <c r="I3086" s="148" t="str">
        <f t="shared" si="192"/>
        <v>2018Q1</v>
      </c>
      <c r="J3086" s="148">
        <f t="shared" si="193"/>
        <v>4</v>
      </c>
      <c r="K3086" s="148">
        <f t="shared" si="194"/>
        <v>18</v>
      </c>
      <c r="L3086" s="151">
        <f t="shared" si="195"/>
        <v>1</v>
      </c>
    </row>
    <row r="3087" spans="2:12" x14ac:dyDescent="0.25">
      <c r="B3087" s="147" t="s">
        <v>6</v>
      </c>
      <c r="C3087" s="148" t="s">
        <v>7</v>
      </c>
      <c r="D3087" s="148">
        <v>17</v>
      </c>
      <c r="E3087" s="148" t="s">
        <v>8</v>
      </c>
      <c r="F3087" s="149">
        <v>44764</v>
      </c>
      <c r="G3087" s="149">
        <v>44333</v>
      </c>
      <c r="H3087" s="150">
        <v>100000</v>
      </c>
      <c r="I3087" s="148" t="str">
        <f t="shared" si="192"/>
        <v>2021Q2</v>
      </c>
      <c r="J3087" s="148">
        <f t="shared" si="193"/>
        <v>1</v>
      </c>
      <c r="K3087" s="148">
        <f t="shared" si="194"/>
        <v>5</v>
      </c>
      <c r="L3087" s="151">
        <f t="shared" si="195"/>
        <v>1</v>
      </c>
    </row>
    <row r="3088" spans="2:12" x14ac:dyDescent="0.25">
      <c r="B3088" s="147" t="s">
        <v>9</v>
      </c>
      <c r="C3088" s="148" t="s">
        <v>7</v>
      </c>
      <c r="D3088" s="148">
        <v>34</v>
      </c>
      <c r="E3088" s="148" t="s">
        <v>8</v>
      </c>
      <c r="F3088" s="149">
        <v>44764</v>
      </c>
      <c r="G3088" s="149">
        <v>44543</v>
      </c>
      <c r="H3088" s="150">
        <v>91000</v>
      </c>
      <c r="I3088" s="148" t="str">
        <f t="shared" si="192"/>
        <v>2021Q4</v>
      </c>
      <c r="J3088" s="148">
        <f t="shared" si="193"/>
        <v>1</v>
      </c>
      <c r="K3088" s="148">
        <f t="shared" si="194"/>
        <v>3</v>
      </c>
      <c r="L3088" s="151">
        <f t="shared" si="195"/>
        <v>1</v>
      </c>
    </row>
    <row r="3089" spans="2:12" x14ac:dyDescent="0.25">
      <c r="B3089" s="147" t="s">
        <v>6</v>
      </c>
      <c r="C3089" s="148" t="s">
        <v>7</v>
      </c>
      <c r="D3089" s="148">
        <v>39</v>
      </c>
      <c r="E3089" s="148" t="s">
        <v>8</v>
      </c>
      <c r="F3089" s="149">
        <v>44764</v>
      </c>
      <c r="G3089" s="149">
        <v>44614</v>
      </c>
      <c r="H3089" s="150">
        <v>81000</v>
      </c>
      <c r="I3089" s="148" t="str">
        <f t="shared" si="192"/>
        <v>2022Q1</v>
      </c>
      <c r="J3089" s="148">
        <f t="shared" si="193"/>
        <v>0</v>
      </c>
      <c r="K3089" s="148">
        <f t="shared" si="194"/>
        <v>2</v>
      </c>
      <c r="L3089" s="151">
        <f t="shared" si="195"/>
        <v>1</v>
      </c>
    </row>
    <row r="3090" spans="2:12" x14ac:dyDescent="0.25">
      <c r="B3090" s="147" t="s">
        <v>6</v>
      </c>
      <c r="C3090" s="148" t="s">
        <v>7</v>
      </c>
      <c r="D3090" s="148">
        <v>27</v>
      </c>
      <c r="E3090" s="148" t="s">
        <v>8</v>
      </c>
      <c r="F3090" s="149">
        <v>44764</v>
      </c>
      <c r="G3090" s="149">
        <v>44637</v>
      </c>
      <c r="H3090" s="150">
        <v>100000</v>
      </c>
      <c r="I3090" s="148" t="str">
        <f t="shared" si="192"/>
        <v>2022Q1</v>
      </c>
      <c r="J3090" s="148">
        <f t="shared" si="193"/>
        <v>0</v>
      </c>
      <c r="K3090" s="148">
        <f t="shared" si="194"/>
        <v>2</v>
      </c>
      <c r="L3090" s="151">
        <f t="shared" si="195"/>
        <v>1</v>
      </c>
    </row>
    <row r="3091" spans="2:12" x14ac:dyDescent="0.25">
      <c r="B3091" s="147" t="s">
        <v>6</v>
      </c>
      <c r="C3091" s="148" t="s">
        <v>7</v>
      </c>
      <c r="D3091" s="148">
        <v>29</v>
      </c>
      <c r="E3091" s="148" t="s">
        <v>8</v>
      </c>
      <c r="F3091" s="149">
        <v>44764</v>
      </c>
      <c r="G3091" s="149">
        <v>44652</v>
      </c>
      <c r="H3091" s="150">
        <v>100000</v>
      </c>
      <c r="I3091" s="148" t="str">
        <f t="shared" si="192"/>
        <v>2022Q2</v>
      </c>
      <c r="J3091" s="148">
        <f t="shared" si="193"/>
        <v>0</v>
      </c>
      <c r="K3091" s="148">
        <f t="shared" si="194"/>
        <v>1</v>
      </c>
      <c r="L3091" s="151">
        <f t="shared" si="195"/>
        <v>1</v>
      </c>
    </row>
    <row r="3092" spans="2:12" x14ac:dyDescent="0.25">
      <c r="B3092" s="147" t="s">
        <v>6</v>
      </c>
      <c r="C3092" s="148" t="s">
        <v>7</v>
      </c>
      <c r="D3092" s="148">
        <v>64</v>
      </c>
      <c r="E3092" s="148" t="s">
        <v>8</v>
      </c>
      <c r="F3092" s="149">
        <v>44764</v>
      </c>
      <c r="G3092" s="149">
        <v>44743</v>
      </c>
      <c r="H3092" s="150">
        <v>10000</v>
      </c>
      <c r="I3092" s="148" t="str">
        <f t="shared" si="192"/>
        <v>2022Q3</v>
      </c>
      <c r="J3092" s="148">
        <f t="shared" si="193"/>
        <v>0</v>
      </c>
      <c r="K3092" s="148">
        <f t="shared" si="194"/>
        <v>0</v>
      </c>
      <c r="L3092" s="151">
        <f t="shared" si="195"/>
        <v>1</v>
      </c>
    </row>
    <row r="3093" spans="2:12" x14ac:dyDescent="0.25">
      <c r="B3093" s="147" t="s">
        <v>6</v>
      </c>
      <c r="C3093" s="148" t="s">
        <v>7</v>
      </c>
      <c r="D3093" s="148">
        <v>46</v>
      </c>
      <c r="E3093" s="148" t="s">
        <v>8</v>
      </c>
      <c r="F3093" s="149">
        <v>44765</v>
      </c>
      <c r="G3093" s="149">
        <v>44530</v>
      </c>
      <c r="H3093" s="150">
        <v>43000</v>
      </c>
      <c r="I3093" s="148" t="str">
        <f t="shared" si="192"/>
        <v>2021Q4</v>
      </c>
      <c r="J3093" s="148">
        <f t="shared" si="193"/>
        <v>1</v>
      </c>
      <c r="K3093" s="148">
        <f t="shared" si="194"/>
        <v>3</v>
      </c>
      <c r="L3093" s="151">
        <f t="shared" si="195"/>
        <v>1</v>
      </c>
    </row>
    <row r="3094" spans="2:12" x14ac:dyDescent="0.25">
      <c r="B3094" s="147" t="s">
        <v>6</v>
      </c>
      <c r="C3094" s="148" t="s">
        <v>7</v>
      </c>
      <c r="D3094" s="148">
        <v>21</v>
      </c>
      <c r="E3094" s="148" t="s">
        <v>8</v>
      </c>
      <c r="F3094" s="149">
        <v>44765</v>
      </c>
      <c r="G3094" s="149">
        <v>44558</v>
      </c>
      <c r="H3094" s="150">
        <v>100000</v>
      </c>
      <c r="I3094" s="148" t="str">
        <f t="shared" si="192"/>
        <v>2021Q4</v>
      </c>
      <c r="J3094" s="148">
        <f t="shared" si="193"/>
        <v>1</v>
      </c>
      <c r="K3094" s="148">
        <f t="shared" si="194"/>
        <v>3</v>
      </c>
      <c r="L3094" s="151">
        <f t="shared" si="195"/>
        <v>1</v>
      </c>
    </row>
    <row r="3095" spans="2:12" x14ac:dyDescent="0.25">
      <c r="B3095" s="147" t="s">
        <v>6</v>
      </c>
      <c r="C3095" s="148" t="s">
        <v>7</v>
      </c>
      <c r="D3095" s="148">
        <v>52</v>
      </c>
      <c r="E3095" s="148" t="s">
        <v>8</v>
      </c>
      <c r="F3095" s="149">
        <v>44765</v>
      </c>
      <c r="G3095" s="149">
        <v>44619</v>
      </c>
      <c r="H3095" s="150">
        <v>27000</v>
      </c>
      <c r="I3095" s="148" t="str">
        <f t="shared" si="192"/>
        <v>2022Q1</v>
      </c>
      <c r="J3095" s="148">
        <f t="shared" si="193"/>
        <v>0</v>
      </c>
      <c r="K3095" s="148">
        <f t="shared" si="194"/>
        <v>2</v>
      </c>
      <c r="L3095" s="151">
        <f t="shared" si="195"/>
        <v>1</v>
      </c>
    </row>
    <row r="3096" spans="2:12" x14ac:dyDescent="0.25">
      <c r="B3096" s="147" t="s">
        <v>9</v>
      </c>
      <c r="C3096" s="148" t="s">
        <v>7</v>
      </c>
      <c r="D3096" s="148">
        <v>44</v>
      </c>
      <c r="E3096" s="148" t="s">
        <v>8</v>
      </c>
      <c r="F3096" s="149">
        <v>44766</v>
      </c>
      <c r="G3096" s="149">
        <v>43670</v>
      </c>
      <c r="H3096" s="150">
        <v>52000</v>
      </c>
      <c r="I3096" s="148" t="str">
        <f t="shared" si="192"/>
        <v>2019Q3</v>
      </c>
      <c r="J3096" s="148">
        <f t="shared" si="193"/>
        <v>3</v>
      </c>
      <c r="K3096" s="148">
        <f t="shared" si="194"/>
        <v>12</v>
      </c>
      <c r="L3096" s="151">
        <f t="shared" si="195"/>
        <v>1</v>
      </c>
    </row>
    <row r="3097" spans="2:12" x14ac:dyDescent="0.25">
      <c r="B3097" s="147" t="s">
        <v>9</v>
      </c>
      <c r="C3097" s="148" t="s">
        <v>7</v>
      </c>
      <c r="D3097" s="148">
        <v>36</v>
      </c>
      <c r="E3097" s="148" t="s">
        <v>8</v>
      </c>
      <c r="F3097" s="149">
        <v>44766</v>
      </c>
      <c r="G3097" s="149">
        <v>44364</v>
      </c>
      <c r="H3097" s="150">
        <v>87000</v>
      </c>
      <c r="I3097" s="148" t="str">
        <f t="shared" si="192"/>
        <v>2021Q2</v>
      </c>
      <c r="J3097" s="148">
        <f t="shared" si="193"/>
        <v>1</v>
      </c>
      <c r="K3097" s="148">
        <f t="shared" si="194"/>
        <v>5</v>
      </c>
      <c r="L3097" s="151">
        <f t="shared" si="195"/>
        <v>1</v>
      </c>
    </row>
    <row r="3098" spans="2:12" x14ac:dyDescent="0.25">
      <c r="B3098" s="147" t="s">
        <v>9</v>
      </c>
      <c r="C3098" s="148" t="s">
        <v>7</v>
      </c>
      <c r="D3098" s="148">
        <v>63</v>
      </c>
      <c r="E3098" s="148" t="s">
        <v>8</v>
      </c>
      <c r="F3098" s="149">
        <v>44766</v>
      </c>
      <c r="G3098" s="149">
        <v>44429</v>
      </c>
      <c r="H3098" s="150">
        <v>10000</v>
      </c>
      <c r="I3098" s="148" t="str">
        <f t="shared" si="192"/>
        <v>2021Q3</v>
      </c>
      <c r="J3098" s="148">
        <f t="shared" si="193"/>
        <v>1</v>
      </c>
      <c r="K3098" s="148">
        <f t="shared" si="194"/>
        <v>4</v>
      </c>
      <c r="L3098" s="151">
        <f t="shared" si="195"/>
        <v>1</v>
      </c>
    </row>
    <row r="3099" spans="2:12" x14ac:dyDescent="0.25">
      <c r="B3099" s="147" t="s">
        <v>6</v>
      </c>
      <c r="C3099" s="148" t="s">
        <v>7</v>
      </c>
      <c r="D3099" s="148">
        <v>42</v>
      </c>
      <c r="E3099" s="148" t="s">
        <v>8</v>
      </c>
      <c r="F3099" s="149">
        <v>44766</v>
      </c>
      <c r="G3099" s="149">
        <v>44701</v>
      </c>
      <c r="H3099" s="150">
        <v>64000</v>
      </c>
      <c r="I3099" s="148" t="str">
        <f t="shared" si="192"/>
        <v>2022Q2</v>
      </c>
      <c r="J3099" s="148">
        <f t="shared" si="193"/>
        <v>0</v>
      </c>
      <c r="K3099" s="148">
        <f t="shared" si="194"/>
        <v>1</v>
      </c>
      <c r="L3099" s="151">
        <f t="shared" si="195"/>
        <v>1</v>
      </c>
    </row>
    <row r="3100" spans="2:12" x14ac:dyDescent="0.25">
      <c r="B3100" s="147" t="s">
        <v>6</v>
      </c>
      <c r="C3100" s="148" t="s">
        <v>7</v>
      </c>
      <c r="D3100" s="148">
        <v>38</v>
      </c>
      <c r="E3100" s="148" t="s">
        <v>8</v>
      </c>
      <c r="F3100" s="149">
        <v>44767</v>
      </c>
      <c r="G3100" s="149">
        <v>43177</v>
      </c>
      <c r="H3100" s="150">
        <v>84000</v>
      </c>
      <c r="I3100" s="148" t="str">
        <f t="shared" si="192"/>
        <v>2018Q1</v>
      </c>
      <c r="J3100" s="148">
        <f t="shared" si="193"/>
        <v>4</v>
      </c>
      <c r="K3100" s="148">
        <f t="shared" si="194"/>
        <v>18</v>
      </c>
      <c r="L3100" s="151">
        <f t="shared" si="195"/>
        <v>1</v>
      </c>
    </row>
    <row r="3101" spans="2:12" x14ac:dyDescent="0.25">
      <c r="B3101" s="147" t="s">
        <v>6</v>
      </c>
      <c r="C3101" s="148" t="s">
        <v>7</v>
      </c>
      <c r="D3101" s="148">
        <v>26</v>
      </c>
      <c r="E3101" s="148" t="s">
        <v>8</v>
      </c>
      <c r="F3101" s="149">
        <v>44767</v>
      </c>
      <c r="G3101" s="149">
        <v>44096</v>
      </c>
      <c r="H3101" s="150">
        <v>100000</v>
      </c>
      <c r="I3101" s="148" t="str">
        <f t="shared" si="192"/>
        <v>2020Q3</v>
      </c>
      <c r="J3101" s="148">
        <f t="shared" si="193"/>
        <v>2</v>
      </c>
      <c r="K3101" s="148">
        <f t="shared" si="194"/>
        <v>8</v>
      </c>
      <c r="L3101" s="151">
        <f t="shared" si="195"/>
        <v>1</v>
      </c>
    </row>
    <row r="3102" spans="2:12" x14ac:dyDescent="0.25">
      <c r="B3102" s="147" t="s">
        <v>6</v>
      </c>
      <c r="C3102" s="148" t="s">
        <v>7</v>
      </c>
      <c r="D3102" s="148">
        <v>61</v>
      </c>
      <c r="E3102" s="148" t="s">
        <v>8</v>
      </c>
      <c r="F3102" s="149">
        <v>44767</v>
      </c>
      <c r="G3102" s="149">
        <v>44360</v>
      </c>
      <c r="H3102" s="150">
        <v>10000</v>
      </c>
      <c r="I3102" s="148" t="str">
        <f t="shared" si="192"/>
        <v>2021Q2</v>
      </c>
      <c r="J3102" s="148">
        <f t="shared" si="193"/>
        <v>1</v>
      </c>
      <c r="K3102" s="148">
        <f t="shared" si="194"/>
        <v>5</v>
      </c>
      <c r="L3102" s="151">
        <f t="shared" si="195"/>
        <v>1</v>
      </c>
    </row>
    <row r="3103" spans="2:12" x14ac:dyDescent="0.25">
      <c r="B3103" s="147" t="s">
        <v>9</v>
      </c>
      <c r="C3103" s="148" t="s">
        <v>7</v>
      </c>
      <c r="D3103" s="148">
        <v>43</v>
      </c>
      <c r="E3103" s="148" t="s">
        <v>8</v>
      </c>
      <c r="F3103" s="149">
        <v>44767</v>
      </c>
      <c r="G3103" s="149">
        <v>44417</v>
      </c>
      <c r="H3103" s="150">
        <v>59000</v>
      </c>
      <c r="I3103" s="148" t="str">
        <f t="shared" si="192"/>
        <v>2021Q3</v>
      </c>
      <c r="J3103" s="148">
        <f t="shared" si="193"/>
        <v>1</v>
      </c>
      <c r="K3103" s="148">
        <f t="shared" si="194"/>
        <v>4</v>
      </c>
      <c r="L3103" s="151">
        <f t="shared" si="195"/>
        <v>1</v>
      </c>
    </row>
    <row r="3104" spans="2:12" x14ac:dyDescent="0.25">
      <c r="B3104" s="147" t="s">
        <v>9</v>
      </c>
      <c r="C3104" s="148" t="s">
        <v>10</v>
      </c>
      <c r="D3104" s="148">
        <v>51</v>
      </c>
      <c r="E3104" s="148" t="s">
        <v>8</v>
      </c>
      <c r="F3104" s="149">
        <v>44770</v>
      </c>
      <c r="G3104" s="149">
        <v>44432</v>
      </c>
      <c r="H3104" s="150">
        <v>30000</v>
      </c>
      <c r="I3104" s="148" t="str">
        <f t="shared" si="192"/>
        <v>2021Q3</v>
      </c>
      <c r="J3104" s="148">
        <f t="shared" si="193"/>
        <v>1</v>
      </c>
      <c r="K3104" s="148">
        <f t="shared" si="194"/>
        <v>4</v>
      </c>
      <c r="L3104" s="151">
        <f t="shared" si="195"/>
        <v>0</v>
      </c>
    </row>
    <row r="3105" spans="2:12" x14ac:dyDescent="0.25">
      <c r="B3105" s="147" t="s">
        <v>9</v>
      </c>
      <c r="C3105" s="148" t="s">
        <v>7</v>
      </c>
      <c r="D3105" s="148">
        <v>63</v>
      </c>
      <c r="E3105" s="148" t="s">
        <v>8</v>
      </c>
      <c r="F3105" s="149">
        <v>44770</v>
      </c>
      <c r="G3105" s="149">
        <v>44574</v>
      </c>
      <c r="H3105" s="150">
        <v>10000</v>
      </c>
      <c r="I3105" s="148" t="str">
        <f t="shared" si="192"/>
        <v>2022Q1</v>
      </c>
      <c r="J3105" s="148">
        <f t="shared" si="193"/>
        <v>0</v>
      </c>
      <c r="K3105" s="148">
        <f t="shared" si="194"/>
        <v>2</v>
      </c>
      <c r="L3105" s="151">
        <f t="shared" si="195"/>
        <v>1</v>
      </c>
    </row>
    <row r="3106" spans="2:12" x14ac:dyDescent="0.25">
      <c r="B3106" s="147" t="s">
        <v>6</v>
      </c>
      <c r="C3106" s="148" t="s">
        <v>7</v>
      </c>
      <c r="D3106" s="148">
        <v>22</v>
      </c>
      <c r="E3106" s="148" t="s">
        <v>8</v>
      </c>
      <c r="F3106" s="149">
        <v>44770</v>
      </c>
      <c r="G3106" s="149">
        <v>44659</v>
      </c>
      <c r="H3106" s="150">
        <v>100000</v>
      </c>
      <c r="I3106" s="148" t="str">
        <f t="shared" si="192"/>
        <v>2022Q2</v>
      </c>
      <c r="J3106" s="148">
        <f t="shared" si="193"/>
        <v>0</v>
      </c>
      <c r="K3106" s="148">
        <f t="shared" si="194"/>
        <v>1</v>
      </c>
      <c r="L3106" s="151">
        <f t="shared" si="195"/>
        <v>1</v>
      </c>
    </row>
    <row r="3107" spans="2:12" x14ac:dyDescent="0.25">
      <c r="B3107" s="147" t="s">
        <v>9</v>
      </c>
      <c r="C3107" s="148" t="s">
        <v>7</v>
      </c>
      <c r="D3107" s="148">
        <v>44</v>
      </c>
      <c r="E3107" s="148" t="s">
        <v>8</v>
      </c>
      <c r="F3107" s="149">
        <v>44770</v>
      </c>
      <c r="G3107" s="149">
        <v>44688</v>
      </c>
      <c r="H3107" s="150">
        <v>52000</v>
      </c>
      <c r="I3107" s="148" t="str">
        <f t="shared" si="192"/>
        <v>2022Q2</v>
      </c>
      <c r="J3107" s="148">
        <f t="shared" si="193"/>
        <v>0</v>
      </c>
      <c r="K3107" s="148">
        <f t="shared" si="194"/>
        <v>1</v>
      </c>
      <c r="L3107" s="151">
        <f t="shared" si="195"/>
        <v>1</v>
      </c>
    </row>
    <row r="3108" spans="2:12" x14ac:dyDescent="0.25">
      <c r="B3108" s="147" t="s">
        <v>9</v>
      </c>
      <c r="C3108" s="148" t="s">
        <v>10</v>
      </c>
      <c r="D3108" s="148">
        <v>50</v>
      </c>
      <c r="E3108" s="148" t="s">
        <v>8</v>
      </c>
      <c r="F3108" s="149">
        <v>44774</v>
      </c>
      <c r="G3108" s="149">
        <v>42491</v>
      </c>
      <c r="H3108" s="150">
        <v>32000</v>
      </c>
      <c r="I3108" s="148" t="str">
        <f t="shared" si="192"/>
        <v>2016Q2</v>
      </c>
      <c r="J3108" s="148">
        <f t="shared" si="193"/>
        <v>6</v>
      </c>
      <c r="K3108" s="148">
        <f t="shared" si="194"/>
        <v>25</v>
      </c>
      <c r="L3108" s="151">
        <f t="shared" si="195"/>
        <v>0</v>
      </c>
    </row>
    <row r="3109" spans="2:12" x14ac:dyDescent="0.25">
      <c r="B3109" s="147" t="s">
        <v>9</v>
      </c>
      <c r="C3109" s="148" t="s">
        <v>7</v>
      </c>
      <c r="D3109" s="148">
        <v>56</v>
      </c>
      <c r="E3109" s="148" t="s">
        <v>8</v>
      </c>
      <c r="F3109" s="149">
        <v>44774</v>
      </c>
      <c r="G3109" s="149">
        <v>44103</v>
      </c>
      <c r="H3109" s="150">
        <v>17000</v>
      </c>
      <c r="I3109" s="148" t="str">
        <f t="shared" si="192"/>
        <v>2020Q3</v>
      </c>
      <c r="J3109" s="148">
        <f t="shared" si="193"/>
        <v>2</v>
      </c>
      <c r="K3109" s="148">
        <f t="shared" si="194"/>
        <v>8</v>
      </c>
      <c r="L3109" s="151">
        <f t="shared" si="195"/>
        <v>1</v>
      </c>
    </row>
    <row r="3110" spans="2:12" x14ac:dyDescent="0.25">
      <c r="B3110" s="147" t="s">
        <v>6</v>
      </c>
      <c r="C3110" s="148" t="s">
        <v>7</v>
      </c>
      <c r="D3110" s="148">
        <v>29</v>
      </c>
      <c r="E3110" s="148" t="s">
        <v>8</v>
      </c>
      <c r="F3110" s="149">
        <v>44774</v>
      </c>
      <c r="G3110" s="149">
        <v>44556</v>
      </c>
      <c r="H3110" s="150">
        <v>100000</v>
      </c>
      <c r="I3110" s="148" t="str">
        <f t="shared" si="192"/>
        <v>2021Q4</v>
      </c>
      <c r="J3110" s="148">
        <f t="shared" si="193"/>
        <v>1</v>
      </c>
      <c r="K3110" s="148">
        <f t="shared" si="194"/>
        <v>3</v>
      </c>
      <c r="L3110" s="151">
        <f t="shared" si="195"/>
        <v>1</v>
      </c>
    </row>
    <row r="3111" spans="2:12" x14ac:dyDescent="0.25">
      <c r="B3111" s="147" t="s">
        <v>6</v>
      </c>
      <c r="C3111" s="148" t="s">
        <v>7</v>
      </c>
      <c r="D3111" s="148">
        <v>25</v>
      </c>
      <c r="E3111" s="148" t="s">
        <v>8</v>
      </c>
      <c r="F3111" s="149">
        <v>44774</v>
      </c>
      <c r="G3111" s="149">
        <v>44672</v>
      </c>
      <c r="H3111" s="150">
        <v>100000</v>
      </c>
      <c r="I3111" s="148" t="str">
        <f t="shared" si="192"/>
        <v>2022Q2</v>
      </c>
      <c r="J3111" s="148">
        <f t="shared" si="193"/>
        <v>0</v>
      </c>
      <c r="K3111" s="148">
        <f t="shared" si="194"/>
        <v>1</v>
      </c>
      <c r="L3111" s="151">
        <f t="shared" si="195"/>
        <v>1</v>
      </c>
    </row>
    <row r="3112" spans="2:12" x14ac:dyDescent="0.25">
      <c r="B3112" s="147" t="s">
        <v>9</v>
      </c>
      <c r="C3112" s="148" t="s">
        <v>7</v>
      </c>
      <c r="D3112" s="148">
        <v>54</v>
      </c>
      <c r="E3112" s="148" t="s">
        <v>8</v>
      </c>
      <c r="F3112" s="149">
        <v>44775</v>
      </c>
      <c r="G3112" s="149">
        <v>44405</v>
      </c>
      <c r="H3112" s="150">
        <v>22000</v>
      </c>
      <c r="I3112" s="148" t="str">
        <f t="shared" si="192"/>
        <v>2021Q3</v>
      </c>
      <c r="J3112" s="148">
        <f t="shared" si="193"/>
        <v>1</v>
      </c>
      <c r="K3112" s="148">
        <f t="shared" si="194"/>
        <v>4</v>
      </c>
      <c r="L3112" s="151">
        <f t="shared" si="195"/>
        <v>1</v>
      </c>
    </row>
    <row r="3113" spans="2:12" x14ac:dyDescent="0.25">
      <c r="B3113" s="147" t="s">
        <v>9</v>
      </c>
      <c r="C3113" s="148" t="s">
        <v>7</v>
      </c>
      <c r="D3113" s="148">
        <v>54</v>
      </c>
      <c r="E3113" s="148" t="s">
        <v>8</v>
      </c>
      <c r="F3113" s="149">
        <v>44775</v>
      </c>
      <c r="G3113" s="149">
        <v>44491</v>
      </c>
      <c r="H3113" s="150">
        <v>22000</v>
      </c>
      <c r="I3113" s="148" t="str">
        <f t="shared" si="192"/>
        <v>2021Q4</v>
      </c>
      <c r="J3113" s="148">
        <f t="shared" si="193"/>
        <v>1</v>
      </c>
      <c r="K3113" s="148">
        <f t="shared" si="194"/>
        <v>3</v>
      </c>
      <c r="L3113" s="151">
        <f t="shared" si="195"/>
        <v>1</v>
      </c>
    </row>
    <row r="3114" spans="2:12" x14ac:dyDescent="0.25">
      <c r="B3114" s="147" t="s">
        <v>6</v>
      </c>
      <c r="C3114" s="148" t="s">
        <v>7</v>
      </c>
      <c r="D3114" s="148">
        <v>52</v>
      </c>
      <c r="E3114" s="148" t="s">
        <v>8</v>
      </c>
      <c r="F3114" s="149">
        <v>44775</v>
      </c>
      <c r="G3114" s="149">
        <v>44609</v>
      </c>
      <c r="H3114" s="150">
        <v>27000</v>
      </c>
      <c r="I3114" s="148" t="str">
        <f t="shared" si="192"/>
        <v>2022Q1</v>
      </c>
      <c r="J3114" s="148">
        <f t="shared" si="193"/>
        <v>0</v>
      </c>
      <c r="K3114" s="148">
        <f t="shared" si="194"/>
        <v>2</v>
      </c>
      <c r="L3114" s="151">
        <f t="shared" si="195"/>
        <v>1</v>
      </c>
    </row>
    <row r="3115" spans="2:12" x14ac:dyDescent="0.25">
      <c r="B3115" s="147" t="s">
        <v>6</v>
      </c>
      <c r="C3115" s="148" t="s">
        <v>7</v>
      </c>
      <c r="D3115" s="148">
        <v>32</v>
      </c>
      <c r="E3115" s="148" t="s">
        <v>8</v>
      </c>
      <c r="F3115" s="149">
        <v>44775</v>
      </c>
      <c r="G3115" s="149">
        <v>44690</v>
      </c>
      <c r="H3115" s="150">
        <v>96000</v>
      </c>
      <c r="I3115" s="148" t="str">
        <f t="shared" si="192"/>
        <v>2022Q2</v>
      </c>
      <c r="J3115" s="148">
        <f t="shared" si="193"/>
        <v>0</v>
      </c>
      <c r="K3115" s="148">
        <f t="shared" si="194"/>
        <v>1</v>
      </c>
      <c r="L3115" s="151">
        <f t="shared" si="195"/>
        <v>1</v>
      </c>
    </row>
    <row r="3116" spans="2:12" x14ac:dyDescent="0.25">
      <c r="B3116" s="147" t="s">
        <v>9</v>
      </c>
      <c r="C3116" s="148" t="s">
        <v>7</v>
      </c>
      <c r="D3116" s="148">
        <v>28</v>
      </c>
      <c r="E3116" s="148" t="s">
        <v>8</v>
      </c>
      <c r="F3116" s="149">
        <v>44776</v>
      </c>
      <c r="G3116" s="149">
        <v>44013</v>
      </c>
      <c r="H3116" s="150">
        <v>100000</v>
      </c>
      <c r="I3116" s="148" t="str">
        <f t="shared" si="192"/>
        <v>2020Q3</v>
      </c>
      <c r="J3116" s="148">
        <f t="shared" si="193"/>
        <v>2</v>
      </c>
      <c r="K3116" s="148">
        <f t="shared" si="194"/>
        <v>8</v>
      </c>
      <c r="L3116" s="151">
        <f t="shared" si="195"/>
        <v>1</v>
      </c>
    </row>
    <row r="3117" spans="2:12" x14ac:dyDescent="0.25">
      <c r="B3117" s="147" t="s">
        <v>6</v>
      </c>
      <c r="C3117" s="148" t="s">
        <v>7</v>
      </c>
      <c r="D3117" s="148">
        <v>33</v>
      </c>
      <c r="E3117" s="148" t="s">
        <v>8</v>
      </c>
      <c r="F3117" s="149">
        <v>44776</v>
      </c>
      <c r="G3117" s="149">
        <v>44101</v>
      </c>
      <c r="H3117" s="150">
        <v>94000</v>
      </c>
      <c r="I3117" s="148" t="str">
        <f t="shared" si="192"/>
        <v>2020Q3</v>
      </c>
      <c r="J3117" s="148">
        <f t="shared" si="193"/>
        <v>2</v>
      </c>
      <c r="K3117" s="148">
        <f t="shared" si="194"/>
        <v>8</v>
      </c>
      <c r="L3117" s="151">
        <f t="shared" si="195"/>
        <v>1</v>
      </c>
    </row>
    <row r="3118" spans="2:12" x14ac:dyDescent="0.25">
      <c r="B3118" s="147" t="s">
        <v>9</v>
      </c>
      <c r="C3118" s="148" t="s">
        <v>7</v>
      </c>
      <c r="D3118" s="148">
        <v>52</v>
      </c>
      <c r="E3118" s="148" t="s">
        <v>8</v>
      </c>
      <c r="F3118" s="149">
        <v>44776</v>
      </c>
      <c r="G3118" s="149">
        <v>44302</v>
      </c>
      <c r="H3118" s="150">
        <v>27000</v>
      </c>
      <c r="I3118" s="148" t="str">
        <f t="shared" si="192"/>
        <v>2021Q2</v>
      </c>
      <c r="J3118" s="148">
        <f t="shared" si="193"/>
        <v>1</v>
      </c>
      <c r="K3118" s="148">
        <f t="shared" si="194"/>
        <v>5</v>
      </c>
      <c r="L3118" s="151">
        <f t="shared" si="195"/>
        <v>1</v>
      </c>
    </row>
    <row r="3119" spans="2:12" x14ac:dyDescent="0.25">
      <c r="B3119" s="147" t="s">
        <v>9</v>
      </c>
      <c r="C3119" s="148" t="s">
        <v>10</v>
      </c>
      <c r="D3119" s="148">
        <v>52</v>
      </c>
      <c r="E3119" s="148" t="s">
        <v>8</v>
      </c>
      <c r="F3119" s="149">
        <v>44776</v>
      </c>
      <c r="G3119" s="149">
        <v>44302</v>
      </c>
      <c r="H3119" s="150">
        <v>27000</v>
      </c>
      <c r="I3119" s="148" t="str">
        <f t="shared" si="192"/>
        <v>2021Q2</v>
      </c>
      <c r="J3119" s="148">
        <f t="shared" si="193"/>
        <v>1</v>
      </c>
      <c r="K3119" s="148">
        <f t="shared" si="194"/>
        <v>5</v>
      </c>
      <c r="L3119" s="151">
        <f t="shared" si="195"/>
        <v>0</v>
      </c>
    </row>
    <row r="3120" spans="2:12" x14ac:dyDescent="0.25">
      <c r="B3120" s="147" t="s">
        <v>6</v>
      </c>
      <c r="C3120" s="148" t="s">
        <v>7</v>
      </c>
      <c r="D3120" s="148">
        <v>24</v>
      </c>
      <c r="E3120" s="148" t="s">
        <v>8</v>
      </c>
      <c r="F3120" s="149">
        <v>44776</v>
      </c>
      <c r="G3120" s="149">
        <v>44531</v>
      </c>
      <c r="H3120" s="150">
        <v>100000</v>
      </c>
      <c r="I3120" s="148" t="str">
        <f t="shared" si="192"/>
        <v>2021Q4</v>
      </c>
      <c r="J3120" s="148">
        <f t="shared" si="193"/>
        <v>1</v>
      </c>
      <c r="K3120" s="148">
        <f t="shared" si="194"/>
        <v>3</v>
      </c>
      <c r="L3120" s="151">
        <f t="shared" si="195"/>
        <v>1</v>
      </c>
    </row>
    <row r="3121" spans="2:12" x14ac:dyDescent="0.25">
      <c r="B3121" s="147" t="s">
        <v>9</v>
      </c>
      <c r="C3121" s="148" t="s">
        <v>7</v>
      </c>
      <c r="D3121" s="148">
        <v>60</v>
      </c>
      <c r="E3121" s="148" t="s">
        <v>8</v>
      </c>
      <c r="F3121" s="149">
        <v>44777</v>
      </c>
      <c r="G3121" s="149">
        <v>44394</v>
      </c>
      <c r="H3121" s="150">
        <v>10000</v>
      </c>
      <c r="I3121" s="148" t="str">
        <f t="shared" si="192"/>
        <v>2021Q3</v>
      </c>
      <c r="J3121" s="148">
        <f t="shared" si="193"/>
        <v>1</v>
      </c>
      <c r="K3121" s="148">
        <f t="shared" si="194"/>
        <v>4</v>
      </c>
      <c r="L3121" s="151">
        <f t="shared" si="195"/>
        <v>1</v>
      </c>
    </row>
    <row r="3122" spans="2:12" x14ac:dyDescent="0.25">
      <c r="B3122" s="147" t="s">
        <v>6</v>
      </c>
      <c r="C3122" s="148" t="s">
        <v>10</v>
      </c>
      <c r="D3122" s="148">
        <v>27</v>
      </c>
      <c r="E3122" s="148" t="s">
        <v>8</v>
      </c>
      <c r="F3122" s="149">
        <v>44777</v>
      </c>
      <c r="G3122" s="149">
        <v>44670</v>
      </c>
      <c r="H3122" s="150">
        <v>100000</v>
      </c>
      <c r="I3122" s="148" t="str">
        <f t="shared" si="192"/>
        <v>2022Q2</v>
      </c>
      <c r="J3122" s="148">
        <f t="shared" si="193"/>
        <v>0</v>
      </c>
      <c r="K3122" s="148">
        <f t="shared" si="194"/>
        <v>1</v>
      </c>
      <c r="L3122" s="151">
        <f t="shared" si="195"/>
        <v>0</v>
      </c>
    </row>
    <row r="3123" spans="2:12" x14ac:dyDescent="0.25">
      <c r="B3123" s="147" t="s">
        <v>6</v>
      </c>
      <c r="C3123" s="148" t="s">
        <v>7</v>
      </c>
      <c r="D3123" s="148">
        <v>48</v>
      </c>
      <c r="E3123" s="148" t="s">
        <v>8</v>
      </c>
      <c r="F3123" s="149">
        <v>44777</v>
      </c>
      <c r="G3123" s="149">
        <v>44753</v>
      </c>
      <c r="H3123" s="150">
        <v>38000</v>
      </c>
      <c r="I3123" s="148" t="str">
        <f t="shared" si="192"/>
        <v>2022Q3</v>
      </c>
      <c r="J3123" s="148">
        <f t="shared" si="193"/>
        <v>0</v>
      </c>
      <c r="K3123" s="148">
        <f t="shared" si="194"/>
        <v>0</v>
      </c>
      <c r="L3123" s="151">
        <f t="shared" si="195"/>
        <v>1</v>
      </c>
    </row>
    <row r="3124" spans="2:12" x14ac:dyDescent="0.25">
      <c r="B3124" s="147" t="s">
        <v>9</v>
      </c>
      <c r="C3124" s="148" t="s">
        <v>7</v>
      </c>
      <c r="D3124" s="148">
        <v>50</v>
      </c>
      <c r="E3124" s="148" t="s">
        <v>8</v>
      </c>
      <c r="F3124" s="149">
        <v>44780</v>
      </c>
      <c r="G3124" s="149">
        <v>43647</v>
      </c>
      <c r="H3124" s="150">
        <v>32000</v>
      </c>
      <c r="I3124" s="148" t="str">
        <f t="shared" si="192"/>
        <v>2019Q3</v>
      </c>
      <c r="J3124" s="148">
        <f t="shared" si="193"/>
        <v>3</v>
      </c>
      <c r="K3124" s="148">
        <f t="shared" si="194"/>
        <v>12</v>
      </c>
      <c r="L3124" s="151">
        <f t="shared" si="195"/>
        <v>1</v>
      </c>
    </row>
    <row r="3125" spans="2:12" x14ac:dyDescent="0.25">
      <c r="B3125" s="147" t="s">
        <v>9</v>
      </c>
      <c r="C3125" s="148" t="s">
        <v>7</v>
      </c>
      <c r="D3125" s="148">
        <v>55</v>
      </c>
      <c r="E3125" s="148" t="s">
        <v>8</v>
      </c>
      <c r="F3125" s="149">
        <v>44781</v>
      </c>
      <c r="G3125" s="149">
        <v>43035</v>
      </c>
      <c r="H3125" s="150">
        <v>20000</v>
      </c>
      <c r="I3125" s="148" t="str">
        <f t="shared" si="192"/>
        <v>2017Q4</v>
      </c>
      <c r="J3125" s="148">
        <f t="shared" si="193"/>
        <v>5</v>
      </c>
      <c r="K3125" s="148">
        <f t="shared" si="194"/>
        <v>19</v>
      </c>
      <c r="L3125" s="151">
        <f t="shared" si="195"/>
        <v>1</v>
      </c>
    </row>
    <row r="3126" spans="2:12" x14ac:dyDescent="0.25">
      <c r="B3126" s="147" t="s">
        <v>6</v>
      </c>
      <c r="C3126" s="148" t="s">
        <v>7</v>
      </c>
      <c r="D3126" s="148">
        <v>35</v>
      </c>
      <c r="E3126" s="148" t="s">
        <v>8</v>
      </c>
      <c r="F3126" s="149">
        <v>44781</v>
      </c>
      <c r="G3126" s="149">
        <v>44555</v>
      </c>
      <c r="H3126" s="150">
        <v>88000</v>
      </c>
      <c r="I3126" s="148" t="str">
        <f t="shared" si="192"/>
        <v>2021Q4</v>
      </c>
      <c r="J3126" s="148">
        <f t="shared" si="193"/>
        <v>1</v>
      </c>
      <c r="K3126" s="148">
        <f t="shared" si="194"/>
        <v>3</v>
      </c>
      <c r="L3126" s="151">
        <f t="shared" si="195"/>
        <v>1</v>
      </c>
    </row>
    <row r="3127" spans="2:12" x14ac:dyDescent="0.25">
      <c r="B3127" s="147" t="s">
        <v>9</v>
      </c>
      <c r="C3127" s="148" t="s">
        <v>7</v>
      </c>
      <c r="D3127" s="148">
        <v>40</v>
      </c>
      <c r="E3127" s="148" t="s">
        <v>8</v>
      </c>
      <c r="F3127" s="149">
        <v>44781</v>
      </c>
      <c r="G3127" s="149">
        <v>44691</v>
      </c>
      <c r="H3127" s="150">
        <v>74000</v>
      </c>
      <c r="I3127" s="148" t="str">
        <f t="shared" si="192"/>
        <v>2022Q2</v>
      </c>
      <c r="J3127" s="148">
        <f t="shared" si="193"/>
        <v>0</v>
      </c>
      <c r="K3127" s="148">
        <f t="shared" si="194"/>
        <v>1</v>
      </c>
      <c r="L3127" s="151">
        <f t="shared" si="195"/>
        <v>1</v>
      </c>
    </row>
    <row r="3128" spans="2:12" x14ac:dyDescent="0.25">
      <c r="B3128" s="147" t="s">
        <v>9</v>
      </c>
      <c r="C3128" s="148" t="s">
        <v>10</v>
      </c>
      <c r="D3128" s="148">
        <v>35</v>
      </c>
      <c r="E3128" s="148" t="s">
        <v>8</v>
      </c>
      <c r="F3128" s="149">
        <v>44782</v>
      </c>
      <c r="G3128" s="149">
        <v>42613</v>
      </c>
      <c r="H3128" s="150">
        <v>88000</v>
      </c>
      <c r="I3128" s="148" t="str">
        <f t="shared" si="192"/>
        <v>2016Q3</v>
      </c>
      <c r="J3128" s="148">
        <f t="shared" si="193"/>
        <v>6</v>
      </c>
      <c r="K3128" s="148">
        <f t="shared" si="194"/>
        <v>24</v>
      </c>
      <c r="L3128" s="151">
        <f t="shared" si="195"/>
        <v>0</v>
      </c>
    </row>
    <row r="3129" spans="2:12" x14ac:dyDescent="0.25">
      <c r="B3129" s="147" t="s">
        <v>9</v>
      </c>
      <c r="C3129" s="148" t="s">
        <v>7</v>
      </c>
      <c r="D3129" s="148">
        <v>32</v>
      </c>
      <c r="E3129" s="148" t="s">
        <v>8</v>
      </c>
      <c r="F3129" s="149">
        <v>44782</v>
      </c>
      <c r="G3129" s="149">
        <v>43040</v>
      </c>
      <c r="H3129" s="150">
        <v>96000</v>
      </c>
      <c r="I3129" s="148" t="str">
        <f t="shared" si="192"/>
        <v>2017Q4</v>
      </c>
      <c r="J3129" s="148">
        <f t="shared" si="193"/>
        <v>5</v>
      </c>
      <c r="K3129" s="148">
        <f t="shared" si="194"/>
        <v>19</v>
      </c>
      <c r="L3129" s="151">
        <f t="shared" si="195"/>
        <v>1</v>
      </c>
    </row>
    <row r="3130" spans="2:12" x14ac:dyDescent="0.25">
      <c r="B3130" s="147" t="s">
        <v>9</v>
      </c>
      <c r="C3130" s="148" t="s">
        <v>7</v>
      </c>
      <c r="D3130" s="148">
        <v>41</v>
      </c>
      <c r="E3130" s="148" t="s">
        <v>8</v>
      </c>
      <c r="F3130" s="149">
        <v>44782</v>
      </c>
      <c r="G3130" s="149">
        <v>43547</v>
      </c>
      <c r="H3130" s="150">
        <v>68000</v>
      </c>
      <c r="I3130" s="148" t="str">
        <f t="shared" si="192"/>
        <v>2019Q1</v>
      </c>
      <c r="J3130" s="148">
        <f t="shared" si="193"/>
        <v>3</v>
      </c>
      <c r="K3130" s="148">
        <f t="shared" si="194"/>
        <v>14</v>
      </c>
      <c r="L3130" s="151">
        <f t="shared" si="195"/>
        <v>1</v>
      </c>
    </row>
    <row r="3131" spans="2:12" x14ac:dyDescent="0.25">
      <c r="B3131" s="147" t="s">
        <v>6</v>
      </c>
      <c r="C3131" s="148" t="s">
        <v>7</v>
      </c>
      <c r="D3131" s="148">
        <v>61</v>
      </c>
      <c r="E3131" s="148" t="s">
        <v>8</v>
      </c>
      <c r="F3131" s="149">
        <v>44782</v>
      </c>
      <c r="G3131" s="149">
        <v>44567</v>
      </c>
      <c r="H3131" s="150">
        <v>10000</v>
      </c>
      <c r="I3131" s="148" t="str">
        <f t="shared" si="192"/>
        <v>2022Q1</v>
      </c>
      <c r="J3131" s="148">
        <f t="shared" si="193"/>
        <v>0</v>
      </c>
      <c r="K3131" s="148">
        <f t="shared" si="194"/>
        <v>2</v>
      </c>
      <c r="L3131" s="151">
        <f t="shared" si="195"/>
        <v>1</v>
      </c>
    </row>
    <row r="3132" spans="2:12" x14ac:dyDescent="0.25">
      <c r="B3132" s="147" t="s">
        <v>9</v>
      </c>
      <c r="C3132" s="148" t="s">
        <v>7</v>
      </c>
      <c r="D3132" s="148">
        <v>18</v>
      </c>
      <c r="E3132" s="148" t="s">
        <v>8</v>
      </c>
      <c r="F3132" s="149">
        <v>44782</v>
      </c>
      <c r="G3132" s="149">
        <v>44713</v>
      </c>
      <c r="H3132" s="150">
        <v>100000</v>
      </c>
      <c r="I3132" s="148" t="str">
        <f t="shared" si="192"/>
        <v>2022Q2</v>
      </c>
      <c r="J3132" s="148">
        <f t="shared" si="193"/>
        <v>0</v>
      </c>
      <c r="K3132" s="148">
        <f t="shared" si="194"/>
        <v>1</v>
      </c>
      <c r="L3132" s="151">
        <f t="shared" si="195"/>
        <v>1</v>
      </c>
    </row>
    <row r="3133" spans="2:12" x14ac:dyDescent="0.25">
      <c r="B3133" s="147" t="s">
        <v>6</v>
      </c>
      <c r="C3133" s="148" t="s">
        <v>7</v>
      </c>
      <c r="D3133" s="148">
        <v>52</v>
      </c>
      <c r="E3133" s="148" t="s">
        <v>8</v>
      </c>
      <c r="F3133" s="149">
        <v>44782</v>
      </c>
      <c r="G3133" s="149">
        <v>44721</v>
      </c>
      <c r="H3133" s="150">
        <v>27000</v>
      </c>
      <c r="I3133" s="148" t="str">
        <f t="shared" si="192"/>
        <v>2022Q2</v>
      </c>
      <c r="J3133" s="148">
        <f t="shared" si="193"/>
        <v>0</v>
      </c>
      <c r="K3133" s="148">
        <f t="shared" si="194"/>
        <v>1</v>
      </c>
      <c r="L3133" s="151">
        <f t="shared" si="195"/>
        <v>1</v>
      </c>
    </row>
    <row r="3134" spans="2:12" x14ac:dyDescent="0.25">
      <c r="B3134" s="147" t="s">
        <v>9</v>
      </c>
      <c r="C3134" s="148" t="s">
        <v>7</v>
      </c>
      <c r="D3134" s="148">
        <v>39</v>
      </c>
      <c r="E3134" s="148" t="s">
        <v>8</v>
      </c>
      <c r="F3134" s="149">
        <v>44783</v>
      </c>
      <c r="G3134" s="149">
        <v>44310</v>
      </c>
      <c r="H3134" s="150">
        <v>81000</v>
      </c>
      <c r="I3134" s="148" t="str">
        <f t="shared" si="192"/>
        <v>2021Q2</v>
      </c>
      <c r="J3134" s="148">
        <f t="shared" si="193"/>
        <v>1</v>
      </c>
      <c r="K3134" s="148">
        <f t="shared" si="194"/>
        <v>5</v>
      </c>
      <c r="L3134" s="151">
        <f t="shared" si="195"/>
        <v>1</v>
      </c>
    </row>
    <row r="3135" spans="2:12" x14ac:dyDescent="0.25">
      <c r="B3135" s="147" t="s">
        <v>6</v>
      </c>
      <c r="C3135" s="148" t="s">
        <v>7</v>
      </c>
      <c r="D3135" s="148">
        <v>49</v>
      </c>
      <c r="E3135" s="148" t="s">
        <v>8</v>
      </c>
      <c r="F3135" s="149">
        <v>44783</v>
      </c>
      <c r="G3135" s="149">
        <v>44680</v>
      </c>
      <c r="H3135" s="150">
        <v>35000</v>
      </c>
      <c r="I3135" s="148" t="str">
        <f t="shared" si="192"/>
        <v>2022Q2</v>
      </c>
      <c r="J3135" s="148">
        <f t="shared" si="193"/>
        <v>0</v>
      </c>
      <c r="K3135" s="148">
        <f t="shared" si="194"/>
        <v>1</v>
      </c>
      <c r="L3135" s="151">
        <f t="shared" si="195"/>
        <v>1</v>
      </c>
    </row>
    <row r="3136" spans="2:12" x14ac:dyDescent="0.25">
      <c r="B3136" s="147" t="s">
        <v>6</v>
      </c>
      <c r="C3136" s="148" t="s">
        <v>7</v>
      </c>
      <c r="D3136" s="148">
        <v>56</v>
      </c>
      <c r="E3136" s="148" t="s">
        <v>8</v>
      </c>
      <c r="F3136" s="149">
        <v>44783</v>
      </c>
      <c r="G3136" s="149">
        <v>44725</v>
      </c>
      <c r="H3136" s="150">
        <v>17000</v>
      </c>
      <c r="I3136" s="148" t="str">
        <f t="shared" si="192"/>
        <v>2022Q2</v>
      </c>
      <c r="J3136" s="148">
        <f t="shared" si="193"/>
        <v>0</v>
      </c>
      <c r="K3136" s="148">
        <f t="shared" si="194"/>
        <v>1</v>
      </c>
      <c r="L3136" s="151">
        <f t="shared" si="195"/>
        <v>1</v>
      </c>
    </row>
    <row r="3137" spans="2:12" x14ac:dyDescent="0.25">
      <c r="B3137" s="147" t="s">
        <v>6</v>
      </c>
      <c r="C3137" s="148" t="s">
        <v>7</v>
      </c>
      <c r="D3137" s="148">
        <v>27</v>
      </c>
      <c r="E3137" s="148" t="s">
        <v>8</v>
      </c>
      <c r="F3137" s="149">
        <v>44784</v>
      </c>
      <c r="G3137" s="149">
        <v>44597</v>
      </c>
      <c r="H3137" s="150">
        <v>100000</v>
      </c>
      <c r="I3137" s="148" t="str">
        <f t="shared" si="192"/>
        <v>2022Q1</v>
      </c>
      <c r="J3137" s="148">
        <f t="shared" si="193"/>
        <v>0</v>
      </c>
      <c r="K3137" s="148">
        <f t="shared" si="194"/>
        <v>2</v>
      </c>
      <c r="L3137" s="151">
        <f t="shared" si="195"/>
        <v>1</v>
      </c>
    </row>
    <row r="3138" spans="2:12" x14ac:dyDescent="0.25">
      <c r="B3138" s="147" t="s">
        <v>9</v>
      </c>
      <c r="C3138" s="148" t="s">
        <v>7</v>
      </c>
      <c r="D3138" s="148">
        <v>58</v>
      </c>
      <c r="E3138" s="148" t="s">
        <v>8</v>
      </c>
      <c r="F3138" s="149">
        <v>44787</v>
      </c>
      <c r="G3138" s="149">
        <v>44304</v>
      </c>
      <c r="H3138" s="150">
        <v>12000</v>
      </c>
      <c r="I3138" s="148" t="str">
        <f t="shared" si="192"/>
        <v>2021Q2</v>
      </c>
      <c r="J3138" s="148">
        <f t="shared" si="193"/>
        <v>1</v>
      </c>
      <c r="K3138" s="148">
        <f t="shared" si="194"/>
        <v>5</v>
      </c>
      <c r="L3138" s="151">
        <f t="shared" si="195"/>
        <v>1</v>
      </c>
    </row>
    <row r="3139" spans="2:12" x14ac:dyDescent="0.25">
      <c r="B3139" s="147" t="s">
        <v>9</v>
      </c>
      <c r="C3139" s="148" t="s">
        <v>7</v>
      </c>
      <c r="D3139" s="148">
        <v>63</v>
      </c>
      <c r="E3139" s="148" t="s">
        <v>8</v>
      </c>
      <c r="F3139" s="149">
        <v>44787</v>
      </c>
      <c r="G3139" s="149">
        <v>44340</v>
      </c>
      <c r="H3139" s="150">
        <v>10000</v>
      </c>
      <c r="I3139" s="148" t="str">
        <f t="shared" si="192"/>
        <v>2021Q2</v>
      </c>
      <c r="J3139" s="148">
        <f t="shared" si="193"/>
        <v>1</v>
      </c>
      <c r="K3139" s="148">
        <f t="shared" si="194"/>
        <v>5</v>
      </c>
      <c r="L3139" s="151">
        <f t="shared" si="195"/>
        <v>1</v>
      </c>
    </row>
    <row r="3140" spans="2:12" x14ac:dyDescent="0.25">
      <c r="B3140" s="147" t="s">
        <v>9</v>
      </c>
      <c r="C3140" s="148" t="s">
        <v>7</v>
      </c>
      <c r="D3140" s="148">
        <v>41</v>
      </c>
      <c r="E3140" s="148" t="s">
        <v>8</v>
      </c>
      <c r="F3140" s="149">
        <v>44787</v>
      </c>
      <c r="G3140" s="149">
        <v>44396</v>
      </c>
      <c r="H3140" s="150">
        <v>68000</v>
      </c>
      <c r="I3140" s="148" t="str">
        <f t="shared" si="192"/>
        <v>2021Q3</v>
      </c>
      <c r="J3140" s="148">
        <f t="shared" si="193"/>
        <v>1</v>
      </c>
      <c r="K3140" s="148">
        <f t="shared" si="194"/>
        <v>4</v>
      </c>
      <c r="L3140" s="151">
        <f t="shared" si="195"/>
        <v>1</v>
      </c>
    </row>
    <row r="3141" spans="2:12" x14ac:dyDescent="0.25">
      <c r="B3141" s="147" t="s">
        <v>9</v>
      </c>
      <c r="C3141" s="148" t="s">
        <v>7</v>
      </c>
      <c r="D3141" s="148">
        <v>43</v>
      </c>
      <c r="E3141" s="148" t="s">
        <v>8</v>
      </c>
      <c r="F3141" s="149">
        <v>44788</v>
      </c>
      <c r="G3141" s="149">
        <v>42528</v>
      </c>
      <c r="H3141" s="150">
        <v>59000</v>
      </c>
      <c r="I3141" s="148" t="str">
        <f t="shared" si="192"/>
        <v>2016Q2</v>
      </c>
      <c r="J3141" s="148">
        <f t="shared" si="193"/>
        <v>6</v>
      </c>
      <c r="K3141" s="148">
        <f t="shared" si="194"/>
        <v>25</v>
      </c>
      <c r="L3141" s="151">
        <f t="shared" si="195"/>
        <v>1</v>
      </c>
    </row>
    <row r="3142" spans="2:12" x14ac:dyDescent="0.25">
      <c r="B3142" s="147" t="s">
        <v>9</v>
      </c>
      <c r="C3142" s="148" t="s">
        <v>7</v>
      </c>
      <c r="D3142" s="148">
        <v>38</v>
      </c>
      <c r="E3142" s="148" t="s">
        <v>8</v>
      </c>
      <c r="F3142" s="149">
        <v>44788</v>
      </c>
      <c r="G3142" s="149">
        <v>43796</v>
      </c>
      <c r="H3142" s="150">
        <v>84000</v>
      </c>
      <c r="I3142" s="148" t="str">
        <f t="shared" si="192"/>
        <v>2019Q4</v>
      </c>
      <c r="J3142" s="148">
        <f t="shared" si="193"/>
        <v>3</v>
      </c>
      <c r="K3142" s="148">
        <f t="shared" si="194"/>
        <v>11</v>
      </c>
      <c r="L3142" s="151">
        <f t="shared" si="195"/>
        <v>1</v>
      </c>
    </row>
    <row r="3143" spans="2:12" x14ac:dyDescent="0.25">
      <c r="B3143" s="147" t="s">
        <v>9</v>
      </c>
      <c r="C3143" s="148" t="s">
        <v>7</v>
      </c>
      <c r="D3143" s="148">
        <v>57</v>
      </c>
      <c r="E3143" s="148" t="s">
        <v>8</v>
      </c>
      <c r="F3143" s="149">
        <v>44788</v>
      </c>
      <c r="G3143" s="149">
        <v>44301</v>
      </c>
      <c r="H3143" s="150">
        <v>15000</v>
      </c>
      <c r="I3143" s="148" t="str">
        <f t="shared" si="192"/>
        <v>2021Q2</v>
      </c>
      <c r="J3143" s="148">
        <f t="shared" si="193"/>
        <v>1</v>
      </c>
      <c r="K3143" s="148">
        <f t="shared" si="194"/>
        <v>5</v>
      </c>
      <c r="L3143" s="151">
        <f t="shared" si="195"/>
        <v>1</v>
      </c>
    </row>
    <row r="3144" spans="2:12" x14ac:dyDescent="0.25">
      <c r="B3144" s="147" t="s">
        <v>6</v>
      </c>
      <c r="C3144" s="148" t="s">
        <v>7</v>
      </c>
      <c r="D3144" s="148">
        <v>19</v>
      </c>
      <c r="E3144" s="148" t="s">
        <v>8</v>
      </c>
      <c r="F3144" s="149">
        <v>44789</v>
      </c>
      <c r="G3144" s="149">
        <v>44622</v>
      </c>
      <c r="H3144" s="150">
        <v>100000</v>
      </c>
      <c r="I3144" s="148" t="str">
        <f t="shared" si="192"/>
        <v>2022Q1</v>
      </c>
      <c r="J3144" s="148">
        <f t="shared" si="193"/>
        <v>0</v>
      </c>
      <c r="K3144" s="148">
        <f t="shared" si="194"/>
        <v>2</v>
      </c>
      <c r="L3144" s="151">
        <f t="shared" si="195"/>
        <v>1</v>
      </c>
    </row>
    <row r="3145" spans="2:12" x14ac:dyDescent="0.25">
      <c r="B3145" s="147" t="s">
        <v>6</v>
      </c>
      <c r="C3145" s="148" t="s">
        <v>7</v>
      </c>
      <c r="D3145" s="148">
        <v>20</v>
      </c>
      <c r="E3145" s="148" t="s">
        <v>12</v>
      </c>
      <c r="F3145" s="149">
        <v>44789</v>
      </c>
      <c r="G3145" s="149">
        <v>44692</v>
      </c>
      <c r="H3145" s="150">
        <v>200000</v>
      </c>
      <c r="I3145" s="148" t="str">
        <f t="shared" si="192"/>
        <v>2022Q2</v>
      </c>
      <c r="J3145" s="148">
        <f t="shared" si="193"/>
        <v>0</v>
      </c>
      <c r="K3145" s="148">
        <f t="shared" si="194"/>
        <v>1</v>
      </c>
      <c r="L3145" s="151">
        <f t="shared" si="195"/>
        <v>1</v>
      </c>
    </row>
    <row r="3146" spans="2:12" x14ac:dyDescent="0.25">
      <c r="B3146" s="147" t="s">
        <v>9</v>
      </c>
      <c r="C3146" s="148" t="s">
        <v>7</v>
      </c>
      <c r="D3146" s="148">
        <v>43</v>
      </c>
      <c r="E3146" s="148" t="s">
        <v>8</v>
      </c>
      <c r="F3146" s="149">
        <v>44790</v>
      </c>
      <c r="G3146" s="149">
        <v>43753</v>
      </c>
      <c r="H3146" s="150">
        <v>59000</v>
      </c>
      <c r="I3146" s="148" t="str">
        <f t="shared" si="192"/>
        <v>2019Q4</v>
      </c>
      <c r="J3146" s="148">
        <f t="shared" si="193"/>
        <v>3</v>
      </c>
      <c r="K3146" s="148">
        <f t="shared" si="194"/>
        <v>11</v>
      </c>
      <c r="L3146" s="151">
        <f t="shared" si="195"/>
        <v>1</v>
      </c>
    </row>
    <row r="3147" spans="2:12" x14ac:dyDescent="0.25">
      <c r="B3147" s="147" t="s">
        <v>6</v>
      </c>
      <c r="C3147" s="148" t="s">
        <v>7</v>
      </c>
      <c r="D3147" s="148">
        <v>55</v>
      </c>
      <c r="E3147" s="148" t="s">
        <v>8</v>
      </c>
      <c r="F3147" s="149">
        <v>44790</v>
      </c>
      <c r="G3147" s="149">
        <v>44539</v>
      </c>
      <c r="H3147" s="150">
        <v>20000</v>
      </c>
      <c r="I3147" s="148" t="str">
        <f t="shared" ref="I3147:I3210" si="196">YEAR(G3147)&amp;"Q"&amp;ROUNDUP(MONTH(G3147)/3,0)</f>
        <v>2021Q4</v>
      </c>
      <c r="J3147" s="148">
        <f t="shared" ref="J3147:J3210" si="197">YEAR(F3147)-YEAR(G3147)</f>
        <v>1</v>
      </c>
      <c r="K3147" s="148">
        <f t="shared" ref="K3147:K3210" si="198">(YEAR(F3147)*4+ROUNDDOWN((MONTH(F3147)-1)/3,0))
-(YEAR(G3147)*4+ROUNDDOWN((MONTH(G3147)-1)/3,0))</f>
        <v>3</v>
      </c>
      <c r="L3147" s="151">
        <f t="shared" ref="L3147:L3210" si="199">IF(C3147="Declined",0,IF(C3147="Admitted",1,IF(B3147="TPD",0.8,1)))</f>
        <v>1</v>
      </c>
    </row>
    <row r="3148" spans="2:12" x14ac:dyDescent="0.25">
      <c r="B3148" s="147" t="s">
        <v>6</v>
      </c>
      <c r="C3148" s="148" t="s">
        <v>7</v>
      </c>
      <c r="D3148" s="148">
        <v>40</v>
      </c>
      <c r="E3148" s="148" t="s">
        <v>8</v>
      </c>
      <c r="F3148" s="149">
        <v>44790</v>
      </c>
      <c r="G3148" s="149">
        <v>44630</v>
      </c>
      <c r="H3148" s="150">
        <v>74000</v>
      </c>
      <c r="I3148" s="148" t="str">
        <f t="shared" si="196"/>
        <v>2022Q1</v>
      </c>
      <c r="J3148" s="148">
        <f t="shared" si="197"/>
        <v>0</v>
      </c>
      <c r="K3148" s="148">
        <f t="shared" si="198"/>
        <v>2</v>
      </c>
      <c r="L3148" s="151">
        <f t="shared" si="199"/>
        <v>1</v>
      </c>
    </row>
    <row r="3149" spans="2:12" x14ac:dyDescent="0.25">
      <c r="B3149" s="147" t="s">
        <v>11</v>
      </c>
      <c r="C3149" s="148" t="s">
        <v>7</v>
      </c>
      <c r="D3149" s="148">
        <v>44</v>
      </c>
      <c r="E3149" s="148" t="s">
        <v>8</v>
      </c>
      <c r="F3149" s="149">
        <v>44790</v>
      </c>
      <c r="G3149" s="149">
        <v>44689</v>
      </c>
      <c r="H3149" s="150">
        <v>52000</v>
      </c>
      <c r="I3149" s="148" t="str">
        <f t="shared" si="196"/>
        <v>2022Q2</v>
      </c>
      <c r="J3149" s="148">
        <f t="shared" si="197"/>
        <v>0</v>
      </c>
      <c r="K3149" s="148">
        <f t="shared" si="198"/>
        <v>1</v>
      </c>
      <c r="L3149" s="151">
        <f t="shared" si="199"/>
        <v>1</v>
      </c>
    </row>
    <row r="3150" spans="2:12" x14ac:dyDescent="0.25">
      <c r="B3150" s="147" t="s">
        <v>11</v>
      </c>
      <c r="C3150" s="148" t="s">
        <v>7</v>
      </c>
      <c r="D3150" s="148">
        <v>41</v>
      </c>
      <c r="E3150" s="148" t="s">
        <v>8</v>
      </c>
      <c r="F3150" s="149">
        <v>44790</v>
      </c>
      <c r="G3150" s="149">
        <v>44766</v>
      </c>
      <c r="H3150" s="150">
        <v>68000</v>
      </c>
      <c r="I3150" s="148" t="str">
        <f t="shared" si="196"/>
        <v>2022Q3</v>
      </c>
      <c r="J3150" s="148">
        <f t="shared" si="197"/>
        <v>0</v>
      </c>
      <c r="K3150" s="148">
        <f t="shared" si="198"/>
        <v>0</v>
      </c>
      <c r="L3150" s="151">
        <f t="shared" si="199"/>
        <v>1</v>
      </c>
    </row>
    <row r="3151" spans="2:12" x14ac:dyDescent="0.25">
      <c r="B3151" s="147" t="s">
        <v>9</v>
      </c>
      <c r="C3151" s="148" t="s">
        <v>7</v>
      </c>
      <c r="D3151" s="148">
        <v>51</v>
      </c>
      <c r="E3151" s="148" t="s">
        <v>8</v>
      </c>
      <c r="F3151" s="149">
        <v>44794</v>
      </c>
      <c r="G3151" s="149">
        <v>42433</v>
      </c>
      <c r="H3151" s="150">
        <v>30000</v>
      </c>
      <c r="I3151" s="148" t="str">
        <f t="shared" si="196"/>
        <v>2016Q1</v>
      </c>
      <c r="J3151" s="148">
        <f t="shared" si="197"/>
        <v>6</v>
      </c>
      <c r="K3151" s="148">
        <f t="shared" si="198"/>
        <v>26</v>
      </c>
      <c r="L3151" s="151">
        <f t="shared" si="199"/>
        <v>1</v>
      </c>
    </row>
    <row r="3152" spans="2:12" x14ac:dyDescent="0.25">
      <c r="B3152" s="147" t="s">
        <v>6</v>
      </c>
      <c r="C3152" s="148" t="s">
        <v>7</v>
      </c>
      <c r="D3152" s="148">
        <v>57</v>
      </c>
      <c r="E3152" s="148" t="s">
        <v>8</v>
      </c>
      <c r="F3152" s="149">
        <v>44794</v>
      </c>
      <c r="G3152" s="149">
        <v>44617</v>
      </c>
      <c r="H3152" s="150">
        <v>15000</v>
      </c>
      <c r="I3152" s="148" t="str">
        <f t="shared" si="196"/>
        <v>2022Q1</v>
      </c>
      <c r="J3152" s="148">
        <f t="shared" si="197"/>
        <v>0</v>
      </c>
      <c r="K3152" s="148">
        <f t="shared" si="198"/>
        <v>2</v>
      </c>
      <c r="L3152" s="151">
        <f t="shared" si="199"/>
        <v>1</v>
      </c>
    </row>
    <row r="3153" spans="2:12" x14ac:dyDescent="0.25">
      <c r="B3153" s="147" t="s">
        <v>6</v>
      </c>
      <c r="C3153" s="148" t="s">
        <v>7</v>
      </c>
      <c r="D3153" s="148">
        <v>23</v>
      </c>
      <c r="E3153" s="148" t="s">
        <v>8</v>
      </c>
      <c r="F3153" s="149">
        <v>44794</v>
      </c>
      <c r="G3153" s="149">
        <v>44743</v>
      </c>
      <c r="H3153" s="150">
        <v>100000</v>
      </c>
      <c r="I3153" s="148" t="str">
        <f t="shared" si="196"/>
        <v>2022Q3</v>
      </c>
      <c r="J3153" s="148">
        <f t="shared" si="197"/>
        <v>0</v>
      </c>
      <c r="K3153" s="148">
        <f t="shared" si="198"/>
        <v>0</v>
      </c>
      <c r="L3153" s="151">
        <f t="shared" si="199"/>
        <v>1</v>
      </c>
    </row>
    <row r="3154" spans="2:12" x14ac:dyDescent="0.25">
      <c r="B3154" s="147" t="s">
        <v>9</v>
      </c>
      <c r="C3154" s="148" t="s">
        <v>7</v>
      </c>
      <c r="D3154" s="148">
        <v>56</v>
      </c>
      <c r="E3154" s="148" t="s">
        <v>8</v>
      </c>
      <c r="F3154" s="149">
        <v>44795</v>
      </c>
      <c r="G3154" s="149">
        <v>43069</v>
      </c>
      <c r="H3154" s="150">
        <v>17000</v>
      </c>
      <c r="I3154" s="148" t="str">
        <f t="shared" si="196"/>
        <v>2017Q4</v>
      </c>
      <c r="J3154" s="148">
        <f t="shared" si="197"/>
        <v>5</v>
      </c>
      <c r="K3154" s="148">
        <f t="shared" si="198"/>
        <v>19</v>
      </c>
      <c r="L3154" s="151">
        <f t="shared" si="199"/>
        <v>1</v>
      </c>
    </row>
    <row r="3155" spans="2:12" x14ac:dyDescent="0.25">
      <c r="B3155" s="147" t="s">
        <v>9</v>
      </c>
      <c r="C3155" s="148" t="s">
        <v>7</v>
      </c>
      <c r="D3155" s="148">
        <v>62</v>
      </c>
      <c r="E3155" s="148" t="s">
        <v>8</v>
      </c>
      <c r="F3155" s="149">
        <v>44795</v>
      </c>
      <c r="G3155" s="149">
        <v>44434</v>
      </c>
      <c r="H3155" s="150">
        <v>10000</v>
      </c>
      <c r="I3155" s="148" t="str">
        <f t="shared" si="196"/>
        <v>2021Q3</v>
      </c>
      <c r="J3155" s="148">
        <f t="shared" si="197"/>
        <v>1</v>
      </c>
      <c r="K3155" s="148">
        <f t="shared" si="198"/>
        <v>4</v>
      </c>
      <c r="L3155" s="151">
        <f t="shared" si="199"/>
        <v>1</v>
      </c>
    </row>
    <row r="3156" spans="2:12" x14ac:dyDescent="0.25">
      <c r="B3156" s="147" t="s">
        <v>6</v>
      </c>
      <c r="C3156" s="148" t="s">
        <v>7</v>
      </c>
      <c r="D3156" s="148">
        <v>21</v>
      </c>
      <c r="E3156" s="148" t="s">
        <v>8</v>
      </c>
      <c r="F3156" s="149">
        <v>44796</v>
      </c>
      <c r="G3156" s="149">
        <v>44580</v>
      </c>
      <c r="H3156" s="150">
        <v>100000</v>
      </c>
      <c r="I3156" s="148" t="str">
        <f t="shared" si="196"/>
        <v>2022Q1</v>
      </c>
      <c r="J3156" s="148">
        <f t="shared" si="197"/>
        <v>0</v>
      </c>
      <c r="K3156" s="148">
        <f t="shared" si="198"/>
        <v>2</v>
      </c>
      <c r="L3156" s="151">
        <f t="shared" si="199"/>
        <v>1</v>
      </c>
    </row>
    <row r="3157" spans="2:12" x14ac:dyDescent="0.25">
      <c r="B3157" s="147" t="s">
        <v>9</v>
      </c>
      <c r="C3157" s="148" t="s">
        <v>7</v>
      </c>
      <c r="D3157" s="148">
        <v>52</v>
      </c>
      <c r="E3157" s="148" t="s">
        <v>8</v>
      </c>
      <c r="F3157" s="149">
        <v>44797</v>
      </c>
      <c r="G3157" s="149">
        <v>43911</v>
      </c>
      <c r="H3157" s="150">
        <v>27000</v>
      </c>
      <c r="I3157" s="148" t="str">
        <f t="shared" si="196"/>
        <v>2020Q1</v>
      </c>
      <c r="J3157" s="148">
        <f t="shared" si="197"/>
        <v>2</v>
      </c>
      <c r="K3157" s="148">
        <f t="shared" si="198"/>
        <v>10</v>
      </c>
      <c r="L3157" s="151">
        <f t="shared" si="199"/>
        <v>1</v>
      </c>
    </row>
    <row r="3158" spans="2:12" x14ac:dyDescent="0.25">
      <c r="B3158" s="147" t="s">
        <v>9</v>
      </c>
      <c r="C3158" s="148" t="s">
        <v>7</v>
      </c>
      <c r="D3158" s="148">
        <v>51</v>
      </c>
      <c r="E3158" s="148" t="s">
        <v>8</v>
      </c>
      <c r="F3158" s="149">
        <v>44797</v>
      </c>
      <c r="G3158" s="149">
        <v>44463</v>
      </c>
      <c r="H3158" s="150">
        <v>30000</v>
      </c>
      <c r="I3158" s="148" t="str">
        <f t="shared" si="196"/>
        <v>2021Q3</v>
      </c>
      <c r="J3158" s="148">
        <f t="shared" si="197"/>
        <v>1</v>
      </c>
      <c r="K3158" s="148">
        <f t="shared" si="198"/>
        <v>4</v>
      </c>
      <c r="L3158" s="151">
        <f t="shared" si="199"/>
        <v>1</v>
      </c>
    </row>
    <row r="3159" spans="2:12" x14ac:dyDescent="0.25">
      <c r="B3159" s="147" t="s">
        <v>6</v>
      </c>
      <c r="C3159" s="148" t="s">
        <v>7</v>
      </c>
      <c r="D3159" s="148">
        <v>47</v>
      </c>
      <c r="E3159" s="148" t="s">
        <v>8</v>
      </c>
      <c r="F3159" s="149">
        <v>44797</v>
      </c>
      <c r="G3159" s="149">
        <v>44691</v>
      </c>
      <c r="H3159" s="150">
        <v>40000</v>
      </c>
      <c r="I3159" s="148" t="str">
        <f t="shared" si="196"/>
        <v>2022Q2</v>
      </c>
      <c r="J3159" s="148">
        <f t="shared" si="197"/>
        <v>0</v>
      </c>
      <c r="K3159" s="148">
        <f t="shared" si="198"/>
        <v>1</v>
      </c>
      <c r="L3159" s="151">
        <f t="shared" si="199"/>
        <v>1</v>
      </c>
    </row>
    <row r="3160" spans="2:12" x14ac:dyDescent="0.25">
      <c r="B3160" s="147" t="s">
        <v>9</v>
      </c>
      <c r="C3160" s="148" t="s">
        <v>7</v>
      </c>
      <c r="D3160" s="148">
        <v>23</v>
      </c>
      <c r="E3160" s="148" t="s">
        <v>8</v>
      </c>
      <c r="F3160" s="149">
        <v>44798</v>
      </c>
      <c r="G3160" s="149">
        <v>43654</v>
      </c>
      <c r="H3160" s="150">
        <v>100000</v>
      </c>
      <c r="I3160" s="148" t="str">
        <f t="shared" si="196"/>
        <v>2019Q3</v>
      </c>
      <c r="J3160" s="148">
        <f t="shared" si="197"/>
        <v>3</v>
      </c>
      <c r="K3160" s="148">
        <f t="shared" si="198"/>
        <v>12</v>
      </c>
      <c r="L3160" s="151">
        <f t="shared" si="199"/>
        <v>1</v>
      </c>
    </row>
    <row r="3161" spans="2:12" x14ac:dyDescent="0.25">
      <c r="B3161" s="147" t="s">
        <v>6</v>
      </c>
      <c r="C3161" s="148" t="s">
        <v>7</v>
      </c>
      <c r="D3161" s="148">
        <v>27</v>
      </c>
      <c r="E3161" s="148" t="s">
        <v>8</v>
      </c>
      <c r="F3161" s="149">
        <v>44798</v>
      </c>
      <c r="G3161" s="149">
        <v>44003</v>
      </c>
      <c r="H3161" s="150">
        <v>100000</v>
      </c>
      <c r="I3161" s="148" t="str">
        <f t="shared" si="196"/>
        <v>2020Q2</v>
      </c>
      <c r="J3161" s="148">
        <f t="shared" si="197"/>
        <v>2</v>
      </c>
      <c r="K3161" s="148">
        <f t="shared" si="198"/>
        <v>9</v>
      </c>
      <c r="L3161" s="151">
        <f t="shared" si="199"/>
        <v>1</v>
      </c>
    </row>
    <row r="3162" spans="2:12" x14ac:dyDescent="0.25">
      <c r="B3162" s="147" t="s">
        <v>9</v>
      </c>
      <c r="C3162" s="148" t="s">
        <v>7</v>
      </c>
      <c r="D3162" s="148">
        <v>32</v>
      </c>
      <c r="E3162" s="148" t="s">
        <v>12</v>
      </c>
      <c r="F3162" s="149">
        <v>44798</v>
      </c>
      <c r="G3162" s="149">
        <v>44440</v>
      </c>
      <c r="H3162" s="150">
        <v>192000</v>
      </c>
      <c r="I3162" s="148" t="str">
        <f t="shared" si="196"/>
        <v>2021Q3</v>
      </c>
      <c r="J3162" s="148">
        <f t="shared" si="197"/>
        <v>1</v>
      </c>
      <c r="K3162" s="148">
        <f t="shared" si="198"/>
        <v>4</v>
      </c>
      <c r="L3162" s="151">
        <f t="shared" si="199"/>
        <v>1</v>
      </c>
    </row>
    <row r="3163" spans="2:12" x14ac:dyDescent="0.25">
      <c r="B3163" s="147" t="s">
        <v>6</v>
      </c>
      <c r="C3163" s="148" t="s">
        <v>7</v>
      </c>
      <c r="D3163" s="148">
        <v>58</v>
      </c>
      <c r="E3163" s="148" t="s">
        <v>8</v>
      </c>
      <c r="F3163" s="149">
        <v>44798</v>
      </c>
      <c r="G3163" s="149">
        <v>44614</v>
      </c>
      <c r="H3163" s="150">
        <v>12000</v>
      </c>
      <c r="I3163" s="148" t="str">
        <f t="shared" si="196"/>
        <v>2022Q1</v>
      </c>
      <c r="J3163" s="148">
        <f t="shared" si="197"/>
        <v>0</v>
      </c>
      <c r="K3163" s="148">
        <f t="shared" si="198"/>
        <v>2</v>
      </c>
      <c r="L3163" s="151">
        <f t="shared" si="199"/>
        <v>1</v>
      </c>
    </row>
    <row r="3164" spans="2:12" x14ac:dyDescent="0.25">
      <c r="B3164" s="147" t="s">
        <v>6</v>
      </c>
      <c r="C3164" s="148" t="s">
        <v>7</v>
      </c>
      <c r="D3164" s="148">
        <v>54</v>
      </c>
      <c r="E3164" s="148" t="s">
        <v>8</v>
      </c>
      <c r="F3164" s="149">
        <v>44801</v>
      </c>
      <c r="G3164" s="149">
        <v>44622</v>
      </c>
      <c r="H3164" s="150">
        <v>22000</v>
      </c>
      <c r="I3164" s="148" t="str">
        <f t="shared" si="196"/>
        <v>2022Q1</v>
      </c>
      <c r="J3164" s="148">
        <f t="shared" si="197"/>
        <v>0</v>
      </c>
      <c r="K3164" s="148">
        <f t="shared" si="198"/>
        <v>2</v>
      </c>
      <c r="L3164" s="151">
        <f t="shared" si="199"/>
        <v>1</v>
      </c>
    </row>
    <row r="3165" spans="2:12" x14ac:dyDescent="0.25">
      <c r="B3165" s="147" t="s">
        <v>6</v>
      </c>
      <c r="C3165" s="148" t="s">
        <v>7</v>
      </c>
      <c r="D3165" s="148">
        <v>44</v>
      </c>
      <c r="E3165" s="148" t="s">
        <v>8</v>
      </c>
      <c r="F3165" s="149">
        <v>44801</v>
      </c>
      <c r="G3165" s="149">
        <v>44628</v>
      </c>
      <c r="H3165" s="150">
        <v>52000</v>
      </c>
      <c r="I3165" s="148" t="str">
        <f t="shared" si="196"/>
        <v>2022Q1</v>
      </c>
      <c r="J3165" s="148">
        <f t="shared" si="197"/>
        <v>0</v>
      </c>
      <c r="K3165" s="148">
        <f t="shared" si="198"/>
        <v>2</v>
      </c>
      <c r="L3165" s="151">
        <f t="shared" si="199"/>
        <v>1</v>
      </c>
    </row>
    <row r="3166" spans="2:12" x14ac:dyDescent="0.25">
      <c r="B3166" s="147" t="s">
        <v>9</v>
      </c>
      <c r="C3166" s="148" t="s">
        <v>7</v>
      </c>
      <c r="D3166" s="148">
        <v>40</v>
      </c>
      <c r="E3166" s="148" t="s">
        <v>8</v>
      </c>
      <c r="F3166" s="149">
        <v>44802</v>
      </c>
      <c r="G3166" s="149">
        <v>43469</v>
      </c>
      <c r="H3166" s="150">
        <v>74000</v>
      </c>
      <c r="I3166" s="148" t="str">
        <f t="shared" si="196"/>
        <v>2019Q1</v>
      </c>
      <c r="J3166" s="148">
        <f t="shared" si="197"/>
        <v>3</v>
      </c>
      <c r="K3166" s="148">
        <f t="shared" si="198"/>
        <v>14</v>
      </c>
      <c r="L3166" s="151">
        <f t="shared" si="199"/>
        <v>1</v>
      </c>
    </row>
    <row r="3167" spans="2:12" x14ac:dyDescent="0.25">
      <c r="B3167" s="147" t="s">
        <v>9</v>
      </c>
      <c r="C3167" s="148" t="s">
        <v>7</v>
      </c>
      <c r="D3167" s="148">
        <v>39</v>
      </c>
      <c r="E3167" s="148" t="s">
        <v>8</v>
      </c>
      <c r="F3167" s="149">
        <v>44802</v>
      </c>
      <c r="G3167" s="149">
        <v>44405</v>
      </c>
      <c r="H3167" s="150">
        <v>81000</v>
      </c>
      <c r="I3167" s="148" t="str">
        <f t="shared" si="196"/>
        <v>2021Q3</v>
      </c>
      <c r="J3167" s="148">
        <f t="shared" si="197"/>
        <v>1</v>
      </c>
      <c r="K3167" s="148">
        <f t="shared" si="198"/>
        <v>4</v>
      </c>
      <c r="L3167" s="151">
        <f t="shared" si="199"/>
        <v>1</v>
      </c>
    </row>
    <row r="3168" spans="2:12" x14ac:dyDescent="0.25">
      <c r="B3168" s="147" t="s">
        <v>6</v>
      </c>
      <c r="C3168" s="148" t="s">
        <v>7</v>
      </c>
      <c r="D3168" s="148">
        <v>24</v>
      </c>
      <c r="E3168" s="148" t="s">
        <v>8</v>
      </c>
      <c r="F3168" s="149">
        <v>44802</v>
      </c>
      <c r="G3168" s="149">
        <v>44495</v>
      </c>
      <c r="H3168" s="150">
        <v>100000</v>
      </c>
      <c r="I3168" s="148" t="str">
        <f t="shared" si="196"/>
        <v>2021Q4</v>
      </c>
      <c r="J3168" s="148">
        <f t="shared" si="197"/>
        <v>1</v>
      </c>
      <c r="K3168" s="148">
        <f t="shared" si="198"/>
        <v>3</v>
      </c>
      <c r="L3168" s="151">
        <f t="shared" si="199"/>
        <v>1</v>
      </c>
    </row>
    <row r="3169" spans="2:12" x14ac:dyDescent="0.25">
      <c r="B3169" s="147" t="s">
        <v>6</v>
      </c>
      <c r="C3169" s="148" t="s">
        <v>7</v>
      </c>
      <c r="D3169" s="148">
        <v>49</v>
      </c>
      <c r="E3169" s="148" t="s">
        <v>8</v>
      </c>
      <c r="F3169" s="149">
        <v>44802</v>
      </c>
      <c r="G3169" s="149">
        <v>44579</v>
      </c>
      <c r="H3169" s="150">
        <v>35000</v>
      </c>
      <c r="I3169" s="148" t="str">
        <f t="shared" si="196"/>
        <v>2022Q1</v>
      </c>
      <c r="J3169" s="148">
        <f t="shared" si="197"/>
        <v>0</v>
      </c>
      <c r="K3169" s="148">
        <f t="shared" si="198"/>
        <v>2</v>
      </c>
      <c r="L3169" s="151">
        <f t="shared" si="199"/>
        <v>1</v>
      </c>
    </row>
    <row r="3170" spans="2:12" x14ac:dyDescent="0.25">
      <c r="B3170" s="147" t="s">
        <v>9</v>
      </c>
      <c r="C3170" s="148" t="s">
        <v>7</v>
      </c>
      <c r="D3170" s="148">
        <v>58</v>
      </c>
      <c r="E3170" s="148" t="s">
        <v>8</v>
      </c>
      <c r="F3170" s="149">
        <v>44803</v>
      </c>
      <c r="G3170" s="149">
        <v>43543</v>
      </c>
      <c r="H3170" s="150">
        <v>12000</v>
      </c>
      <c r="I3170" s="148" t="str">
        <f t="shared" si="196"/>
        <v>2019Q1</v>
      </c>
      <c r="J3170" s="148">
        <f t="shared" si="197"/>
        <v>3</v>
      </c>
      <c r="K3170" s="148">
        <f t="shared" si="198"/>
        <v>14</v>
      </c>
      <c r="L3170" s="151">
        <f t="shared" si="199"/>
        <v>1</v>
      </c>
    </row>
    <row r="3171" spans="2:12" x14ac:dyDescent="0.25">
      <c r="B3171" s="147" t="s">
        <v>9</v>
      </c>
      <c r="C3171" s="148" t="s">
        <v>7</v>
      </c>
      <c r="D3171" s="148">
        <v>47</v>
      </c>
      <c r="E3171" s="148" t="s">
        <v>8</v>
      </c>
      <c r="F3171" s="149">
        <v>44803</v>
      </c>
      <c r="G3171" s="149">
        <v>43647</v>
      </c>
      <c r="H3171" s="150">
        <v>40000</v>
      </c>
      <c r="I3171" s="148" t="str">
        <f t="shared" si="196"/>
        <v>2019Q3</v>
      </c>
      <c r="J3171" s="148">
        <f t="shared" si="197"/>
        <v>3</v>
      </c>
      <c r="K3171" s="148">
        <f t="shared" si="198"/>
        <v>12</v>
      </c>
      <c r="L3171" s="151">
        <f t="shared" si="199"/>
        <v>1</v>
      </c>
    </row>
    <row r="3172" spans="2:12" x14ac:dyDescent="0.25">
      <c r="B3172" s="147" t="s">
        <v>9</v>
      </c>
      <c r="C3172" s="148" t="s">
        <v>7</v>
      </c>
      <c r="D3172" s="148">
        <v>38</v>
      </c>
      <c r="E3172" s="148" t="s">
        <v>8</v>
      </c>
      <c r="F3172" s="149">
        <v>44803</v>
      </c>
      <c r="G3172" s="149">
        <v>43959</v>
      </c>
      <c r="H3172" s="150">
        <v>84000</v>
      </c>
      <c r="I3172" s="148" t="str">
        <f t="shared" si="196"/>
        <v>2020Q2</v>
      </c>
      <c r="J3172" s="148">
        <f t="shared" si="197"/>
        <v>2</v>
      </c>
      <c r="K3172" s="148">
        <f t="shared" si="198"/>
        <v>9</v>
      </c>
      <c r="L3172" s="151">
        <f t="shared" si="199"/>
        <v>1</v>
      </c>
    </row>
    <row r="3173" spans="2:12" x14ac:dyDescent="0.25">
      <c r="B3173" s="147" t="s">
        <v>6</v>
      </c>
      <c r="C3173" s="148" t="s">
        <v>7</v>
      </c>
      <c r="D3173" s="148">
        <v>54</v>
      </c>
      <c r="E3173" s="148" t="s">
        <v>8</v>
      </c>
      <c r="F3173" s="149">
        <v>44803</v>
      </c>
      <c r="G3173" s="149">
        <v>44685</v>
      </c>
      <c r="H3173" s="150">
        <v>22000</v>
      </c>
      <c r="I3173" s="148" t="str">
        <f t="shared" si="196"/>
        <v>2022Q2</v>
      </c>
      <c r="J3173" s="148">
        <f t="shared" si="197"/>
        <v>0</v>
      </c>
      <c r="K3173" s="148">
        <f t="shared" si="198"/>
        <v>1</v>
      </c>
      <c r="L3173" s="151">
        <f t="shared" si="199"/>
        <v>1</v>
      </c>
    </row>
    <row r="3174" spans="2:12" x14ac:dyDescent="0.25">
      <c r="B3174" s="147" t="s">
        <v>11</v>
      </c>
      <c r="C3174" s="148" t="s">
        <v>7</v>
      </c>
      <c r="D3174" s="148">
        <v>47</v>
      </c>
      <c r="E3174" s="148" t="s">
        <v>8</v>
      </c>
      <c r="F3174" s="149">
        <v>44804</v>
      </c>
      <c r="G3174" s="149">
        <v>44794</v>
      </c>
      <c r="H3174" s="150">
        <v>40000</v>
      </c>
      <c r="I3174" s="148" t="str">
        <f t="shared" si="196"/>
        <v>2022Q3</v>
      </c>
      <c r="J3174" s="148">
        <f t="shared" si="197"/>
        <v>0</v>
      </c>
      <c r="K3174" s="148">
        <f t="shared" si="198"/>
        <v>0</v>
      </c>
      <c r="L3174" s="151">
        <f t="shared" si="199"/>
        <v>1</v>
      </c>
    </row>
    <row r="3175" spans="2:12" x14ac:dyDescent="0.25">
      <c r="B3175" s="147" t="s">
        <v>9</v>
      </c>
      <c r="C3175" s="148" t="s">
        <v>7</v>
      </c>
      <c r="D3175" s="148">
        <v>49</v>
      </c>
      <c r="E3175" s="148" t="s">
        <v>8</v>
      </c>
      <c r="F3175" s="149">
        <v>44805</v>
      </c>
      <c r="G3175" s="149">
        <v>44646</v>
      </c>
      <c r="H3175" s="150">
        <v>35000</v>
      </c>
      <c r="I3175" s="148" t="str">
        <f t="shared" si="196"/>
        <v>2022Q1</v>
      </c>
      <c r="J3175" s="148">
        <f t="shared" si="197"/>
        <v>0</v>
      </c>
      <c r="K3175" s="148">
        <f t="shared" si="198"/>
        <v>2</v>
      </c>
      <c r="L3175" s="151">
        <f t="shared" si="199"/>
        <v>1</v>
      </c>
    </row>
    <row r="3176" spans="2:12" x14ac:dyDescent="0.25">
      <c r="B3176" s="147" t="s">
        <v>6</v>
      </c>
      <c r="C3176" s="148" t="s">
        <v>7</v>
      </c>
      <c r="D3176" s="148">
        <v>51</v>
      </c>
      <c r="E3176" s="148" t="s">
        <v>8</v>
      </c>
      <c r="F3176" s="149">
        <v>44805</v>
      </c>
      <c r="G3176" s="149">
        <v>44655</v>
      </c>
      <c r="H3176" s="150">
        <v>30000</v>
      </c>
      <c r="I3176" s="148" t="str">
        <f t="shared" si="196"/>
        <v>2022Q2</v>
      </c>
      <c r="J3176" s="148">
        <f t="shared" si="197"/>
        <v>0</v>
      </c>
      <c r="K3176" s="148">
        <f t="shared" si="198"/>
        <v>1</v>
      </c>
      <c r="L3176" s="151">
        <f t="shared" si="199"/>
        <v>1</v>
      </c>
    </row>
    <row r="3177" spans="2:12" x14ac:dyDescent="0.25">
      <c r="B3177" s="147" t="s">
        <v>9</v>
      </c>
      <c r="C3177" s="148" t="s">
        <v>7</v>
      </c>
      <c r="D3177" s="148">
        <v>62</v>
      </c>
      <c r="E3177" s="148" t="s">
        <v>8</v>
      </c>
      <c r="F3177" s="149">
        <v>44808</v>
      </c>
      <c r="G3177" s="149">
        <v>44362</v>
      </c>
      <c r="H3177" s="150">
        <v>10000</v>
      </c>
      <c r="I3177" s="148" t="str">
        <f t="shared" si="196"/>
        <v>2021Q2</v>
      </c>
      <c r="J3177" s="148">
        <f t="shared" si="197"/>
        <v>1</v>
      </c>
      <c r="K3177" s="148">
        <f t="shared" si="198"/>
        <v>5</v>
      </c>
      <c r="L3177" s="151">
        <f t="shared" si="199"/>
        <v>1</v>
      </c>
    </row>
    <row r="3178" spans="2:12" x14ac:dyDescent="0.25">
      <c r="B3178" s="147" t="s">
        <v>9</v>
      </c>
      <c r="C3178" s="148" t="s">
        <v>7</v>
      </c>
      <c r="D3178" s="148">
        <v>60</v>
      </c>
      <c r="E3178" s="148" t="s">
        <v>8</v>
      </c>
      <c r="F3178" s="149">
        <v>44808</v>
      </c>
      <c r="G3178" s="149">
        <v>44504</v>
      </c>
      <c r="H3178" s="150">
        <v>10000</v>
      </c>
      <c r="I3178" s="148" t="str">
        <f t="shared" si="196"/>
        <v>2021Q4</v>
      </c>
      <c r="J3178" s="148">
        <f t="shared" si="197"/>
        <v>1</v>
      </c>
      <c r="K3178" s="148">
        <f t="shared" si="198"/>
        <v>3</v>
      </c>
      <c r="L3178" s="151">
        <f t="shared" si="199"/>
        <v>1</v>
      </c>
    </row>
    <row r="3179" spans="2:12" x14ac:dyDescent="0.25">
      <c r="B3179" s="147" t="s">
        <v>9</v>
      </c>
      <c r="C3179" s="148" t="s">
        <v>7</v>
      </c>
      <c r="D3179" s="148">
        <v>49</v>
      </c>
      <c r="E3179" s="148" t="s">
        <v>8</v>
      </c>
      <c r="F3179" s="149">
        <v>44808</v>
      </c>
      <c r="G3179" s="149">
        <v>44515</v>
      </c>
      <c r="H3179" s="150">
        <v>35000</v>
      </c>
      <c r="I3179" s="148" t="str">
        <f t="shared" si="196"/>
        <v>2021Q4</v>
      </c>
      <c r="J3179" s="148">
        <f t="shared" si="197"/>
        <v>1</v>
      </c>
      <c r="K3179" s="148">
        <f t="shared" si="198"/>
        <v>3</v>
      </c>
      <c r="L3179" s="151">
        <f t="shared" si="199"/>
        <v>1</v>
      </c>
    </row>
    <row r="3180" spans="2:12" x14ac:dyDescent="0.25">
      <c r="B3180" s="147" t="s">
        <v>6</v>
      </c>
      <c r="C3180" s="148" t="s">
        <v>7</v>
      </c>
      <c r="D3180" s="148">
        <v>30</v>
      </c>
      <c r="E3180" s="148" t="s">
        <v>8</v>
      </c>
      <c r="F3180" s="149">
        <v>44808</v>
      </c>
      <c r="G3180" s="149">
        <v>44746</v>
      </c>
      <c r="H3180" s="150">
        <v>100000</v>
      </c>
      <c r="I3180" s="148" t="str">
        <f t="shared" si="196"/>
        <v>2022Q3</v>
      </c>
      <c r="J3180" s="148">
        <f t="shared" si="197"/>
        <v>0</v>
      </c>
      <c r="K3180" s="148">
        <f t="shared" si="198"/>
        <v>0</v>
      </c>
      <c r="L3180" s="151">
        <f t="shared" si="199"/>
        <v>1</v>
      </c>
    </row>
    <row r="3181" spans="2:12" x14ac:dyDescent="0.25">
      <c r="B3181" s="147" t="s">
        <v>6</v>
      </c>
      <c r="C3181" s="148" t="s">
        <v>7</v>
      </c>
      <c r="D3181" s="148">
        <v>33</v>
      </c>
      <c r="E3181" s="148" t="s">
        <v>8</v>
      </c>
      <c r="F3181" s="149">
        <v>44808</v>
      </c>
      <c r="G3181" s="149">
        <v>44755</v>
      </c>
      <c r="H3181" s="150">
        <v>94000</v>
      </c>
      <c r="I3181" s="148" t="str">
        <f t="shared" si="196"/>
        <v>2022Q3</v>
      </c>
      <c r="J3181" s="148">
        <f t="shared" si="197"/>
        <v>0</v>
      </c>
      <c r="K3181" s="148">
        <f t="shared" si="198"/>
        <v>0</v>
      </c>
      <c r="L3181" s="151">
        <f t="shared" si="199"/>
        <v>1</v>
      </c>
    </row>
    <row r="3182" spans="2:12" x14ac:dyDescent="0.25">
      <c r="B3182" s="147" t="s">
        <v>6</v>
      </c>
      <c r="C3182" s="148" t="s">
        <v>7</v>
      </c>
      <c r="D3182" s="148">
        <v>61</v>
      </c>
      <c r="E3182" s="148" t="s">
        <v>12</v>
      </c>
      <c r="F3182" s="149">
        <v>44808</v>
      </c>
      <c r="G3182" s="149">
        <v>44766</v>
      </c>
      <c r="H3182" s="150">
        <v>20000</v>
      </c>
      <c r="I3182" s="148" t="str">
        <f t="shared" si="196"/>
        <v>2022Q3</v>
      </c>
      <c r="J3182" s="148">
        <f t="shared" si="197"/>
        <v>0</v>
      </c>
      <c r="K3182" s="148">
        <f t="shared" si="198"/>
        <v>0</v>
      </c>
      <c r="L3182" s="151">
        <f t="shared" si="199"/>
        <v>1</v>
      </c>
    </row>
    <row r="3183" spans="2:12" x14ac:dyDescent="0.25">
      <c r="B3183" s="147" t="s">
        <v>9</v>
      </c>
      <c r="C3183" s="148" t="s">
        <v>7</v>
      </c>
      <c r="D3183" s="148">
        <v>36</v>
      </c>
      <c r="E3183" s="148" t="s">
        <v>8</v>
      </c>
      <c r="F3183" s="149">
        <v>44809</v>
      </c>
      <c r="G3183" s="149">
        <v>44309</v>
      </c>
      <c r="H3183" s="150">
        <v>87000</v>
      </c>
      <c r="I3183" s="148" t="str">
        <f t="shared" si="196"/>
        <v>2021Q2</v>
      </c>
      <c r="J3183" s="148">
        <f t="shared" si="197"/>
        <v>1</v>
      </c>
      <c r="K3183" s="148">
        <f t="shared" si="198"/>
        <v>5</v>
      </c>
      <c r="L3183" s="151">
        <f t="shared" si="199"/>
        <v>1</v>
      </c>
    </row>
    <row r="3184" spans="2:12" x14ac:dyDescent="0.25">
      <c r="B3184" s="147" t="s">
        <v>6</v>
      </c>
      <c r="C3184" s="148" t="s">
        <v>7</v>
      </c>
      <c r="D3184" s="148">
        <v>37</v>
      </c>
      <c r="E3184" s="148" t="s">
        <v>8</v>
      </c>
      <c r="F3184" s="149">
        <v>44809</v>
      </c>
      <c r="G3184" s="149">
        <v>44506</v>
      </c>
      <c r="H3184" s="150">
        <v>86000</v>
      </c>
      <c r="I3184" s="148" t="str">
        <f t="shared" si="196"/>
        <v>2021Q4</v>
      </c>
      <c r="J3184" s="148">
        <f t="shared" si="197"/>
        <v>1</v>
      </c>
      <c r="K3184" s="148">
        <f t="shared" si="198"/>
        <v>3</v>
      </c>
      <c r="L3184" s="151">
        <f t="shared" si="199"/>
        <v>1</v>
      </c>
    </row>
    <row r="3185" spans="2:12" x14ac:dyDescent="0.25">
      <c r="B3185" s="147" t="s">
        <v>6</v>
      </c>
      <c r="C3185" s="148" t="s">
        <v>7</v>
      </c>
      <c r="D3185" s="148">
        <v>31</v>
      </c>
      <c r="E3185" s="148" t="s">
        <v>8</v>
      </c>
      <c r="F3185" s="149">
        <v>44809</v>
      </c>
      <c r="G3185" s="149">
        <v>44692</v>
      </c>
      <c r="H3185" s="150">
        <v>98000</v>
      </c>
      <c r="I3185" s="148" t="str">
        <f t="shared" si="196"/>
        <v>2022Q2</v>
      </c>
      <c r="J3185" s="148">
        <f t="shared" si="197"/>
        <v>0</v>
      </c>
      <c r="K3185" s="148">
        <f t="shared" si="198"/>
        <v>1</v>
      </c>
      <c r="L3185" s="151">
        <f t="shared" si="199"/>
        <v>1</v>
      </c>
    </row>
    <row r="3186" spans="2:12" x14ac:dyDescent="0.25">
      <c r="B3186" s="147" t="s">
        <v>6</v>
      </c>
      <c r="C3186" s="148" t="s">
        <v>7</v>
      </c>
      <c r="D3186" s="148">
        <v>28</v>
      </c>
      <c r="E3186" s="148" t="s">
        <v>8</v>
      </c>
      <c r="F3186" s="149">
        <v>44809</v>
      </c>
      <c r="G3186" s="149">
        <v>44747</v>
      </c>
      <c r="H3186" s="150">
        <v>100000</v>
      </c>
      <c r="I3186" s="148" t="str">
        <f t="shared" si="196"/>
        <v>2022Q3</v>
      </c>
      <c r="J3186" s="148">
        <f t="shared" si="197"/>
        <v>0</v>
      </c>
      <c r="K3186" s="148">
        <f t="shared" si="198"/>
        <v>0</v>
      </c>
      <c r="L3186" s="151">
        <f t="shared" si="199"/>
        <v>1</v>
      </c>
    </row>
    <row r="3187" spans="2:12" x14ac:dyDescent="0.25">
      <c r="B3187" s="147" t="s">
        <v>6</v>
      </c>
      <c r="C3187" s="148" t="s">
        <v>7</v>
      </c>
      <c r="D3187" s="148">
        <v>27</v>
      </c>
      <c r="E3187" s="148" t="s">
        <v>8</v>
      </c>
      <c r="F3187" s="149">
        <v>44810</v>
      </c>
      <c r="G3187" s="149">
        <v>44571</v>
      </c>
      <c r="H3187" s="150">
        <v>100000</v>
      </c>
      <c r="I3187" s="148" t="str">
        <f t="shared" si="196"/>
        <v>2022Q1</v>
      </c>
      <c r="J3187" s="148">
        <f t="shared" si="197"/>
        <v>0</v>
      </c>
      <c r="K3187" s="148">
        <f t="shared" si="198"/>
        <v>2</v>
      </c>
      <c r="L3187" s="151">
        <f t="shared" si="199"/>
        <v>1</v>
      </c>
    </row>
    <row r="3188" spans="2:12" x14ac:dyDescent="0.25">
      <c r="B3188" s="147" t="s">
        <v>9</v>
      </c>
      <c r="C3188" s="148" t="s">
        <v>7</v>
      </c>
      <c r="D3188" s="148">
        <v>50</v>
      </c>
      <c r="E3188" s="148" t="s">
        <v>8</v>
      </c>
      <c r="F3188" s="149">
        <v>44811</v>
      </c>
      <c r="G3188" s="149">
        <v>44540</v>
      </c>
      <c r="H3188" s="150">
        <v>32000</v>
      </c>
      <c r="I3188" s="148" t="str">
        <f t="shared" si="196"/>
        <v>2021Q4</v>
      </c>
      <c r="J3188" s="148">
        <f t="shared" si="197"/>
        <v>1</v>
      </c>
      <c r="K3188" s="148">
        <f t="shared" si="198"/>
        <v>3</v>
      </c>
      <c r="L3188" s="151">
        <f t="shared" si="199"/>
        <v>1</v>
      </c>
    </row>
    <row r="3189" spans="2:12" x14ac:dyDescent="0.25">
      <c r="B3189" s="147" t="s">
        <v>6</v>
      </c>
      <c r="C3189" s="148" t="s">
        <v>7</v>
      </c>
      <c r="D3189" s="148">
        <v>20</v>
      </c>
      <c r="E3189" s="148" t="s">
        <v>8</v>
      </c>
      <c r="F3189" s="149">
        <v>44811</v>
      </c>
      <c r="G3189" s="149">
        <v>44747</v>
      </c>
      <c r="H3189" s="150">
        <v>100000</v>
      </c>
      <c r="I3189" s="148" t="str">
        <f t="shared" si="196"/>
        <v>2022Q3</v>
      </c>
      <c r="J3189" s="148">
        <f t="shared" si="197"/>
        <v>0</v>
      </c>
      <c r="K3189" s="148">
        <f t="shared" si="198"/>
        <v>0</v>
      </c>
      <c r="L3189" s="151">
        <f t="shared" si="199"/>
        <v>1</v>
      </c>
    </row>
    <row r="3190" spans="2:12" x14ac:dyDescent="0.25">
      <c r="B3190" s="147" t="s">
        <v>9</v>
      </c>
      <c r="C3190" s="148" t="s">
        <v>7</v>
      </c>
      <c r="D3190" s="148">
        <v>55</v>
      </c>
      <c r="E3190" s="148" t="s">
        <v>8</v>
      </c>
      <c r="F3190" s="149">
        <v>44815</v>
      </c>
      <c r="G3190" s="149">
        <v>44366</v>
      </c>
      <c r="H3190" s="150">
        <v>20000</v>
      </c>
      <c r="I3190" s="148" t="str">
        <f t="shared" si="196"/>
        <v>2021Q2</v>
      </c>
      <c r="J3190" s="148">
        <f t="shared" si="197"/>
        <v>1</v>
      </c>
      <c r="K3190" s="148">
        <f t="shared" si="198"/>
        <v>5</v>
      </c>
      <c r="L3190" s="151">
        <f t="shared" si="199"/>
        <v>1</v>
      </c>
    </row>
    <row r="3191" spans="2:12" x14ac:dyDescent="0.25">
      <c r="B3191" s="147" t="s">
        <v>6</v>
      </c>
      <c r="C3191" s="148" t="s">
        <v>7</v>
      </c>
      <c r="D3191" s="148">
        <v>49</v>
      </c>
      <c r="E3191" s="148" t="s">
        <v>8</v>
      </c>
      <c r="F3191" s="149">
        <v>44815</v>
      </c>
      <c r="G3191" s="149">
        <v>44482</v>
      </c>
      <c r="H3191" s="150">
        <v>35000</v>
      </c>
      <c r="I3191" s="148" t="str">
        <f t="shared" si="196"/>
        <v>2021Q4</v>
      </c>
      <c r="J3191" s="148">
        <f t="shared" si="197"/>
        <v>1</v>
      </c>
      <c r="K3191" s="148">
        <f t="shared" si="198"/>
        <v>3</v>
      </c>
      <c r="L3191" s="151">
        <f t="shared" si="199"/>
        <v>1</v>
      </c>
    </row>
    <row r="3192" spans="2:12" x14ac:dyDescent="0.25">
      <c r="B3192" s="147" t="s">
        <v>9</v>
      </c>
      <c r="C3192" s="148" t="s">
        <v>7</v>
      </c>
      <c r="D3192" s="148">
        <v>59</v>
      </c>
      <c r="E3192" s="148" t="s">
        <v>8</v>
      </c>
      <c r="F3192" s="149">
        <v>44815</v>
      </c>
      <c r="G3192" s="149">
        <v>44527</v>
      </c>
      <c r="H3192" s="150">
        <v>10000</v>
      </c>
      <c r="I3192" s="148" t="str">
        <f t="shared" si="196"/>
        <v>2021Q4</v>
      </c>
      <c r="J3192" s="148">
        <f t="shared" si="197"/>
        <v>1</v>
      </c>
      <c r="K3192" s="148">
        <f t="shared" si="198"/>
        <v>3</v>
      </c>
      <c r="L3192" s="151">
        <f t="shared" si="199"/>
        <v>1</v>
      </c>
    </row>
    <row r="3193" spans="2:12" x14ac:dyDescent="0.25">
      <c r="B3193" s="147" t="s">
        <v>6</v>
      </c>
      <c r="C3193" s="148" t="s">
        <v>7</v>
      </c>
      <c r="D3193" s="148">
        <v>53</v>
      </c>
      <c r="E3193" s="148" t="s">
        <v>8</v>
      </c>
      <c r="F3193" s="149">
        <v>44815</v>
      </c>
      <c r="G3193" s="149">
        <v>44721</v>
      </c>
      <c r="H3193" s="150">
        <v>25000</v>
      </c>
      <c r="I3193" s="148" t="str">
        <f t="shared" si="196"/>
        <v>2022Q2</v>
      </c>
      <c r="J3193" s="148">
        <f t="shared" si="197"/>
        <v>0</v>
      </c>
      <c r="K3193" s="148">
        <f t="shared" si="198"/>
        <v>1</v>
      </c>
      <c r="L3193" s="151">
        <f t="shared" si="199"/>
        <v>1</v>
      </c>
    </row>
    <row r="3194" spans="2:12" x14ac:dyDescent="0.25">
      <c r="B3194" s="147" t="s">
        <v>9</v>
      </c>
      <c r="C3194" s="148" t="s">
        <v>7</v>
      </c>
      <c r="D3194" s="148">
        <v>25</v>
      </c>
      <c r="E3194" s="148" t="s">
        <v>8</v>
      </c>
      <c r="F3194" s="149">
        <v>44816</v>
      </c>
      <c r="G3194" s="149">
        <v>43636</v>
      </c>
      <c r="H3194" s="150">
        <v>100000</v>
      </c>
      <c r="I3194" s="148" t="str">
        <f t="shared" si="196"/>
        <v>2019Q2</v>
      </c>
      <c r="J3194" s="148">
        <f t="shared" si="197"/>
        <v>3</v>
      </c>
      <c r="K3194" s="148">
        <f t="shared" si="198"/>
        <v>13</v>
      </c>
      <c r="L3194" s="151">
        <f t="shared" si="199"/>
        <v>1</v>
      </c>
    </row>
    <row r="3195" spans="2:12" x14ac:dyDescent="0.25">
      <c r="B3195" s="147" t="s">
        <v>9</v>
      </c>
      <c r="C3195" s="148" t="s">
        <v>7</v>
      </c>
      <c r="D3195" s="148">
        <v>37</v>
      </c>
      <c r="E3195" s="148" t="s">
        <v>8</v>
      </c>
      <c r="F3195" s="149">
        <v>44816</v>
      </c>
      <c r="G3195" s="149">
        <v>43738</v>
      </c>
      <c r="H3195" s="150">
        <v>86000</v>
      </c>
      <c r="I3195" s="148" t="str">
        <f t="shared" si="196"/>
        <v>2019Q3</v>
      </c>
      <c r="J3195" s="148">
        <f t="shared" si="197"/>
        <v>3</v>
      </c>
      <c r="K3195" s="148">
        <f t="shared" si="198"/>
        <v>12</v>
      </c>
      <c r="L3195" s="151">
        <f t="shared" si="199"/>
        <v>1</v>
      </c>
    </row>
    <row r="3196" spans="2:12" x14ac:dyDescent="0.25">
      <c r="B3196" s="147" t="s">
        <v>6</v>
      </c>
      <c r="C3196" s="148" t="s">
        <v>7</v>
      </c>
      <c r="D3196" s="148">
        <v>41</v>
      </c>
      <c r="E3196" s="148" t="s">
        <v>8</v>
      </c>
      <c r="F3196" s="149">
        <v>44816</v>
      </c>
      <c r="G3196" s="149">
        <v>44701</v>
      </c>
      <c r="H3196" s="150">
        <v>68000</v>
      </c>
      <c r="I3196" s="148" t="str">
        <f t="shared" si="196"/>
        <v>2022Q2</v>
      </c>
      <c r="J3196" s="148">
        <f t="shared" si="197"/>
        <v>0</v>
      </c>
      <c r="K3196" s="148">
        <f t="shared" si="198"/>
        <v>1</v>
      </c>
      <c r="L3196" s="151">
        <f t="shared" si="199"/>
        <v>1</v>
      </c>
    </row>
    <row r="3197" spans="2:12" x14ac:dyDescent="0.25">
      <c r="B3197" s="147" t="s">
        <v>6</v>
      </c>
      <c r="C3197" s="148" t="s">
        <v>7</v>
      </c>
      <c r="D3197" s="148">
        <v>39</v>
      </c>
      <c r="E3197" s="148" t="s">
        <v>8</v>
      </c>
      <c r="F3197" s="149">
        <v>44816</v>
      </c>
      <c r="G3197" s="149">
        <v>44718</v>
      </c>
      <c r="H3197" s="150">
        <v>81000</v>
      </c>
      <c r="I3197" s="148" t="str">
        <f t="shared" si="196"/>
        <v>2022Q2</v>
      </c>
      <c r="J3197" s="148">
        <f t="shared" si="197"/>
        <v>0</v>
      </c>
      <c r="K3197" s="148">
        <f t="shared" si="198"/>
        <v>1</v>
      </c>
      <c r="L3197" s="151">
        <f t="shared" si="199"/>
        <v>1</v>
      </c>
    </row>
    <row r="3198" spans="2:12" x14ac:dyDescent="0.25">
      <c r="B3198" s="147" t="s">
        <v>9</v>
      </c>
      <c r="C3198" s="148" t="s">
        <v>7</v>
      </c>
      <c r="D3198" s="148">
        <v>55</v>
      </c>
      <c r="E3198" s="148" t="s">
        <v>8</v>
      </c>
      <c r="F3198" s="149">
        <v>44817</v>
      </c>
      <c r="G3198" s="149">
        <v>43734</v>
      </c>
      <c r="H3198" s="150">
        <v>20000</v>
      </c>
      <c r="I3198" s="148" t="str">
        <f t="shared" si="196"/>
        <v>2019Q3</v>
      </c>
      <c r="J3198" s="148">
        <f t="shared" si="197"/>
        <v>3</v>
      </c>
      <c r="K3198" s="148">
        <f t="shared" si="198"/>
        <v>12</v>
      </c>
      <c r="L3198" s="151">
        <f t="shared" si="199"/>
        <v>1</v>
      </c>
    </row>
    <row r="3199" spans="2:12" x14ac:dyDescent="0.25">
      <c r="B3199" s="147" t="s">
        <v>9</v>
      </c>
      <c r="C3199" s="148" t="s">
        <v>7</v>
      </c>
      <c r="D3199" s="148">
        <v>62</v>
      </c>
      <c r="E3199" s="148" t="s">
        <v>8</v>
      </c>
      <c r="F3199" s="149">
        <v>44817</v>
      </c>
      <c r="G3199" s="149">
        <v>43953</v>
      </c>
      <c r="H3199" s="150">
        <v>10000</v>
      </c>
      <c r="I3199" s="148" t="str">
        <f t="shared" si="196"/>
        <v>2020Q2</v>
      </c>
      <c r="J3199" s="148">
        <f t="shared" si="197"/>
        <v>2</v>
      </c>
      <c r="K3199" s="148">
        <f t="shared" si="198"/>
        <v>9</v>
      </c>
      <c r="L3199" s="151">
        <f t="shared" si="199"/>
        <v>1</v>
      </c>
    </row>
    <row r="3200" spans="2:12" x14ac:dyDescent="0.25">
      <c r="B3200" s="147" t="s">
        <v>9</v>
      </c>
      <c r="C3200" s="148" t="s">
        <v>7</v>
      </c>
      <c r="D3200" s="148">
        <v>43</v>
      </c>
      <c r="E3200" s="148" t="s">
        <v>8</v>
      </c>
      <c r="F3200" s="149">
        <v>44817</v>
      </c>
      <c r="G3200" s="149">
        <v>43986</v>
      </c>
      <c r="H3200" s="150">
        <v>59000</v>
      </c>
      <c r="I3200" s="148" t="str">
        <f t="shared" si="196"/>
        <v>2020Q2</v>
      </c>
      <c r="J3200" s="148">
        <f t="shared" si="197"/>
        <v>2</v>
      </c>
      <c r="K3200" s="148">
        <f t="shared" si="198"/>
        <v>9</v>
      </c>
      <c r="L3200" s="151">
        <f t="shared" si="199"/>
        <v>1</v>
      </c>
    </row>
    <row r="3201" spans="2:12" x14ac:dyDescent="0.25">
      <c r="B3201" s="147" t="s">
        <v>9</v>
      </c>
      <c r="C3201" s="148" t="s">
        <v>7</v>
      </c>
      <c r="D3201" s="148">
        <v>48</v>
      </c>
      <c r="E3201" s="148" t="s">
        <v>8</v>
      </c>
      <c r="F3201" s="149">
        <v>44817</v>
      </c>
      <c r="G3201" s="149">
        <v>44298</v>
      </c>
      <c r="H3201" s="150">
        <v>38000</v>
      </c>
      <c r="I3201" s="148" t="str">
        <f t="shared" si="196"/>
        <v>2021Q2</v>
      </c>
      <c r="J3201" s="148">
        <f t="shared" si="197"/>
        <v>1</v>
      </c>
      <c r="K3201" s="148">
        <f t="shared" si="198"/>
        <v>5</v>
      </c>
      <c r="L3201" s="151">
        <f t="shared" si="199"/>
        <v>1</v>
      </c>
    </row>
    <row r="3202" spans="2:12" x14ac:dyDescent="0.25">
      <c r="B3202" s="147" t="s">
        <v>9</v>
      </c>
      <c r="C3202" s="148" t="s">
        <v>7</v>
      </c>
      <c r="D3202" s="148">
        <v>35</v>
      </c>
      <c r="E3202" s="148" t="s">
        <v>8</v>
      </c>
      <c r="F3202" s="149">
        <v>44817</v>
      </c>
      <c r="G3202" s="149">
        <v>44438</v>
      </c>
      <c r="H3202" s="150">
        <v>88000</v>
      </c>
      <c r="I3202" s="148" t="str">
        <f t="shared" si="196"/>
        <v>2021Q3</v>
      </c>
      <c r="J3202" s="148">
        <f t="shared" si="197"/>
        <v>1</v>
      </c>
      <c r="K3202" s="148">
        <f t="shared" si="198"/>
        <v>4</v>
      </c>
      <c r="L3202" s="151">
        <f t="shared" si="199"/>
        <v>1</v>
      </c>
    </row>
    <row r="3203" spans="2:12" x14ac:dyDescent="0.25">
      <c r="B3203" s="147" t="s">
        <v>6</v>
      </c>
      <c r="C3203" s="148" t="s">
        <v>7</v>
      </c>
      <c r="D3203" s="148">
        <v>32</v>
      </c>
      <c r="E3203" s="148" t="s">
        <v>8</v>
      </c>
      <c r="F3203" s="149">
        <v>44817</v>
      </c>
      <c r="G3203" s="149">
        <v>44623</v>
      </c>
      <c r="H3203" s="150">
        <v>96000</v>
      </c>
      <c r="I3203" s="148" t="str">
        <f t="shared" si="196"/>
        <v>2022Q1</v>
      </c>
      <c r="J3203" s="148">
        <f t="shared" si="197"/>
        <v>0</v>
      </c>
      <c r="K3203" s="148">
        <f t="shared" si="198"/>
        <v>2</v>
      </c>
      <c r="L3203" s="151">
        <f t="shared" si="199"/>
        <v>1</v>
      </c>
    </row>
    <row r="3204" spans="2:12" x14ac:dyDescent="0.25">
      <c r="B3204" s="147" t="s">
        <v>6</v>
      </c>
      <c r="C3204" s="148" t="s">
        <v>7</v>
      </c>
      <c r="D3204" s="148">
        <v>28</v>
      </c>
      <c r="E3204" s="148" t="s">
        <v>8</v>
      </c>
      <c r="F3204" s="149">
        <v>44817</v>
      </c>
      <c r="G3204" s="149">
        <v>44693</v>
      </c>
      <c r="H3204" s="150">
        <v>100000</v>
      </c>
      <c r="I3204" s="148" t="str">
        <f t="shared" si="196"/>
        <v>2022Q2</v>
      </c>
      <c r="J3204" s="148">
        <f t="shared" si="197"/>
        <v>0</v>
      </c>
      <c r="K3204" s="148">
        <f t="shared" si="198"/>
        <v>1</v>
      </c>
      <c r="L3204" s="151">
        <f t="shared" si="199"/>
        <v>1</v>
      </c>
    </row>
    <row r="3205" spans="2:12" x14ac:dyDescent="0.25">
      <c r="B3205" s="147" t="s">
        <v>6</v>
      </c>
      <c r="C3205" s="148" t="s">
        <v>7</v>
      </c>
      <c r="D3205" s="148">
        <v>36</v>
      </c>
      <c r="E3205" s="148" t="s">
        <v>8</v>
      </c>
      <c r="F3205" s="149">
        <v>44817</v>
      </c>
      <c r="G3205" s="149">
        <v>44736</v>
      </c>
      <c r="H3205" s="150">
        <v>87000</v>
      </c>
      <c r="I3205" s="148" t="str">
        <f t="shared" si="196"/>
        <v>2022Q2</v>
      </c>
      <c r="J3205" s="148">
        <f t="shared" si="197"/>
        <v>0</v>
      </c>
      <c r="K3205" s="148">
        <f t="shared" si="198"/>
        <v>1</v>
      </c>
      <c r="L3205" s="151">
        <f t="shared" si="199"/>
        <v>1</v>
      </c>
    </row>
    <row r="3206" spans="2:12" x14ac:dyDescent="0.25">
      <c r="B3206" s="147" t="s">
        <v>6</v>
      </c>
      <c r="C3206" s="148" t="s">
        <v>7</v>
      </c>
      <c r="D3206" s="148">
        <v>24</v>
      </c>
      <c r="E3206" s="148" t="s">
        <v>8</v>
      </c>
      <c r="F3206" s="149">
        <v>44817</v>
      </c>
      <c r="G3206" s="149">
        <v>44743</v>
      </c>
      <c r="H3206" s="150">
        <v>100000</v>
      </c>
      <c r="I3206" s="148" t="str">
        <f t="shared" si="196"/>
        <v>2022Q3</v>
      </c>
      <c r="J3206" s="148">
        <f t="shared" si="197"/>
        <v>0</v>
      </c>
      <c r="K3206" s="148">
        <f t="shared" si="198"/>
        <v>0</v>
      </c>
      <c r="L3206" s="151">
        <f t="shared" si="199"/>
        <v>1</v>
      </c>
    </row>
    <row r="3207" spans="2:12" x14ac:dyDescent="0.25">
      <c r="B3207" s="147" t="s">
        <v>9</v>
      </c>
      <c r="C3207" s="148" t="s">
        <v>7</v>
      </c>
      <c r="D3207" s="148">
        <v>48</v>
      </c>
      <c r="E3207" s="148" t="s">
        <v>8</v>
      </c>
      <c r="F3207" s="149">
        <v>44818</v>
      </c>
      <c r="G3207" s="149">
        <v>43631</v>
      </c>
      <c r="H3207" s="150">
        <v>38000</v>
      </c>
      <c r="I3207" s="148" t="str">
        <f t="shared" si="196"/>
        <v>2019Q2</v>
      </c>
      <c r="J3207" s="148">
        <f t="shared" si="197"/>
        <v>3</v>
      </c>
      <c r="K3207" s="148">
        <f t="shared" si="198"/>
        <v>13</v>
      </c>
      <c r="L3207" s="151">
        <f t="shared" si="199"/>
        <v>1</v>
      </c>
    </row>
    <row r="3208" spans="2:12" x14ac:dyDescent="0.25">
      <c r="B3208" s="147" t="s">
        <v>9</v>
      </c>
      <c r="C3208" s="148" t="s">
        <v>7</v>
      </c>
      <c r="D3208" s="148">
        <v>50</v>
      </c>
      <c r="E3208" s="148" t="s">
        <v>8</v>
      </c>
      <c r="F3208" s="149">
        <v>44818</v>
      </c>
      <c r="G3208" s="149">
        <v>44477</v>
      </c>
      <c r="H3208" s="150">
        <v>32000</v>
      </c>
      <c r="I3208" s="148" t="str">
        <f t="shared" si="196"/>
        <v>2021Q4</v>
      </c>
      <c r="J3208" s="148">
        <f t="shared" si="197"/>
        <v>1</v>
      </c>
      <c r="K3208" s="148">
        <f t="shared" si="198"/>
        <v>3</v>
      </c>
      <c r="L3208" s="151">
        <f t="shared" si="199"/>
        <v>1</v>
      </c>
    </row>
    <row r="3209" spans="2:12" x14ac:dyDescent="0.25">
      <c r="B3209" s="147" t="s">
        <v>9</v>
      </c>
      <c r="C3209" s="148" t="s">
        <v>7</v>
      </c>
      <c r="D3209" s="148">
        <v>28</v>
      </c>
      <c r="E3209" s="148" t="s">
        <v>8</v>
      </c>
      <c r="F3209" s="149">
        <v>44819</v>
      </c>
      <c r="G3209" s="149">
        <v>43575</v>
      </c>
      <c r="H3209" s="150">
        <v>100000</v>
      </c>
      <c r="I3209" s="148" t="str">
        <f t="shared" si="196"/>
        <v>2019Q2</v>
      </c>
      <c r="J3209" s="148">
        <f t="shared" si="197"/>
        <v>3</v>
      </c>
      <c r="K3209" s="148">
        <f t="shared" si="198"/>
        <v>13</v>
      </c>
      <c r="L3209" s="151">
        <f t="shared" si="199"/>
        <v>1</v>
      </c>
    </row>
    <row r="3210" spans="2:12" x14ac:dyDescent="0.25">
      <c r="B3210" s="147" t="s">
        <v>6</v>
      </c>
      <c r="C3210" s="148" t="s">
        <v>7</v>
      </c>
      <c r="D3210" s="148">
        <v>58</v>
      </c>
      <c r="E3210" s="148" t="s">
        <v>8</v>
      </c>
      <c r="F3210" s="149">
        <v>44819</v>
      </c>
      <c r="G3210" s="149">
        <v>44740</v>
      </c>
      <c r="H3210" s="150">
        <v>12000</v>
      </c>
      <c r="I3210" s="148" t="str">
        <f t="shared" si="196"/>
        <v>2022Q2</v>
      </c>
      <c r="J3210" s="148">
        <f t="shared" si="197"/>
        <v>0</v>
      </c>
      <c r="K3210" s="148">
        <f t="shared" si="198"/>
        <v>1</v>
      </c>
      <c r="L3210" s="151">
        <f t="shared" si="199"/>
        <v>1</v>
      </c>
    </row>
    <row r="3211" spans="2:12" x14ac:dyDescent="0.25">
      <c r="B3211" s="147" t="s">
        <v>6</v>
      </c>
      <c r="C3211" s="148" t="s">
        <v>7</v>
      </c>
      <c r="D3211" s="148">
        <v>26</v>
      </c>
      <c r="E3211" s="148" t="s">
        <v>8</v>
      </c>
      <c r="F3211" s="149">
        <v>44822</v>
      </c>
      <c r="G3211" s="149">
        <v>44766</v>
      </c>
      <c r="H3211" s="150">
        <v>100000</v>
      </c>
      <c r="I3211" s="148" t="str">
        <f t="shared" ref="I3211:I3274" si="200">YEAR(G3211)&amp;"Q"&amp;ROUNDUP(MONTH(G3211)/3,0)</f>
        <v>2022Q3</v>
      </c>
      <c r="J3211" s="148">
        <f t="shared" ref="J3211:J3274" si="201">YEAR(F3211)-YEAR(G3211)</f>
        <v>0</v>
      </c>
      <c r="K3211" s="148">
        <f t="shared" ref="K3211:K3274" si="202">(YEAR(F3211)*4+ROUNDDOWN((MONTH(F3211)-1)/3,0))
-(YEAR(G3211)*4+ROUNDDOWN((MONTH(G3211)-1)/3,0))</f>
        <v>0</v>
      </c>
      <c r="L3211" s="151">
        <f t="shared" ref="L3211:L3274" si="203">IF(C3211="Declined",0,IF(C3211="Admitted",1,IF(B3211="TPD",0.8,1)))</f>
        <v>1</v>
      </c>
    </row>
    <row r="3212" spans="2:12" x14ac:dyDescent="0.25">
      <c r="B3212" s="147" t="s">
        <v>6</v>
      </c>
      <c r="C3212" s="148" t="s">
        <v>7</v>
      </c>
      <c r="D3212" s="148">
        <v>49</v>
      </c>
      <c r="E3212" s="148" t="s">
        <v>8</v>
      </c>
      <c r="F3212" s="149">
        <v>44822</v>
      </c>
      <c r="G3212" s="149">
        <v>44776</v>
      </c>
      <c r="H3212" s="150">
        <v>35000</v>
      </c>
      <c r="I3212" s="148" t="str">
        <f t="shared" si="200"/>
        <v>2022Q3</v>
      </c>
      <c r="J3212" s="148">
        <f t="shared" si="201"/>
        <v>0</v>
      </c>
      <c r="K3212" s="148">
        <f t="shared" si="202"/>
        <v>0</v>
      </c>
      <c r="L3212" s="151">
        <f t="shared" si="203"/>
        <v>1</v>
      </c>
    </row>
    <row r="3213" spans="2:12" x14ac:dyDescent="0.25">
      <c r="B3213" s="147" t="s">
        <v>6</v>
      </c>
      <c r="C3213" s="148" t="s">
        <v>7</v>
      </c>
      <c r="D3213" s="148">
        <v>56</v>
      </c>
      <c r="E3213" s="148" t="s">
        <v>8</v>
      </c>
      <c r="F3213" s="149">
        <v>44823</v>
      </c>
      <c r="G3213" s="149">
        <v>44743</v>
      </c>
      <c r="H3213" s="150">
        <v>17000</v>
      </c>
      <c r="I3213" s="148" t="str">
        <f t="shared" si="200"/>
        <v>2022Q3</v>
      </c>
      <c r="J3213" s="148">
        <f t="shared" si="201"/>
        <v>0</v>
      </c>
      <c r="K3213" s="148">
        <f t="shared" si="202"/>
        <v>0</v>
      </c>
      <c r="L3213" s="151">
        <f t="shared" si="203"/>
        <v>1</v>
      </c>
    </row>
    <row r="3214" spans="2:12" x14ac:dyDescent="0.25">
      <c r="B3214" s="147" t="s">
        <v>9</v>
      </c>
      <c r="C3214" s="148" t="s">
        <v>7</v>
      </c>
      <c r="D3214" s="148">
        <v>22</v>
      </c>
      <c r="E3214" s="148" t="s">
        <v>8</v>
      </c>
      <c r="F3214" s="149">
        <v>44824</v>
      </c>
      <c r="G3214" s="149">
        <v>42767</v>
      </c>
      <c r="H3214" s="150">
        <v>100000</v>
      </c>
      <c r="I3214" s="148" t="str">
        <f t="shared" si="200"/>
        <v>2017Q1</v>
      </c>
      <c r="J3214" s="148">
        <f t="shared" si="201"/>
        <v>5</v>
      </c>
      <c r="K3214" s="148">
        <f t="shared" si="202"/>
        <v>22</v>
      </c>
      <c r="L3214" s="151">
        <f t="shared" si="203"/>
        <v>1</v>
      </c>
    </row>
    <row r="3215" spans="2:12" x14ac:dyDescent="0.25">
      <c r="B3215" s="147" t="s">
        <v>6</v>
      </c>
      <c r="C3215" s="148" t="s">
        <v>7</v>
      </c>
      <c r="D3215" s="148">
        <v>23</v>
      </c>
      <c r="E3215" s="148" t="s">
        <v>8</v>
      </c>
      <c r="F3215" s="149">
        <v>44824</v>
      </c>
      <c r="G3215" s="149">
        <v>44371</v>
      </c>
      <c r="H3215" s="150">
        <v>100000</v>
      </c>
      <c r="I3215" s="148" t="str">
        <f t="shared" si="200"/>
        <v>2021Q2</v>
      </c>
      <c r="J3215" s="148">
        <f t="shared" si="201"/>
        <v>1</v>
      </c>
      <c r="K3215" s="148">
        <f t="shared" si="202"/>
        <v>5</v>
      </c>
      <c r="L3215" s="151">
        <f t="shared" si="203"/>
        <v>1</v>
      </c>
    </row>
    <row r="3216" spans="2:12" x14ac:dyDescent="0.25">
      <c r="B3216" s="147" t="s">
        <v>6</v>
      </c>
      <c r="C3216" s="148" t="s">
        <v>7</v>
      </c>
      <c r="D3216" s="148">
        <v>38</v>
      </c>
      <c r="E3216" s="148" t="s">
        <v>8</v>
      </c>
      <c r="F3216" s="149">
        <v>44824</v>
      </c>
      <c r="G3216" s="149">
        <v>44532</v>
      </c>
      <c r="H3216" s="150">
        <v>84000</v>
      </c>
      <c r="I3216" s="148" t="str">
        <f t="shared" si="200"/>
        <v>2021Q4</v>
      </c>
      <c r="J3216" s="148">
        <f t="shared" si="201"/>
        <v>1</v>
      </c>
      <c r="K3216" s="148">
        <f t="shared" si="202"/>
        <v>3</v>
      </c>
      <c r="L3216" s="151">
        <f t="shared" si="203"/>
        <v>1</v>
      </c>
    </row>
    <row r="3217" spans="2:12" x14ac:dyDescent="0.25">
      <c r="B3217" s="147" t="s">
        <v>9</v>
      </c>
      <c r="C3217" s="148" t="s">
        <v>7</v>
      </c>
      <c r="D3217" s="148">
        <v>61</v>
      </c>
      <c r="E3217" s="148" t="s">
        <v>8</v>
      </c>
      <c r="F3217" s="149">
        <v>44824</v>
      </c>
      <c r="G3217" s="149">
        <v>44534</v>
      </c>
      <c r="H3217" s="150">
        <v>10000</v>
      </c>
      <c r="I3217" s="148" t="str">
        <f t="shared" si="200"/>
        <v>2021Q4</v>
      </c>
      <c r="J3217" s="148">
        <f t="shared" si="201"/>
        <v>1</v>
      </c>
      <c r="K3217" s="148">
        <f t="shared" si="202"/>
        <v>3</v>
      </c>
      <c r="L3217" s="151">
        <f t="shared" si="203"/>
        <v>1</v>
      </c>
    </row>
    <row r="3218" spans="2:12" x14ac:dyDescent="0.25">
      <c r="B3218" s="147" t="s">
        <v>6</v>
      </c>
      <c r="C3218" s="148" t="s">
        <v>7</v>
      </c>
      <c r="D3218" s="148">
        <v>56</v>
      </c>
      <c r="E3218" s="148" t="s">
        <v>8</v>
      </c>
      <c r="F3218" s="149">
        <v>44824</v>
      </c>
      <c r="G3218" s="149">
        <v>44683</v>
      </c>
      <c r="H3218" s="150">
        <v>17000</v>
      </c>
      <c r="I3218" s="148" t="str">
        <f t="shared" si="200"/>
        <v>2022Q2</v>
      </c>
      <c r="J3218" s="148">
        <f t="shared" si="201"/>
        <v>0</v>
      </c>
      <c r="K3218" s="148">
        <f t="shared" si="202"/>
        <v>1</v>
      </c>
      <c r="L3218" s="151">
        <f t="shared" si="203"/>
        <v>1</v>
      </c>
    </row>
    <row r="3219" spans="2:12" x14ac:dyDescent="0.25">
      <c r="B3219" s="147" t="s">
        <v>6</v>
      </c>
      <c r="C3219" s="148" t="s">
        <v>7</v>
      </c>
      <c r="D3219" s="148">
        <v>21</v>
      </c>
      <c r="E3219" s="148" t="s">
        <v>8</v>
      </c>
      <c r="F3219" s="149">
        <v>44824</v>
      </c>
      <c r="G3219" s="149">
        <v>44734</v>
      </c>
      <c r="H3219" s="150">
        <v>100000</v>
      </c>
      <c r="I3219" s="148" t="str">
        <f t="shared" si="200"/>
        <v>2022Q2</v>
      </c>
      <c r="J3219" s="148">
        <f t="shared" si="201"/>
        <v>0</v>
      </c>
      <c r="K3219" s="148">
        <f t="shared" si="202"/>
        <v>1</v>
      </c>
      <c r="L3219" s="151">
        <f t="shared" si="203"/>
        <v>1</v>
      </c>
    </row>
    <row r="3220" spans="2:12" x14ac:dyDescent="0.25">
      <c r="B3220" s="147" t="s">
        <v>6</v>
      </c>
      <c r="C3220" s="148" t="s">
        <v>7</v>
      </c>
      <c r="D3220" s="148">
        <v>30</v>
      </c>
      <c r="E3220" s="148" t="s">
        <v>8</v>
      </c>
      <c r="F3220" s="149">
        <v>44825</v>
      </c>
      <c r="G3220" s="149">
        <v>44558</v>
      </c>
      <c r="H3220" s="150">
        <v>100000</v>
      </c>
      <c r="I3220" s="148" t="str">
        <f t="shared" si="200"/>
        <v>2021Q4</v>
      </c>
      <c r="J3220" s="148">
        <f t="shared" si="201"/>
        <v>1</v>
      </c>
      <c r="K3220" s="148">
        <f t="shared" si="202"/>
        <v>3</v>
      </c>
      <c r="L3220" s="151">
        <f t="shared" si="203"/>
        <v>1</v>
      </c>
    </row>
    <row r="3221" spans="2:12" x14ac:dyDescent="0.25">
      <c r="B3221" s="147" t="s">
        <v>9</v>
      </c>
      <c r="C3221" s="148" t="s">
        <v>7</v>
      </c>
      <c r="D3221" s="148">
        <v>29</v>
      </c>
      <c r="E3221" s="148" t="s">
        <v>8</v>
      </c>
      <c r="F3221" s="149">
        <v>44831</v>
      </c>
      <c r="G3221" s="149">
        <v>43662</v>
      </c>
      <c r="H3221" s="150">
        <v>100000</v>
      </c>
      <c r="I3221" s="148" t="str">
        <f t="shared" si="200"/>
        <v>2019Q3</v>
      </c>
      <c r="J3221" s="148">
        <f t="shared" si="201"/>
        <v>3</v>
      </c>
      <c r="K3221" s="148">
        <f t="shared" si="202"/>
        <v>12</v>
      </c>
      <c r="L3221" s="151">
        <f t="shared" si="203"/>
        <v>1</v>
      </c>
    </row>
    <row r="3222" spans="2:12" x14ac:dyDescent="0.25">
      <c r="B3222" s="147" t="s">
        <v>9</v>
      </c>
      <c r="C3222" s="148" t="s">
        <v>7</v>
      </c>
      <c r="D3222" s="148">
        <v>38</v>
      </c>
      <c r="E3222" s="148" t="s">
        <v>8</v>
      </c>
      <c r="F3222" s="149">
        <v>44831</v>
      </c>
      <c r="G3222" s="149">
        <v>44405</v>
      </c>
      <c r="H3222" s="150">
        <v>84000</v>
      </c>
      <c r="I3222" s="148" t="str">
        <f t="shared" si="200"/>
        <v>2021Q3</v>
      </c>
      <c r="J3222" s="148">
        <f t="shared" si="201"/>
        <v>1</v>
      </c>
      <c r="K3222" s="148">
        <f t="shared" si="202"/>
        <v>4</v>
      </c>
      <c r="L3222" s="151">
        <f t="shared" si="203"/>
        <v>1</v>
      </c>
    </row>
    <row r="3223" spans="2:12" x14ac:dyDescent="0.25">
      <c r="B3223" s="147" t="s">
        <v>6</v>
      </c>
      <c r="C3223" s="148" t="s">
        <v>7</v>
      </c>
      <c r="D3223" s="148">
        <v>54</v>
      </c>
      <c r="E3223" s="148" t="s">
        <v>8</v>
      </c>
      <c r="F3223" s="149">
        <v>44831</v>
      </c>
      <c r="G3223" s="149">
        <v>44509</v>
      </c>
      <c r="H3223" s="150">
        <v>22000</v>
      </c>
      <c r="I3223" s="148" t="str">
        <f t="shared" si="200"/>
        <v>2021Q4</v>
      </c>
      <c r="J3223" s="148">
        <f t="shared" si="201"/>
        <v>1</v>
      </c>
      <c r="K3223" s="148">
        <f t="shared" si="202"/>
        <v>3</v>
      </c>
      <c r="L3223" s="151">
        <f t="shared" si="203"/>
        <v>1</v>
      </c>
    </row>
    <row r="3224" spans="2:12" x14ac:dyDescent="0.25">
      <c r="B3224" s="147" t="s">
        <v>6</v>
      </c>
      <c r="C3224" s="148" t="s">
        <v>7</v>
      </c>
      <c r="D3224" s="148">
        <v>56</v>
      </c>
      <c r="E3224" s="148" t="s">
        <v>8</v>
      </c>
      <c r="F3224" s="149">
        <v>44831</v>
      </c>
      <c r="G3224" s="149">
        <v>44776</v>
      </c>
      <c r="H3224" s="150">
        <v>17000</v>
      </c>
      <c r="I3224" s="148" t="str">
        <f t="shared" si="200"/>
        <v>2022Q3</v>
      </c>
      <c r="J3224" s="148">
        <f t="shared" si="201"/>
        <v>0</v>
      </c>
      <c r="K3224" s="148">
        <f t="shared" si="202"/>
        <v>0</v>
      </c>
      <c r="L3224" s="151">
        <f t="shared" si="203"/>
        <v>1</v>
      </c>
    </row>
    <row r="3225" spans="2:12" x14ac:dyDescent="0.25">
      <c r="B3225" s="147" t="s">
        <v>6</v>
      </c>
      <c r="C3225" s="148" t="s">
        <v>7</v>
      </c>
      <c r="D3225" s="148">
        <v>60</v>
      </c>
      <c r="E3225" s="148" t="s">
        <v>8</v>
      </c>
      <c r="F3225" s="149">
        <v>44832</v>
      </c>
      <c r="G3225" s="149">
        <v>44529</v>
      </c>
      <c r="H3225" s="150">
        <v>10000</v>
      </c>
      <c r="I3225" s="148" t="str">
        <f t="shared" si="200"/>
        <v>2021Q4</v>
      </c>
      <c r="J3225" s="148">
        <f t="shared" si="201"/>
        <v>1</v>
      </c>
      <c r="K3225" s="148">
        <f t="shared" si="202"/>
        <v>3</v>
      </c>
      <c r="L3225" s="151">
        <f t="shared" si="203"/>
        <v>1</v>
      </c>
    </row>
    <row r="3226" spans="2:12" x14ac:dyDescent="0.25">
      <c r="B3226" s="147" t="s">
        <v>6</v>
      </c>
      <c r="C3226" s="148" t="s">
        <v>7</v>
      </c>
      <c r="D3226" s="148">
        <v>30</v>
      </c>
      <c r="E3226" s="148" t="s">
        <v>8</v>
      </c>
      <c r="F3226" s="149">
        <v>44832</v>
      </c>
      <c r="G3226" s="149">
        <v>44601</v>
      </c>
      <c r="H3226" s="150">
        <v>100000</v>
      </c>
      <c r="I3226" s="148" t="str">
        <f t="shared" si="200"/>
        <v>2022Q1</v>
      </c>
      <c r="J3226" s="148">
        <f t="shared" si="201"/>
        <v>0</v>
      </c>
      <c r="K3226" s="148">
        <f t="shared" si="202"/>
        <v>2</v>
      </c>
      <c r="L3226" s="151">
        <f t="shared" si="203"/>
        <v>1</v>
      </c>
    </row>
    <row r="3227" spans="2:12" x14ac:dyDescent="0.25">
      <c r="B3227" s="147" t="s">
        <v>6</v>
      </c>
      <c r="C3227" s="148" t="s">
        <v>7</v>
      </c>
      <c r="D3227" s="148">
        <v>26</v>
      </c>
      <c r="E3227" s="148" t="s">
        <v>8</v>
      </c>
      <c r="F3227" s="149">
        <v>44832</v>
      </c>
      <c r="G3227" s="149">
        <v>44625</v>
      </c>
      <c r="H3227" s="150">
        <v>100000</v>
      </c>
      <c r="I3227" s="148" t="str">
        <f t="shared" si="200"/>
        <v>2022Q1</v>
      </c>
      <c r="J3227" s="148">
        <f t="shared" si="201"/>
        <v>0</v>
      </c>
      <c r="K3227" s="148">
        <f t="shared" si="202"/>
        <v>2</v>
      </c>
      <c r="L3227" s="151">
        <f t="shared" si="203"/>
        <v>1</v>
      </c>
    </row>
    <row r="3228" spans="2:12" x14ac:dyDescent="0.25">
      <c r="B3228" s="147" t="s">
        <v>6</v>
      </c>
      <c r="C3228" s="148" t="s">
        <v>7</v>
      </c>
      <c r="D3228" s="148">
        <v>25</v>
      </c>
      <c r="E3228" s="148" t="s">
        <v>8</v>
      </c>
      <c r="F3228" s="149">
        <v>44832</v>
      </c>
      <c r="G3228" s="149">
        <v>44787</v>
      </c>
      <c r="H3228" s="150">
        <v>100000</v>
      </c>
      <c r="I3228" s="148" t="str">
        <f t="shared" si="200"/>
        <v>2022Q3</v>
      </c>
      <c r="J3228" s="148">
        <f t="shared" si="201"/>
        <v>0</v>
      </c>
      <c r="K3228" s="148">
        <f t="shared" si="202"/>
        <v>0</v>
      </c>
      <c r="L3228" s="151">
        <f t="shared" si="203"/>
        <v>1</v>
      </c>
    </row>
    <row r="3229" spans="2:12" x14ac:dyDescent="0.25">
      <c r="B3229" s="147" t="s">
        <v>9</v>
      </c>
      <c r="C3229" s="148" t="s">
        <v>7</v>
      </c>
      <c r="D3229" s="148">
        <v>58</v>
      </c>
      <c r="E3229" s="148" t="s">
        <v>8</v>
      </c>
      <c r="F3229" s="149">
        <v>44833</v>
      </c>
      <c r="G3229" s="149">
        <v>43932</v>
      </c>
      <c r="H3229" s="150">
        <v>12000</v>
      </c>
      <c r="I3229" s="148" t="str">
        <f t="shared" si="200"/>
        <v>2020Q2</v>
      </c>
      <c r="J3229" s="148">
        <f t="shared" si="201"/>
        <v>2</v>
      </c>
      <c r="K3229" s="148">
        <f t="shared" si="202"/>
        <v>9</v>
      </c>
      <c r="L3229" s="151">
        <f t="shared" si="203"/>
        <v>1</v>
      </c>
    </row>
    <row r="3230" spans="2:12" x14ac:dyDescent="0.25">
      <c r="B3230" s="147" t="s">
        <v>9</v>
      </c>
      <c r="C3230" s="148" t="s">
        <v>7</v>
      </c>
      <c r="D3230" s="148">
        <v>51</v>
      </c>
      <c r="E3230" s="148" t="s">
        <v>8</v>
      </c>
      <c r="F3230" s="149">
        <v>44836</v>
      </c>
      <c r="G3230" s="149">
        <v>44466</v>
      </c>
      <c r="H3230" s="150">
        <v>30000</v>
      </c>
      <c r="I3230" s="148" t="str">
        <f t="shared" si="200"/>
        <v>2021Q3</v>
      </c>
      <c r="J3230" s="148">
        <f t="shared" si="201"/>
        <v>1</v>
      </c>
      <c r="K3230" s="148">
        <f t="shared" si="202"/>
        <v>5</v>
      </c>
      <c r="L3230" s="151">
        <f t="shared" si="203"/>
        <v>1</v>
      </c>
    </row>
    <row r="3231" spans="2:12" x14ac:dyDescent="0.25">
      <c r="B3231" s="147" t="s">
        <v>9</v>
      </c>
      <c r="C3231" s="148" t="s">
        <v>10</v>
      </c>
      <c r="D3231" s="148">
        <v>51</v>
      </c>
      <c r="E3231" s="148" t="s">
        <v>8</v>
      </c>
      <c r="F3231" s="149">
        <v>44836</v>
      </c>
      <c r="G3231" s="149">
        <v>44622</v>
      </c>
      <c r="H3231" s="150">
        <v>30000</v>
      </c>
      <c r="I3231" s="148" t="str">
        <f t="shared" si="200"/>
        <v>2022Q1</v>
      </c>
      <c r="J3231" s="148">
        <f t="shared" si="201"/>
        <v>0</v>
      </c>
      <c r="K3231" s="148">
        <f t="shared" si="202"/>
        <v>3</v>
      </c>
      <c r="L3231" s="151">
        <f t="shared" si="203"/>
        <v>0</v>
      </c>
    </row>
    <row r="3232" spans="2:12" x14ac:dyDescent="0.25">
      <c r="B3232" s="147" t="s">
        <v>6</v>
      </c>
      <c r="C3232" s="148" t="s">
        <v>7</v>
      </c>
      <c r="D3232" s="148">
        <v>60</v>
      </c>
      <c r="E3232" s="148" t="s">
        <v>8</v>
      </c>
      <c r="F3232" s="149">
        <v>44836</v>
      </c>
      <c r="G3232" s="149">
        <v>44719</v>
      </c>
      <c r="H3232" s="150">
        <v>10000</v>
      </c>
      <c r="I3232" s="148" t="str">
        <f t="shared" si="200"/>
        <v>2022Q2</v>
      </c>
      <c r="J3232" s="148">
        <f t="shared" si="201"/>
        <v>0</v>
      </c>
      <c r="K3232" s="148">
        <f t="shared" si="202"/>
        <v>2</v>
      </c>
      <c r="L3232" s="151">
        <f t="shared" si="203"/>
        <v>1</v>
      </c>
    </row>
    <row r="3233" spans="2:12" x14ac:dyDescent="0.25">
      <c r="B3233" s="147" t="s">
        <v>6</v>
      </c>
      <c r="C3233" s="148" t="s">
        <v>7</v>
      </c>
      <c r="D3233" s="148">
        <v>26</v>
      </c>
      <c r="E3233" s="148" t="s">
        <v>8</v>
      </c>
      <c r="F3233" s="149">
        <v>44836</v>
      </c>
      <c r="G3233" s="149">
        <v>44791</v>
      </c>
      <c r="H3233" s="150">
        <v>100000</v>
      </c>
      <c r="I3233" s="148" t="str">
        <f t="shared" si="200"/>
        <v>2022Q3</v>
      </c>
      <c r="J3233" s="148">
        <f t="shared" si="201"/>
        <v>0</v>
      </c>
      <c r="K3233" s="148">
        <f t="shared" si="202"/>
        <v>1</v>
      </c>
      <c r="L3233" s="151">
        <f t="shared" si="203"/>
        <v>1</v>
      </c>
    </row>
    <row r="3234" spans="2:12" x14ac:dyDescent="0.25">
      <c r="B3234" s="147" t="s">
        <v>6</v>
      </c>
      <c r="C3234" s="148" t="s">
        <v>7</v>
      </c>
      <c r="D3234" s="148">
        <v>27</v>
      </c>
      <c r="E3234" s="148" t="s">
        <v>8</v>
      </c>
      <c r="F3234" s="149">
        <v>44837</v>
      </c>
      <c r="G3234" s="149">
        <v>44226</v>
      </c>
      <c r="H3234" s="150">
        <v>100000</v>
      </c>
      <c r="I3234" s="148" t="str">
        <f t="shared" si="200"/>
        <v>2021Q1</v>
      </c>
      <c r="J3234" s="148">
        <f t="shared" si="201"/>
        <v>1</v>
      </c>
      <c r="K3234" s="148">
        <f t="shared" si="202"/>
        <v>7</v>
      </c>
      <c r="L3234" s="151">
        <f t="shared" si="203"/>
        <v>1</v>
      </c>
    </row>
    <row r="3235" spans="2:12" x14ac:dyDescent="0.25">
      <c r="B3235" s="147" t="s">
        <v>9</v>
      </c>
      <c r="C3235" s="148" t="s">
        <v>7</v>
      </c>
      <c r="D3235" s="148">
        <v>54</v>
      </c>
      <c r="E3235" s="148" t="s">
        <v>8</v>
      </c>
      <c r="F3235" s="149">
        <v>44837</v>
      </c>
      <c r="G3235" s="149">
        <v>44586</v>
      </c>
      <c r="H3235" s="150">
        <v>22000</v>
      </c>
      <c r="I3235" s="148" t="str">
        <f t="shared" si="200"/>
        <v>2022Q1</v>
      </c>
      <c r="J3235" s="148">
        <f t="shared" si="201"/>
        <v>0</v>
      </c>
      <c r="K3235" s="148">
        <f t="shared" si="202"/>
        <v>3</v>
      </c>
      <c r="L3235" s="151">
        <f t="shared" si="203"/>
        <v>1</v>
      </c>
    </row>
    <row r="3236" spans="2:12" x14ac:dyDescent="0.25">
      <c r="B3236" s="147" t="s">
        <v>6</v>
      </c>
      <c r="C3236" s="148" t="s">
        <v>7</v>
      </c>
      <c r="D3236" s="148">
        <v>29</v>
      </c>
      <c r="E3236" s="148" t="s">
        <v>8</v>
      </c>
      <c r="F3236" s="149">
        <v>44837</v>
      </c>
      <c r="G3236" s="149">
        <v>44785</v>
      </c>
      <c r="H3236" s="150">
        <v>100000</v>
      </c>
      <c r="I3236" s="148" t="str">
        <f t="shared" si="200"/>
        <v>2022Q3</v>
      </c>
      <c r="J3236" s="148">
        <f t="shared" si="201"/>
        <v>0</v>
      </c>
      <c r="K3236" s="148">
        <f t="shared" si="202"/>
        <v>1</v>
      </c>
      <c r="L3236" s="151">
        <f t="shared" si="203"/>
        <v>1</v>
      </c>
    </row>
    <row r="3237" spans="2:12" x14ac:dyDescent="0.25">
      <c r="B3237" s="147" t="s">
        <v>9</v>
      </c>
      <c r="C3237" s="148" t="s">
        <v>7</v>
      </c>
      <c r="D3237" s="148">
        <v>48</v>
      </c>
      <c r="E3237" s="148" t="s">
        <v>8</v>
      </c>
      <c r="F3237" s="149">
        <v>44838</v>
      </c>
      <c r="G3237" s="149">
        <v>44577</v>
      </c>
      <c r="H3237" s="150">
        <v>38000</v>
      </c>
      <c r="I3237" s="148" t="str">
        <f t="shared" si="200"/>
        <v>2022Q1</v>
      </c>
      <c r="J3237" s="148">
        <f t="shared" si="201"/>
        <v>0</v>
      </c>
      <c r="K3237" s="148">
        <f t="shared" si="202"/>
        <v>3</v>
      </c>
      <c r="L3237" s="151">
        <f t="shared" si="203"/>
        <v>1</v>
      </c>
    </row>
    <row r="3238" spans="2:12" x14ac:dyDescent="0.25">
      <c r="B3238" s="147" t="s">
        <v>9</v>
      </c>
      <c r="C3238" s="148" t="s">
        <v>7</v>
      </c>
      <c r="D3238" s="148">
        <v>43</v>
      </c>
      <c r="E3238" s="148" t="s">
        <v>8</v>
      </c>
      <c r="F3238" s="149">
        <v>44839</v>
      </c>
      <c r="G3238" s="149">
        <v>43967</v>
      </c>
      <c r="H3238" s="150">
        <v>59000</v>
      </c>
      <c r="I3238" s="148" t="str">
        <f t="shared" si="200"/>
        <v>2020Q2</v>
      </c>
      <c r="J3238" s="148">
        <f t="shared" si="201"/>
        <v>2</v>
      </c>
      <c r="K3238" s="148">
        <f t="shared" si="202"/>
        <v>10</v>
      </c>
      <c r="L3238" s="151">
        <f t="shared" si="203"/>
        <v>1</v>
      </c>
    </row>
    <row r="3239" spans="2:12" x14ac:dyDescent="0.25">
      <c r="B3239" s="147" t="s">
        <v>6</v>
      </c>
      <c r="C3239" s="148" t="s">
        <v>7</v>
      </c>
      <c r="D3239" s="148">
        <v>58</v>
      </c>
      <c r="E3239" s="148" t="s">
        <v>8</v>
      </c>
      <c r="F3239" s="149">
        <v>44839</v>
      </c>
      <c r="G3239" s="149">
        <v>44340</v>
      </c>
      <c r="H3239" s="150">
        <v>12000</v>
      </c>
      <c r="I3239" s="148" t="str">
        <f t="shared" si="200"/>
        <v>2021Q2</v>
      </c>
      <c r="J3239" s="148">
        <f t="shared" si="201"/>
        <v>1</v>
      </c>
      <c r="K3239" s="148">
        <f t="shared" si="202"/>
        <v>6</v>
      </c>
      <c r="L3239" s="151">
        <f t="shared" si="203"/>
        <v>1</v>
      </c>
    </row>
    <row r="3240" spans="2:12" x14ac:dyDescent="0.25">
      <c r="B3240" s="147" t="s">
        <v>9</v>
      </c>
      <c r="C3240" s="148" t="s">
        <v>7</v>
      </c>
      <c r="D3240" s="148">
        <v>51</v>
      </c>
      <c r="E3240" s="148" t="s">
        <v>8</v>
      </c>
      <c r="F3240" s="149">
        <v>44839</v>
      </c>
      <c r="G3240" s="149">
        <v>44427</v>
      </c>
      <c r="H3240" s="150">
        <v>30000</v>
      </c>
      <c r="I3240" s="148" t="str">
        <f t="shared" si="200"/>
        <v>2021Q3</v>
      </c>
      <c r="J3240" s="148">
        <f t="shared" si="201"/>
        <v>1</v>
      </c>
      <c r="K3240" s="148">
        <f t="shared" si="202"/>
        <v>5</v>
      </c>
      <c r="L3240" s="151">
        <f t="shared" si="203"/>
        <v>1</v>
      </c>
    </row>
    <row r="3241" spans="2:12" x14ac:dyDescent="0.25">
      <c r="B3241" s="147" t="s">
        <v>6</v>
      </c>
      <c r="C3241" s="148" t="s">
        <v>7</v>
      </c>
      <c r="D3241" s="148">
        <v>27</v>
      </c>
      <c r="E3241" s="148" t="s">
        <v>8</v>
      </c>
      <c r="F3241" s="149">
        <v>44839</v>
      </c>
      <c r="G3241" s="149">
        <v>44706</v>
      </c>
      <c r="H3241" s="150">
        <v>100000</v>
      </c>
      <c r="I3241" s="148" t="str">
        <f t="shared" si="200"/>
        <v>2022Q2</v>
      </c>
      <c r="J3241" s="148">
        <f t="shared" si="201"/>
        <v>0</v>
      </c>
      <c r="K3241" s="148">
        <f t="shared" si="202"/>
        <v>2</v>
      </c>
      <c r="L3241" s="151">
        <f t="shared" si="203"/>
        <v>1</v>
      </c>
    </row>
    <row r="3242" spans="2:12" x14ac:dyDescent="0.25">
      <c r="B3242" s="147" t="s">
        <v>9</v>
      </c>
      <c r="C3242" s="148" t="s">
        <v>7</v>
      </c>
      <c r="D3242" s="148">
        <v>53</v>
      </c>
      <c r="E3242" s="148" t="s">
        <v>8</v>
      </c>
      <c r="F3242" s="149">
        <v>44840</v>
      </c>
      <c r="G3242" s="149">
        <v>43983</v>
      </c>
      <c r="H3242" s="150">
        <v>25000</v>
      </c>
      <c r="I3242" s="148" t="str">
        <f t="shared" si="200"/>
        <v>2020Q2</v>
      </c>
      <c r="J3242" s="148">
        <f t="shared" si="201"/>
        <v>2</v>
      </c>
      <c r="K3242" s="148">
        <f t="shared" si="202"/>
        <v>10</v>
      </c>
      <c r="L3242" s="151">
        <f t="shared" si="203"/>
        <v>1</v>
      </c>
    </row>
    <row r="3243" spans="2:12" x14ac:dyDescent="0.25">
      <c r="B3243" s="147" t="s">
        <v>9</v>
      </c>
      <c r="C3243" s="148" t="s">
        <v>7</v>
      </c>
      <c r="D3243" s="148">
        <v>54</v>
      </c>
      <c r="E3243" s="148" t="s">
        <v>8</v>
      </c>
      <c r="F3243" s="149">
        <v>44840</v>
      </c>
      <c r="G3243" s="149">
        <v>44385</v>
      </c>
      <c r="H3243" s="150">
        <v>22000</v>
      </c>
      <c r="I3243" s="148" t="str">
        <f t="shared" si="200"/>
        <v>2021Q3</v>
      </c>
      <c r="J3243" s="148">
        <f t="shared" si="201"/>
        <v>1</v>
      </c>
      <c r="K3243" s="148">
        <f t="shared" si="202"/>
        <v>5</v>
      </c>
      <c r="L3243" s="151">
        <f t="shared" si="203"/>
        <v>1</v>
      </c>
    </row>
    <row r="3244" spans="2:12" x14ac:dyDescent="0.25">
      <c r="B3244" s="147" t="s">
        <v>9</v>
      </c>
      <c r="C3244" s="148" t="s">
        <v>7</v>
      </c>
      <c r="D3244" s="148">
        <v>28</v>
      </c>
      <c r="E3244" s="148" t="s">
        <v>8</v>
      </c>
      <c r="F3244" s="149">
        <v>44843</v>
      </c>
      <c r="G3244" s="149">
        <v>43683</v>
      </c>
      <c r="H3244" s="150">
        <v>100000</v>
      </c>
      <c r="I3244" s="148" t="str">
        <f t="shared" si="200"/>
        <v>2019Q3</v>
      </c>
      <c r="J3244" s="148">
        <f t="shared" si="201"/>
        <v>3</v>
      </c>
      <c r="K3244" s="148">
        <f t="shared" si="202"/>
        <v>13</v>
      </c>
      <c r="L3244" s="151">
        <f t="shared" si="203"/>
        <v>1</v>
      </c>
    </row>
    <row r="3245" spans="2:12" x14ac:dyDescent="0.25">
      <c r="B3245" s="147" t="s">
        <v>6</v>
      </c>
      <c r="C3245" s="148" t="s">
        <v>7</v>
      </c>
      <c r="D3245" s="148">
        <v>44</v>
      </c>
      <c r="E3245" s="148" t="s">
        <v>8</v>
      </c>
      <c r="F3245" s="149">
        <v>44843</v>
      </c>
      <c r="G3245" s="149">
        <v>44560</v>
      </c>
      <c r="H3245" s="150">
        <v>52000</v>
      </c>
      <c r="I3245" s="148" t="str">
        <f t="shared" si="200"/>
        <v>2021Q4</v>
      </c>
      <c r="J3245" s="148">
        <f t="shared" si="201"/>
        <v>1</v>
      </c>
      <c r="K3245" s="148">
        <f t="shared" si="202"/>
        <v>4</v>
      </c>
      <c r="L3245" s="151">
        <f t="shared" si="203"/>
        <v>1</v>
      </c>
    </row>
    <row r="3246" spans="2:12" x14ac:dyDescent="0.25">
      <c r="B3246" s="147" t="s">
        <v>6</v>
      </c>
      <c r="C3246" s="148" t="s">
        <v>7</v>
      </c>
      <c r="D3246" s="148">
        <v>29</v>
      </c>
      <c r="E3246" s="148" t="s">
        <v>8</v>
      </c>
      <c r="F3246" s="149">
        <v>44843</v>
      </c>
      <c r="G3246" s="149">
        <v>44744</v>
      </c>
      <c r="H3246" s="150">
        <v>100000</v>
      </c>
      <c r="I3246" s="148" t="str">
        <f t="shared" si="200"/>
        <v>2022Q3</v>
      </c>
      <c r="J3246" s="148">
        <f t="shared" si="201"/>
        <v>0</v>
      </c>
      <c r="K3246" s="148">
        <f t="shared" si="202"/>
        <v>1</v>
      </c>
      <c r="L3246" s="151">
        <f t="shared" si="203"/>
        <v>1</v>
      </c>
    </row>
    <row r="3247" spans="2:12" x14ac:dyDescent="0.25">
      <c r="B3247" s="147" t="s">
        <v>9</v>
      </c>
      <c r="C3247" s="148" t="s">
        <v>7</v>
      </c>
      <c r="D3247" s="148">
        <v>55</v>
      </c>
      <c r="E3247" s="148" t="s">
        <v>8</v>
      </c>
      <c r="F3247" s="149">
        <v>44843</v>
      </c>
      <c r="G3247" s="149">
        <v>44843</v>
      </c>
      <c r="H3247" s="150">
        <v>20000</v>
      </c>
      <c r="I3247" s="148" t="str">
        <f t="shared" si="200"/>
        <v>2022Q4</v>
      </c>
      <c r="J3247" s="148">
        <f t="shared" si="201"/>
        <v>0</v>
      </c>
      <c r="K3247" s="148">
        <f t="shared" si="202"/>
        <v>0</v>
      </c>
      <c r="L3247" s="151">
        <f t="shared" si="203"/>
        <v>1</v>
      </c>
    </row>
    <row r="3248" spans="2:12" x14ac:dyDescent="0.25">
      <c r="B3248" s="147" t="s">
        <v>9</v>
      </c>
      <c r="C3248" s="148" t="s">
        <v>7</v>
      </c>
      <c r="D3248" s="148">
        <v>24</v>
      </c>
      <c r="E3248" s="148" t="s">
        <v>8</v>
      </c>
      <c r="F3248" s="149">
        <v>44844</v>
      </c>
      <c r="G3248" s="149">
        <v>44296</v>
      </c>
      <c r="H3248" s="150">
        <v>100000</v>
      </c>
      <c r="I3248" s="148" t="str">
        <f t="shared" si="200"/>
        <v>2021Q2</v>
      </c>
      <c r="J3248" s="148">
        <f t="shared" si="201"/>
        <v>1</v>
      </c>
      <c r="K3248" s="148">
        <f t="shared" si="202"/>
        <v>6</v>
      </c>
      <c r="L3248" s="151">
        <f t="shared" si="203"/>
        <v>1</v>
      </c>
    </row>
    <row r="3249" spans="2:12" x14ac:dyDescent="0.25">
      <c r="B3249" s="147" t="s">
        <v>6</v>
      </c>
      <c r="C3249" s="148" t="s">
        <v>7</v>
      </c>
      <c r="D3249" s="148">
        <v>49</v>
      </c>
      <c r="E3249" s="148" t="s">
        <v>8</v>
      </c>
      <c r="F3249" s="149">
        <v>44845</v>
      </c>
      <c r="G3249" s="149">
        <v>44289</v>
      </c>
      <c r="H3249" s="150">
        <v>35000</v>
      </c>
      <c r="I3249" s="148" t="str">
        <f t="shared" si="200"/>
        <v>2021Q2</v>
      </c>
      <c r="J3249" s="148">
        <f t="shared" si="201"/>
        <v>1</v>
      </c>
      <c r="K3249" s="148">
        <f t="shared" si="202"/>
        <v>6</v>
      </c>
      <c r="L3249" s="151">
        <f t="shared" si="203"/>
        <v>1</v>
      </c>
    </row>
    <row r="3250" spans="2:12" x14ac:dyDescent="0.25">
      <c r="B3250" s="147" t="s">
        <v>9</v>
      </c>
      <c r="C3250" s="148" t="s">
        <v>7</v>
      </c>
      <c r="D3250" s="148">
        <v>59</v>
      </c>
      <c r="E3250" s="148" t="s">
        <v>8</v>
      </c>
      <c r="F3250" s="149">
        <v>44845</v>
      </c>
      <c r="G3250" s="149">
        <v>44593</v>
      </c>
      <c r="H3250" s="150">
        <v>10000</v>
      </c>
      <c r="I3250" s="148" t="str">
        <f t="shared" si="200"/>
        <v>2022Q1</v>
      </c>
      <c r="J3250" s="148">
        <f t="shared" si="201"/>
        <v>0</v>
      </c>
      <c r="K3250" s="148">
        <f t="shared" si="202"/>
        <v>3</v>
      </c>
      <c r="L3250" s="151">
        <f t="shared" si="203"/>
        <v>1</v>
      </c>
    </row>
    <row r="3251" spans="2:12" x14ac:dyDescent="0.25">
      <c r="B3251" s="147" t="s">
        <v>6</v>
      </c>
      <c r="C3251" s="148" t="s">
        <v>7</v>
      </c>
      <c r="D3251" s="148">
        <v>50</v>
      </c>
      <c r="E3251" s="148" t="s">
        <v>8</v>
      </c>
      <c r="F3251" s="149">
        <v>44845</v>
      </c>
      <c r="G3251" s="149">
        <v>44662</v>
      </c>
      <c r="H3251" s="150">
        <v>32000</v>
      </c>
      <c r="I3251" s="148" t="str">
        <f t="shared" si="200"/>
        <v>2022Q2</v>
      </c>
      <c r="J3251" s="148">
        <f t="shared" si="201"/>
        <v>0</v>
      </c>
      <c r="K3251" s="148">
        <f t="shared" si="202"/>
        <v>2</v>
      </c>
      <c r="L3251" s="151">
        <f t="shared" si="203"/>
        <v>1</v>
      </c>
    </row>
    <row r="3252" spans="2:12" x14ac:dyDescent="0.25">
      <c r="B3252" s="147" t="s">
        <v>6</v>
      </c>
      <c r="C3252" s="148" t="s">
        <v>7</v>
      </c>
      <c r="D3252" s="148">
        <v>39</v>
      </c>
      <c r="E3252" s="148" t="s">
        <v>8</v>
      </c>
      <c r="F3252" s="149">
        <v>44845</v>
      </c>
      <c r="G3252" s="149">
        <v>44809</v>
      </c>
      <c r="H3252" s="150">
        <v>81000</v>
      </c>
      <c r="I3252" s="148" t="str">
        <f t="shared" si="200"/>
        <v>2022Q3</v>
      </c>
      <c r="J3252" s="148">
        <f t="shared" si="201"/>
        <v>0</v>
      </c>
      <c r="K3252" s="148">
        <f t="shared" si="202"/>
        <v>1</v>
      </c>
      <c r="L3252" s="151">
        <f t="shared" si="203"/>
        <v>1</v>
      </c>
    </row>
    <row r="3253" spans="2:12" x14ac:dyDescent="0.25">
      <c r="B3253" s="147" t="s">
        <v>9</v>
      </c>
      <c r="C3253" s="148" t="s">
        <v>7</v>
      </c>
      <c r="D3253" s="148">
        <v>27</v>
      </c>
      <c r="E3253" s="148" t="s">
        <v>8</v>
      </c>
      <c r="F3253" s="149">
        <v>44846</v>
      </c>
      <c r="G3253" s="149">
        <v>43094</v>
      </c>
      <c r="H3253" s="150">
        <v>100000</v>
      </c>
      <c r="I3253" s="148" t="str">
        <f t="shared" si="200"/>
        <v>2017Q4</v>
      </c>
      <c r="J3253" s="148">
        <f t="shared" si="201"/>
        <v>5</v>
      </c>
      <c r="K3253" s="148">
        <f t="shared" si="202"/>
        <v>20</v>
      </c>
      <c r="L3253" s="151">
        <f t="shared" si="203"/>
        <v>1</v>
      </c>
    </row>
    <row r="3254" spans="2:12" x14ac:dyDescent="0.25">
      <c r="B3254" s="147" t="s">
        <v>6</v>
      </c>
      <c r="C3254" s="148" t="s">
        <v>7</v>
      </c>
      <c r="D3254" s="148">
        <v>26</v>
      </c>
      <c r="E3254" s="148" t="s">
        <v>8</v>
      </c>
      <c r="F3254" s="149">
        <v>44846</v>
      </c>
      <c r="G3254" s="149">
        <v>44273</v>
      </c>
      <c r="H3254" s="150">
        <v>100000</v>
      </c>
      <c r="I3254" s="148" t="str">
        <f t="shared" si="200"/>
        <v>2021Q1</v>
      </c>
      <c r="J3254" s="148">
        <f t="shared" si="201"/>
        <v>1</v>
      </c>
      <c r="K3254" s="148">
        <f t="shared" si="202"/>
        <v>7</v>
      </c>
      <c r="L3254" s="151">
        <f t="shared" si="203"/>
        <v>1</v>
      </c>
    </row>
    <row r="3255" spans="2:12" x14ac:dyDescent="0.25">
      <c r="B3255" s="147" t="s">
        <v>6</v>
      </c>
      <c r="C3255" s="148" t="s">
        <v>7</v>
      </c>
      <c r="D3255" s="148">
        <v>53</v>
      </c>
      <c r="E3255" s="148" t="s">
        <v>8</v>
      </c>
      <c r="F3255" s="149">
        <v>44846</v>
      </c>
      <c r="G3255" s="149">
        <v>44628</v>
      </c>
      <c r="H3255" s="150">
        <v>25000</v>
      </c>
      <c r="I3255" s="148" t="str">
        <f t="shared" si="200"/>
        <v>2022Q1</v>
      </c>
      <c r="J3255" s="148">
        <f t="shared" si="201"/>
        <v>0</v>
      </c>
      <c r="K3255" s="148">
        <f t="shared" si="202"/>
        <v>3</v>
      </c>
      <c r="L3255" s="151">
        <f t="shared" si="203"/>
        <v>1</v>
      </c>
    </row>
    <row r="3256" spans="2:12" x14ac:dyDescent="0.25">
      <c r="B3256" s="147" t="s">
        <v>6</v>
      </c>
      <c r="C3256" s="148" t="s">
        <v>7</v>
      </c>
      <c r="D3256" s="148">
        <v>48</v>
      </c>
      <c r="E3256" s="148" t="s">
        <v>8</v>
      </c>
      <c r="F3256" s="149">
        <v>44846</v>
      </c>
      <c r="G3256" s="149">
        <v>44743</v>
      </c>
      <c r="H3256" s="150">
        <v>38000</v>
      </c>
      <c r="I3256" s="148" t="str">
        <f t="shared" si="200"/>
        <v>2022Q3</v>
      </c>
      <c r="J3256" s="148">
        <f t="shared" si="201"/>
        <v>0</v>
      </c>
      <c r="K3256" s="148">
        <f t="shared" si="202"/>
        <v>1</v>
      </c>
      <c r="L3256" s="151">
        <f t="shared" si="203"/>
        <v>1</v>
      </c>
    </row>
    <row r="3257" spans="2:12" x14ac:dyDescent="0.25">
      <c r="B3257" s="147" t="s">
        <v>6</v>
      </c>
      <c r="C3257" s="148" t="s">
        <v>7</v>
      </c>
      <c r="D3257" s="148">
        <v>40</v>
      </c>
      <c r="E3257" s="148" t="s">
        <v>8</v>
      </c>
      <c r="F3257" s="149">
        <v>44846</v>
      </c>
      <c r="G3257" s="149">
        <v>44821</v>
      </c>
      <c r="H3257" s="150">
        <v>74000</v>
      </c>
      <c r="I3257" s="148" t="str">
        <f t="shared" si="200"/>
        <v>2022Q3</v>
      </c>
      <c r="J3257" s="148">
        <f t="shared" si="201"/>
        <v>0</v>
      </c>
      <c r="K3257" s="148">
        <f t="shared" si="202"/>
        <v>1</v>
      </c>
      <c r="L3257" s="151">
        <f t="shared" si="203"/>
        <v>1</v>
      </c>
    </row>
    <row r="3258" spans="2:12" x14ac:dyDescent="0.25">
      <c r="B3258" s="147" t="s">
        <v>9</v>
      </c>
      <c r="C3258" s="148" t="s">
        <v>7</v>
      </c>
      <c r="D3258" s="148">
        <v>38</v>
      </c>
      <c r="E3258" s="148" t="s">
        <v>8</v>
      </c>
      <c r="F3258" s="149">
        <v>44847</v>
      </c>
      <c r="G3258" s="149">
        <v>42435</v>
      </c>
      <c r="H3258" s="150">
        <v>84000</v>
      </c>
      <c r="I3258" s="148" t="str">
        <f t="shared" si="200"/>
        <v>2016Q1</v>
      </c>
      <c r="J3258" s="148">
        <f t="shared" si="201"/>
        <v>6</v>
      </c>
      <c r="K3258" s="148">
        <f t="shared" si="202"/>
        <v>27</v>
      </c>
      <c r="L3258" s="151">
        <f t="shared" si="203"/>
        <v>1</v>
      </c>
    </row>
    <row r="3259" spans="2:12" x14ac:dyDescent="0.25">
      <c r="B3259" s="147" t="s">
        <v>9</v>
      </c>
      <c r="C3259" s="148" t="s">
        <v>7</v>
      </c>
      <c r="D3259" s="148">
        <v>45</v>
      </c>
      <c r="E3259" s="148" t="s">
        <v>8</v>
      </c>
      <c r="F3259" s="149">
        <v>44847</v>
      </c>
      <c r="G3259" s="149">
        <v>44382</v>
      </c>
      <c r="H3259" s="150">
        <v>47000</v>
      </c>
      <c r="I3259" s="148" t="str">
        <f t="shared" si="200"/>
        <v>2021Q3</v>
      </c>
      <c r="J3259" s="148">
        <f t="shared" si="201"/>
        <v>1</v>
      </c>
      <c r="K3259" s="148">
        <f t="shared" si="202"/>
        <v>5</v>
      </c>
      <c r="L3259" s="151">
        <f t="shared" si="203"/>
        <v>1</v>
      </c>
    </row>
    <row r="3260" spans="2:12" x14ac:dyDescent="0.25">
      <c r="B3260" s="147" t="s">
        <v>9</v>
      </c>
      <c r="C3260" s="148" t="s">
        <v>7</v>
      </c>
      <c r="D3260" s="148">
        <v>47</v>
      </c>
      <c r="E3260" s="148" t="s">
        <v>8</v>
      </c>
      <c r="F3260" s="149">
        <v>44847</v>
      </c>
      <c r="G3260" s="149">
        <v>44440</v>
      </c>
      <c r="H3260" s="150">
        <v>40000</v>
      </c>
      <c r="I3260" s="148" t="str">
        <f t="shared" si="200"/>
        <v>2021Q3</v>
      </c>
      <c r="J3260" s="148">
        <f t="shared" si="201"/>
        <v>1</v>
      </c>
      <c r="K3260" s="148">
        <f t="shared" si="202"/>
        <v>5</v>
      </c>
      <c r="L3260" s="151">
        <f t="shared" si="203"/>
        <v>1</v>
      </c>
    </row>
    <row r="3261" spans="2:12" x14ac:dyDescent="0.25">
      <c r="B3261" s="147" t="s">
        <v>6</v>
      </c>
      <c r="C3261" s="148" t="s">
        <v>7</v>
      </c>
      <c r="D3261" s="148">
        <v>22</v>
      </c>
      <c r="E3261" s="148" t="s">
        <v>12</v>
      </c>
      <c r="F3261" s="149">
        <v>44847</v>
      </c>
      <c r="G3261" s="149">
        <v>44499</v>
      </c>
      <c r="H3261" s="150">
        <v>200000</v>
      </c>
      <c r="I3261" s="148" t="str">
        <f t="shared" si="200"/>
        <v>2021Q4</v>
      </c>
      <c r="J3261" s="148">
        <f t="shared" si="201"/>
        <v>1</v>
      </c>
      <c r="K3261" s="148">
        <f t="shared" si="202"/>
        <v>4</v>
      </c>
      <c r="L3261" s="151">
        <f t="shared" si="203"/>
        <v>1</v>
      </c>
    </row>
    <row r="3262" spans="2:12" x14ac:dyDescent="0.25">
      <c r="B3262" s="147" t="s">
        <v>6</v>
      </c>
      <c r="C3262" s="148" t="s">
        <v>7</v>
      </c>
      <c r="D3262" s="148">
        <v>36</v>
      </c>
      <c r="E3262" s="148" t="s">
        <v>8</v>
      </c>
      <c r="F3262" s="149">
        <v>44847</v>
      </c>
      <c r="G3262" s="149">
        <v>44697</v>
      </c>
      <c r="H3262" s="150">
        <v>87000</v>
      </c>
      <c r="I3262" s="148" t="str">
        <f t="shared" si="200"/>
        <v>2022Q2</v>
      </c>
      <c r="J3262" s="148">
        <f t="shared" si="201"/>
        <v>0</v>
      </c>
      <c r="K3262" s="148">
        <f t="shared" si="202"/>
        <v>2</v>
      </c>
      <c r="L3262" s="151">
        <f t="shared" si="203"/>
        <v>1</v>
      </c>
    </row>
    <row r="3263" spans="2:12" x14ac:dyDescent="0.25">
      <c r="B3263" s="147" t="s">
        <v>9</v>
      </c>
      <c r="C3263" s="148" t="s">
        <v>7</v>
      </c>
      <c r="D3263" s="148">
        <v>43</v>
      </c>
      <c r="E3263" s="148" t="s">
        <v>8</v>
      </c>
      <c r="F3263" s="149">
        <v>44847</v>
      </c>
      <c r="G3263" s="149">
        <v>44838</v>
      </c>
      <c r="H3263" s="150">
        <v>59000</v>
      </c>
      <c r="I3263" s="148" t="str">
        <f t="shared" si="200"/>
        <v>2022Q4</v>
      </c>
      <c r="J3263" s="148">
        <f t="shared" si="201"/>
        <v>0</v>
      </c>
      <c r="K3263" s="148">
        <f t="shared" si="202"/>
        <v>0</v>
      </c>
      <c r="L3263" s="151">
        <f t="shared" si="203"/>
        <v>1</v>
      </c>
    </row>
    <row r="3264" spans="2:12" x14ac:dyDescent="0.25">
      <c r="B3264" s="147" t="s">
        <v>9</v>
      </c>
      <c r="C3264" s="148" t="s">
        <v>13</v>
      </c>
      <c r="D3264" s="148">
        <v>32</v>
      </c>
      <c r="E3264" s="148" t="s">
        <v>8</v>
      </c>
      <c r="F3264" s="149">
        <v>44850</v>
      </c>
      <c r="G3264" s="149">
        <v>43989</v>
      </c>
      <c r="H3264" s="150">
        <v>96000</v>
      </c>
      <c r="I3264" s="148" t="str">
        <f t="shared" si="200"/>
        <v>2020Q2</v>
      </c>
      <c r="J3264" s="148">
        <f t="shared" si="201"/>
        <v>2</v>
      </c>
      <c r="K3264" s="148">
        <f t="shared" si="202"/>
        <v>10</v>
      </c>
      <c r="L3264" s="151">
        <f t="shared" si="203"/>
        <v>0.8</v>
      </c>
    </row>
    <row r="3265" spans="2:12" x14ac:dyDescent="0.25">
      <c r="B3265" s="147" t="s">
        <v>6</v>
      </c>
      <c r="C3265" s="148" t="s">
        <v>7</v>
      </c>
      <c r="D3265" s="148">
        <v>47</v>
      </c>
      <c r="E3265" s="148" t="s">
        <v>8</v>
      </c>
      <c r="F3265" s="149">
        <v>44850</v>
      </c>
      <c r="G3265" s="149">
        <v>44766</v>
      </c>
      <c r="H3265" s="150">
        <v>40000</v>
      </c>
      <c r="I3265" s="148" t="str">
        <f t="shared" si="200"/>
        <v>2022Q3</v>
      </c>
      <c r="J3265" s="148">
        <f t="shared" si="201"/>
        <v>0</v>
      </c>
      <c r="K3265" s="148">
        <f t="shared" si="202"/>
        <v>1</v>
      </c>
      <c r="L3265" s="151">
        <f t="shared" si="203"/>
        <v>1</v>
      </c>
    </row>
    <row r="3266" spans="2:12" x14ac:dyDescent="0.25">
      <c r="B3266" s="147" t="s">
        <v>9</v>
      </c>
      <c r="C3266" s="148" t="s">
        <v>7</v>
      </c>
      <c r="D3266" s="148">
        <v>56</v>
      </c>
      <c r="E3266" s="148" t="s">
        <v>8</v>
      </c>
      <c r="F3266" s="149">
        <v>44851</v>
      </c>
      <c r="G3266" s="149">
        <v>44531</v>
      </c>
      <c r="H3266" s="150">
        <v>17000</v>
      </c>
      <c r="I3266" s="148" t="str">
        <f t="shared" si="200"/>
        <v>2021Q4</v>
      </c>
      <c r="J3266" s="148">
        <f t="shared" si="201"/>
        <v>1</v>
      </c>
      <c r="K3266" s="148">
        <f t="shared" si="202"/>
        <v>4</v>
      </c>
      <c r="L3266" s="151">
        <f t="shared" si="203"/>
        <v>1</v>
      </c>
    </row>
    <row r="3267" spans="2:12" x14ac:dyDescent="0.25">
      <c r="B3267" s="147" t="s">
        <v>9</v>
      </c>
      <c r="C3267" s="148" t="s">
        <v>7</v>
      </c>
      <c r="D3267" s="148">
        <v>51</v>
      </c>
      <c r="E3267" s="148" t="s">
        <v>8</v>
      </c>
      <c r="F3267" s="149">
        <v>44851</v>
      </c>
      <c r="G3267" s="149">
        <v>44632</v>
      </c>
      <c r="H3267" s="150">
        <v>30000</v>
      </c>
      <c r="I3267" s="148" t="str">
        <f t="shared" si="200"/>
        <v>2022Q1</v>
      </c>
      <c r="J3267" s="148">
        <f t="shared" si="201"/>
        <v>0</v>
      </c>
      <c r="K3267" s="148">
        <f t="shared" si="202"/>
        <v>3</v>
      </c>
      <c r="L3267" s="151">
        <f t="shared" si="203"/>
        <v>1</v>
      </c>
    </row>
    <row r="3268" spans="2:12" x14ac:dyDescent="0.25">
      <c r="B3268" s="147" t="s">
        <v>9</v>
      </c>
      <c r="C3268" s="148" t="s">
        <v>7</v>
      </c>
      <c r="D3268" s="148">
        <v>60</v>
      </c>
      <c r="E3268" s="148" t="s">
        <v>8</v>
      </c>
      <c r="F3268" s="149">
        <v>44852</v>
      </c>
      <c r="G3268" s="149">
        <v>44375</v>
      </c>
      <c r="H3268" s="150">
        <v>10000</v>
      </c>
      <c r="I3268" s="148" t="str">
        <f t="shared" si="200"/>
        <v>2021Q2</v>
      </c>
      <c r="J3268" s="148">
        <f t="shared" si="201"/>
        <v>1</v>
      </c>
      <c r="K3268" s="148">
        <f t="shared" si="202"/>
        <v>6</v>
      </c>
      <c r="L3268" s="151">
        <f t="shared" si="203"/>
        <v>1</v>
      </c>
    </row>
    <row r="3269" spans="2:12" x14ac:dyDescent="0.25">
      <c r="B3269" s="147" t="s">
        <v>6</v>
      </c>
      <c r="C3269" s="148" t="s">
        <v>7</v>
      </c>
      <c r="D3269" s="148">
        <v>44</v>
      </c>
      <c r="E3269" s="148" t="s">
        <v>8</v>
      </c>
      <c r="F3269" s="149">
        <v>44852</v>
      </c>
      <c r="G3269" s="149">
        <v>44484</v>
      </c>
      <c r="H3269" s="150">
        <v>52000</v>
      </c>
      <c r="I3269" s="148" t="str">
        <f t="shared" si="200"/>
        <v>2021Q4</v>
      </c>
      <c r="J3269" s="148">
        <f t="shared" si="201"/>
        <v>1</v>
      </c>
      <c r="K3269" s="148">
        <f t="shared" si="202"/>
        <v>4</v>
      </c>
      <c r="L3269" s="151">
        <f t="shared" si="203"/>
        <v>1</v>
      </c>
    </row>
    <row r="3270" spans="2:12" x14ac:dyDescent="0.25">
      <c r="B3270" s="147" t="s">
        <v>6</v>
      </c>
      <c r="C3270" s="148" t="s">
        <v>7</v>
      </c>
      <c r="D3270" s="148">
        <v>28</v>
      </c>
      <c r="E3270" s="148" t="s">
        <v>8</v>
      </c>
      <c r="F3270" s="149">
        <v>44852</v>
      </c>
      <c r="G3270" s="149">
        <v>44650</v>
      </c>
      <c r="H3270" s="150">
        <v>100000</v>
      </c>
      <c r="I3270" s="148" t="str">
        <f t="shared" si="200"/>
        <v>2022Q1</v>
      </c>
      <c r="J3270" s="148">
        <f t="shared" si="201"/>
        <v>0</v>
      </c>
      <c r="K3270" s="148">
        <f t="shared" si="202"/>
        <v>3</v>
      </c>
      <c r="L3270" s="151">
        <f t="shared" si="203"/>
        <v>1</v>
      </c>
    </row>
    <row r="3271" spans="2:12" x14ac:dyDescent="0.25">
      <c r="B3271" s="147" t="s">
        <v>9</v>
      </c>
      <c r="C3271" s="148" t="s">
        <v>7</v>
      </c>
      <c r="D3271" s="148">
        <v>39</v>
      </c>
      <c r="E3271" s="148" t="s">
        <v>8</v>
      </c>
      <c r="F3271" s="149">
        <v>44853</v>
      </c>
      <c r="G3271" s="149">
        <v>42768</v>
      </c>
      <c r="H3271" s="150">
        <v>81000</v>
      </c>
      <c r="I3271" s="148" t="str">
        <f t="shared" si="200"/>
        <v>2017Q1</v>
      </c>
      <c r="J3271" s="148">
        <f t="shared" si="201"/>
        <v>5</v>
      </c>
      <c r="K3271" s="148">
        <f t="shared" si="202"/>
        <v>23</v>
      </c>
      <c r="L3271" s="151">
        <f t="shared" si="203"/>
        <v>1</v>
      </c>
    </row>
    <row r="3272" spans="2:12" x14ac:dyDescent="0.25">
      <c r="B3272" s="147" t="s">
        <v>9</v>
      </c>
      <c r="C3272" s="148" t="s">
        <v>7</v>
      </c>
      <c r="D3272" s="148">
        <v>43</v>
      </c>
      <c r="E3272" s="148" t="s">
        <v>8</v>
      </c>
      <c r="F3272" s="149">
        <v>44853</v>
      </c>
      <c r="G3272" s="149">
        <v>43502</v>
      </c>
      <c r="H3272" s="150">
        <v>59000</v>
      </c>
      <c r="I3272" s="148" t="str">
        <f t="shared" si="200"/>
        <v>2019Q1</v>
      </c>
      <c r="J3272" s="148">
        <f t="shared" si="201"/>
        <v>3</v>
      </c>
      <c r="K3272" s="148">
        <f t="shared" si="202"/>
        <v>15</v>
      </c>
      <c r="L3272" s="151">
        <f t="shared" si="203"/>
        <v>1</v>
      </c>
    </row>
    <row r="3273" spans="2:12" x14ac:dyDescent="0.25">
      <c r="B3273" s="147" t="s">
        <v>9</v>
      </c>
      <c r="C3273" s="148" t="s">
        <v>7</v>
      </c>
      <c r="D3273" s="148">
        <v>57</v>
      </c>
      <c r="E3273" s="148" t="s">
        <v>8</v>
      </c>
      <c r="F3273" s="149">
        <v>44853</v>
      </c>
      <c r="G3273" s="149">
        <v>44537</v>
      </c>
      <c r="H3273" s="150">
        <v>15000</v>
      </c>
      <c r="I3273" s="148" t="str">
        <f t="shared" si="200"/>
        <v>2021Q4</v>
      </c>
      <c r="J3273" s="148">
        <f t="shared" si="201"/>
        <v>1</v>
      </c>
      <c r="K3273" s="148">
        <f t="shared" si="202"/>
        <v>4</v>
      </c>
      <c r="L3273" s="151">
        <f t="shared" si="203"/>
        <v>1</v>
      </c>
    </row>
    <row r="3274" spans="2:12" x14ac:dyDescent="0.25">
      <c r="B3274" s="147" t="s">
        <v>6</v>
      </c>
      <c r="C3274" s="148" t="s">
        <v>7</v>
      </c>
      <c r="D3274" s="148">
        <v>20</v>
      </c>
      <c r="E3274" s="148" t="s">
        <v>8</v>
      </c>
      <c r="F3274" s="149">
        <v>44853</v>
      </c>
      <c r="G3274" s="149">
        <v>44706</v>
      </c>
      <c r="H3274" s="150">
        <v>100000</v>
      </c>
      <c r="I3274" s="148" t="str">
        <f t="shared" si="200"/>
        <v>2022Q2</v>
      </c>
      <c r="J3274" s="148">
        <f t="shared" si="201"/>
        <v>0</v>
      </c>
      <c r="K3274" s="148">
        <f t="shared" si="202"/>
        <v>2</v>
      </c>
      <c r="L3274" s="151">
        <f t="shared" si="203"/>
        <v>1</v>
      </c>
    </row>
    <row r="3275" spans="2:12" x14ac:dyDescent="0.25">
      <c r="B3275" s="147" t="s">
        <v>11</v>
      </c>
      <c r="C3275" s="148" t="s">
        <v>7</v>
      </c>
      <c r="D3275" s="148">
        <v>38</v>
      </c>
      <c r="E3275" s="148" t="s">
        <v>8</v>
      </c>
      <c r="F3275" s="149">
        <v>44853</v>
      </c>
      <c r="G3275" s="149">
        <v>44847</v>
      </c>
      <c r="H3275" s="150">
        <v>84000</v>
      </c>
      <c r="I3275" s="148" t="str">
        <f t="shared" ref="I3275:I3338" si="204">YEAR(G3275)&amp;"Q"&amp;ROUNDUP(MONTH(G3275)/3,0)</f>
        <v>2022Q4</v>
      </c>
      <c r="J3275" s="148">
        <f t="shared" ref="J3275:J3338" si="205">YEAR(F3275)-YEAR(G3275)</f>
        <v>0</v>
      </c>
      <c r="K3275" s="148">
        <f t="shared" ref="K3275:K3338" si="206">(YEAR(F3275)*4+ROUNDDOWN((MONTH(F3275)-1)/3,0))
-(YEAR(G3275)*4+ROUNDDOWN((MONTH(G3275)-1)/3,0))</f>
        <v>0</v>
      </c>
      <c r="L3275" s="151">
        <f t="shared" ref="L3275:L3338" si="207">IF(C3275="Declined",0,IF(C3275="Admitted",1,IF(B3275="TPD",0.8,1)))</f>
        <v>1</v>
      </c>
    </row>
    <row r="3276" spans="2:12" x14ac:dyDescent="0.25">
      <c r="B3276" s="147" t="s">
        <v>6</v>
      </c>
      <c r="C3276" s="148" t="s">
        <v>7</v>
      </c>
      <c r="D3276" s="148">
        <v>39</v>
      </c>
      <c r="E3276" s="148" t="s">
        <v>8</v>
      </c>
      <c r="F3276" s="149">
        <v>44854</v>
      </c>
      <c r="G3276" s="149">
        <v>44633</v>
      </c>
      <c r="H3276" s="150">
        <v>81000</v>
      </c>
      <c r="I3276" s="148" t="str">
        <f t="shared" si="204"/>
        <v>2022Q1</v>
      </c>
      <c r="J3276" s="148">
        <f t="shared" si="205"/>
        <v>0</v>
      </c>
      <c r="K3276" s="148">
        <f t="shared" si="206"/>
        <v>3</v>
      </c>
      <c r="L3276" s="151">
        <f t="shared" si="207"/>
        <v>1</v>
      </c>
    </row>
    <row r="3277" spans="2:12" x14ac:dyDescent="0.25">
      <c r="B3277" s="147" t="s">
        <v>6</v>
      </c>
      <c r="C3277" s="148" t="s">
        <v>7</v>
      </c>
      <c r="D3277" s="148">
        <v>39</v>
      </c>
      <c r="E3277" s="148" t="s">
        <v>8</v>
      </c>
      <c r="F3277" s="149">
        <v>44854</v>
      </c>
      <c r="G3277" s="149">
        <v>44774</v>
      </c>
      <c r="H3277" s="150">
        <v>81000</v>
      </c>
      <c r="I3277" s="148" t="str">
        <f t="shared" si="204"/>
        <v>2022Q3</v>
      </c>
      <c r="J3277" s="148">
        <f t="shared" si="205"/>
        <v>0</v>
      </c>
      <c r="K3277" s="148">
        <f t="shared" si="206"/>
        <v>1</v>
      </c>
      <c r="L3277" s="151">
        <f t="shared" si="207"/>
        <v>1</v>
      </c>
    </row>
    <row r="3278" spans="2:12" x14ac:dyDescent="0.25">
      <c r="B3278" s="147" t="s">
        <v>11</v>
      </c>
      <c r="C3278" s="148" t="s">
        <v>7</v>
      </c>
      <c r="D3278" s="148">
        <v>58</v>
      </c>
      <c r="E3278" s="148" t="s">
        <v>8</v>
      </c>
      <c r="F3278" s="149">
        <v>44854</v>
      </c>
      <c r="G3278" s="149">
        <v>44796</v>
      </c>
      <c r="H3278" s="150">
        <v>12000</v>
      </c>
      <c r="I3278" s="148" t="str">
        <f t="shared" si="204"/>
        <v>2022Q3</v>
      </c>
      <c r="J3278" s="148">
        <f t="shared" si="205"/>
        <v>0</v>
      </c>
      <c r="K3278" s="148">
        <f t="shared" si="206"/>
        <v>1</v>
      </c>
      <c r="L3278" s="151">
        <f t="shared" si="207"/>
        <v>1</v>
      </c>
    </row>
    <row r="3279" spans="2:12" x14ac:dyDescent="0.25">
      <c r="B3279" s="147" t="s">
        <v>6</v>
      </c>
      <c r="C3279" s="148" t="s">
        <v>7</v>
      </c>
      <c r="D3279" s="148">
        <v>32</v>
      </c>
      <c r="E3279" s="148" t="s">
        <v>8</v>
      </c>
      <c r="F3279" s="149">
        <v>44857</v>
      </c>
      <c r="G3279" s="149">
        <v>44500</v>
      </c>
      <c r="H3279" s="150">
        <v>96000</v>
      </c>
      <c r="I3279" s="148" t="str">
        <f t="shared" si="204"/>
        <v>2021Q4</v>
      </c>
      <c r="J3279" s="148">
        <f t="shared" si="205"/>
        <v>1</v>
      </c>
      <c r="K3279" s="148">
        <f t="shared" si="206"/>
        <v>4</v>
      </c>
      <c r="L3279" s="151">
        <f t="shared" si="207"/>
        <v>1</v>
      </c>
    </row>
    <row r="3280" spans="2:12" x14ac:dyDescent="0.25">
      <c r="B3280" s="147" t="s">
        <v>9</v>
      </c>
      <c r="C3280" s="148" t="s">
        <v>7</v>
      </c>
      <c r="D3280" s="148">
        <v>59</v>
      </c>
      <c r="E3280" s="148" t="s">
        <v>12</v>
      </c>
      <c r="F3280" s="149">
        <v>44857</v>
      </c>
      <c r="G3280" s="149">
        <v>44648</v>
      </c>
      <c r="H3280" s="150">
        <v>20000</v>
      </c>
      <c r="I3280" s="148" t="str">
        <f t="shared" si="204"/>
        <v>2022Q1</v>
      </c>
      <c r="J3280" s="148">
        <f t="shared" si="205"/>
        <v>0</v>
      </c>
      <c r="K3280" s="148">
        <f t="shared" si="206"/>
        <v>3</v>
      </c>
      <c r="L3280" s="151">
        <f t="shared" si="207"/>
        <v>1</v>
      </c>
    </row>
    <row r="3281" spans="2:12" x14ac:dyDescent="0.25">
      <c r="B3281" s="147" t="s">
        <v>6</v>
      </c>
      <c r="C3281" s="148" t="s">
        <v>7</v>
      </c>
      <c r="D3281" s="148">
        <v>24</v>
      </c>
      <c r="E3281" s="148" t="s">
        <v>8</v>
      </c>
      <c r="F3281" s="149">
        <v>44857</v>
      </c>
      <c r="G3281" s="149">
        <v>44741</v>
      </c>
      <c r="H3281" s="150">
        <v>100000</v>
      </c>
      <c r="I3281" s="148" t="str">
        <f t="shared" si="204"/>
        <v>2022Q2</v>
      </c>
      <c r="J3281" s="148">
        <f t="shared" si="205"/>
        <v>0</v>
      </c>
      <c r="K3281" s="148">
        <f t="shared" si="206"/>
        <v>2</v>
      </c>
      <c r="L3281" s="151">
        <f t="shared" si="207"/>
        <v>1</v>
      </c>
    </row>
    <row r="3282" spans="2:12" x14ac:dyDescent="0.25">
      <c r="B3282" s="147" t="s">
        <v>11</v>
      </c>
      <c r="C3282" s="148" t="s">
        <v>7</v>
      </c>
      <c r="D3282" s="148">
        <v>39</v>
      </c>
      <c r="E3282" s="148" t="s">
        <v>8</v>
      </c>
      <c r="F3282" s="149">
        <v>44857</v>
      </c>
      <c r="G3282" s="149">
        <v>44838</v>
      </c>
      <c r="H3282" s="150">
        <v>81000</v>
      </c>
      <c r="I3282" s="148" t="str">
        <f t="shared" si="204"/>
        <v>2022Q4</v>
      </c>
      <c r="J3282" s="148">
        <f t="shared" si="205"/>
        <v>0</v>
      </c>
      <c r="K3282" s="148">
        <f t="shared" si="206"/>
        <v>0</v>
      </c>
      <c r="L3282" s="151">
        <f t="shared" si="207"/>
        <v>1</v>
      </c>
    </row>
    <row r="3283" spans="2:12" x14ac:dyDescent="0.25">
      <c r="B3283" s="147" t="s">
        <v>6</v>
      </c>
      <c r="C3283" s="148" t="s">
        <v>7</v>
      </c>
      <c r="D3283" s="148">
        <v>29</v>
      </c>
      <c r="E3283" s="148" t="s">
        <v>8</v>
      </c>
      <c r="F3283" s="149">
        <v>44857</v>
      </c>
      <c r="G3283" s="149">
        <v>44850</v>
      </c>
      <c r="H3283" s="150">
        <v>100000</v>
      </c>
      <c r="I3283" s="148" t="str">
        <f t="shared" si="204"/>
        <v>2022Q4</v>
      </c>
      <c r="J3283" s="148">
        <f t="shared" si="205"/>
        <v>0</v>
      </c>
      <c r="K3283" s="148">
        <f t="shared" si="206"/>
        <v>0</v>
      </c>
      <c r="L3283" s="151">
        <f t="shared" si="207"/>
        <v>1</v>
      </c>
    </row>
    <row r="3284" spans="2:12" x14ac:dyDescent="0.25">
      <c r="B3284" s="147" t="s">
        <v>9</v>
      </c>
      <c r="C3284" s="148" t="s">
        <v>7</v>
      </c>
      <c r="D3284" s="148">
        <v>42</v>
      </c>
      <c r="E3284" s="148" t="s">
        <v>8</v>
      </c>
      <c r="F3284" s="149">
        <v>44858</v>
      </c>
      <c r="G3284" s="149">
        <v>43162</v>
      </c>
      <c r="H3284" s="150">
        <v>64000</v>
      </c>
      <c r="I3284" s="148" t="str">
        <f t="shared" si="204"/>
        <v>2018Q1</v>
      </c>
      <c r="J3284" s="148">
        <f t="shared" si="205"/>
        <v>4</v>
      </c>
      <c r="K3284" s="148">
        <f t="shared" si="206"/>
        <v>19</v>
      </c>
      <c r="L3284" s="151">
        <f t="shared" si="207"/>
        <v>1</v>
      </c>
    </row>
    <row r="3285" spans="2:12" x14ac:dyDescent="0.25">
      <c r="B3285" s="147" t="s">
        <v>6</v>
      </c>
      <c r="C3285" s="148" t="s">
        <v>7</v>
      </c>
      <c r="D3285" s="148">
        <v>39</v>
      </c>
      <c r="E3285" s="148" t="s">
        <v>8</v>
      </c>
      <c r="F3285" s="149">
        <v>44858</v>
      </c>
      <c r="G3285" s="149">
        <v>44356</v>
      </c>
      <c r="H3285" s="150">
        <v>81000</v>
      </c>
      <c r="I3285" s="148" t="str">
        <f t="shared" si="204"/>
        <v>2021Q2</v>
      </c>
      <c r="J3285" s="148">
        <f t="shared" si="205"/>
        <v>1</v>
      </c>
      <c r="K3285" s="148">
        <f t="shared" si="206"/>
        <v>6</v>
      </c>
      <c r="L3285" s="151">
        <f t="shared" si="207"/>
        <v>1</v>
      </c>
    </row>
    <row r="3286" spans="2:12" x14ac:dyDescent="0.25">
      <c r="B3286" s="147" t="s">
        <v>9</v>
      </c>
      <c r="C3286" s="148" t="s">
        <v>10</v>
      </c>
      <c r="D3286" s="148">
        <v>43</v>
      </c>
      <c r="E3286" s="148" t="s">
        <v>8</v>
      </c>
      <c r="F3286" s="149">
        <v>44858</v>
      </c>
      <c r="G3286" s="149">
        <v>44531</v>
      </c>
      <c r="H3286" s="150">
        <v>59000</v>
      </c>
      <c r="I3286" s="148" t="str">
        <f t="shared" si="204"/>
        <v>2021Q4</v>
      </c>
      <c r="J3286" s="148">
        <f t="shared" si="205"/>
        <v>1</v>
      </c>
      <c r="K3286" s="148">
        <f t="shared" si="206"/>
        <v>4</v>
      </c>
      <c r="L3286" s="151">
        <f t="shared" si="207"/>
        <v>0</v>
      </c>
    </row>
    <row r="3287" spans="2:12" x14ac:dyDescent="0.25">
      <c r="B3287" s="147" t="s">
        <v>9</v>
      </c>
      <c r="C3287" s="148" t="s">
        <v>7</v>
      </c>
      <c r="D3287" s="148">
        <v>36</v>
      </c>
      <c r="E3287" s="148" t="s">
        <v>8</v>
      </c>
      <c r="F3287" s="149">
        <v>44859</v>
      </c>
      <c r="G3287" s="149">
        <v>43752</v>
      </c>
      <c r="H3287" s="150">
        <v>87000</v>
      </c>
      <c r="I3287" s="148" t="str">
        <f t="shared" si="204"/>
        <v>2019Q4</v>
      </c>
      <c r="J3287" s="148">
        <f t="shared" si="205"/>
        <v>3</v>
      </c>
      <c r="K3287" s="148">
        <f t="shared" si="206"/>
        <v>12</v>
      </c>
      <c r="L3287" s="151">
        <f t="shared" si="207"/>
        <v>1</v>
      </c>
    </row>
    <row r="3288" spans="2:12" x14ac:dyDescent="0.25">
      <c r="B3288" s="147" t="s">
        <v>11</v>
      </c>
      <c r="C3288" s="148" t="s">
        <v>7</v>
      </c>
      <c r="D3288" s="148">
        <v>47</v>
      </c>
      <c r="E3288" s="148" t="s">
        <v>8</v>
      </c>
      <c r="F3288" s="149">
        <v>44859</v>
      </c>
      <c r="G3288" s="149">
        <v>44851</v>
      </c>
      <c r="H3288" s="150">
        <v>40000</v>
      </c>
      <c r="I3288" s="148" t="str">
        <f t="shared" si="204"/>
        <v>2022Q4</v>
      </c>
      <c r="J3288" s="148">
        <f t="shared" si="205"/>
        <v>0</v>
      </c>
      <c r="K3288" s="148">
        <f t="shared" si="206"/>
        <v>0</v>
      </c>
      <c r="L3288" s="151">
        <f t="shared" si="207"/>
        <v>1</v>
      </c>
    </row>
    <row r="3289" spans="2:12" x14ac:dyDescent="0.25">
      <c r="B3289" s="147" t="s">
        <v>9</v>
      </c>
      <c r="C3289" s="148" t="s">
        <v>7</v>
      </c>
      <c r="D3289" s="148">
        <v>48</v>
      </c>
      <c r="E3289" s="148" t="s">
        <v>8</v>
      </c>
      <c r="F3289" s="149">
        <v>44860</v>
      </c>
      <c r="G3289" s="149">
        <v>44419</v>
      </c>
      <c r="H3289" s="150">
        <v>38000</v>
      </c>
      <c r="I3289" s="148" t="str">
        <f t="shared" si="204"/>
        <v>2021Q3</v>
      </c>
      <c r="J3289" s="148">
        <f t="shared" si="205"/>
        <v>1</v>
      </c>
      <c r="K3289" s="148">
        <f t="shared" si="206"/>
        <v>5</v>
      </c>
      <c r="L3289" s="151">
        <f t="shared" si="207"/>
        <v>1</v>
      </c>
    </row>
    <row r="3290" spans="2:12" x14ac:dyDescent="0.25">
      <c r="B3290" s="147" t="s">
        <v>6</v>
      </c>
      <c r="C3290" s="148" t="s">
        <v>7</v>
      </c>
      <c r="D3290" s="148">
        <v>24</v>
      </c>
      <c r="E3290" s="148" t="s">
        <v>8</v>
      </c>
      <c r="F3290" s="149">
        <v>44860</v>
      </c>
      <c r="G3290" s="149">
        <v>44542</v>
      </c>
      <c r="H3290" s="150">
        <v>100000</v>
      </c>
      <c r="I3290" s="148" t="str">
        <f t="shared" si="204"/>
        <v>2021Q4</v>
      </c>
      <c r="J3290" s="148">
        <f t="shared" si="205"/>
        <v>1</v>
      </c>
      <c r="K3290" s="148">
        <f t="shared" si="206"/>
        <v>4</v>
      </c>
      <c r="L3290" s="151">
        <f t="shared" si="207"/>
        <v>1</v>
      </c>
    </row>
    <row r="3291" spans="2:12" x14ac:dyDescent="0.25">
      <c r="B3291" s="147" t="s">
        <v>9</v>
      </c>
      <c r="C3291" s="148" t="s">
        <v>7</v>
      </c>
      <c r="D3291" s="148">
        <v>32</v>
      </c>
      <c r="E3291" s="148" t="s">
        <v>8</v>
      </c>
      <c r="F3291" s="149">
        <v>44861</v>
      </c>
      <c r="G3291" s="149">
        <v>43043</v>
      </c>
      <c r="H3291" s="150">
        <v>96000</v>
      </c>
      <c r="I3291" s="148" t="str">
        <f t="shared" si="204"/>
        <v>2017Q4</v>
      </c>
      <c r="J3291" s="148">
        <f t="shared" si="205"/>
        <v>5</v>
      </c>
      <c r="K3291" s="148">
        <f t="shared" si="206"/>
        <v>20</v>
      </c>
      <c r="L3291" s="151">
        <f t="shared" si="207"/>
        <v>1</v>
      </c>
    </row>
    <row r="3292" spans="2:12" x14ac:dyDescent="0.25">
      <c r="B3292" s="147" t="s">
        <v>6</v>
      </c>
      <c r="C3292" s="148" t="s">
        <v>7</v>
      </c>
      <c r="D3292" s="148">
        <v>47</v>
      </c>
      <c r="E3292" s="148" t="s">
        <v>8</v>
      </c>
      <c r="F3292" s="149">
        <v>44861</v>
      </c>
      <c r="G3292" s="149">
        <v>44604</v>
      </c>
      <c r="H3292" s="150">
        <v>40000</v>
      </c>
      <c r="I3292" s="148" t="str">
        <f t="shared" si="204"/>
        <v>2022Q1</v>
      </c>
      <c r="J3292" s="148">
        <f t="shared" si="205"/>
        <v>0</v>
      </c>
      <c r="K3292" s="148">
        <f t="shared" si="206"/>
        <v>3</v>
      </c>
      <c r="L3292" s="151">
        <f t="shared" si="207"/>
        <v>1</v>
      </c>
    </row>
    <row r="3293" spans="2:12" x14ac:dyDescent="0.25">
      <c r="B3293" s="147" t="s">
        <v>6</v>
      </c>
      <c r="C3293" s="148" t="s">
        <v>7</v>
      </c>
      <c r="D3293" s="148">
        <v>37</v>
      </c>
      <c r="E3293" s="148" t="s">
        <v>8</v>
      </c>
      <c r="F3293" s="149">
        <v>44861</v>
      </c>
      <c r="G3293" s="149">
        <v>44763</v>
      </c>
      <c r="H3293" s="150">
        <v>86000</v>
      </c>
      <c r="I3293" s="148" t="str">
        <f t="shared" si="204"/>
        <v>2022Q3</v>
      </c>
      <c r="J3293" s="148">
        <f t="shared" si="205"/>
        <v>0</v>
      </c>
      <c r="K3293" s="148">
        <f t="shared" si="206"/>
        <v>1</v>
      </c>
      <c r="L3293" s="151">
        <f t="shared" si="207"/>
        <v>1</v>
      </c>
    </row>
    <row r="3294" spans="2:12" x14ac:dyDescent="0.25">
      <c r="B3294" s="147" t="s">
        <v>6</v>
      </c>
      <c r="C3294" s="148" t="s">
        <v>7</v>
      </c>
      <c r="D3294" s="148">
        <v>63</v>
      </c>
      <c r="E3294" s="148" t="s">
        <v>8</v>
      </c>
      <c r="F3294" s="149">
        <v>44861</v>
      </c>
      <c r="G3294" s="149">
        <v>44808</v>
      </c>
      <c r="H3294" s="150">
        <v>10000</v>
      </c>
      <c r="I3294" s="148" t="str">
        <f t="shared" si="204"/>
        <v>2022Q3</v>
      </c>
      <c r="J3294" s="148">
        <f t="shared" si="205"/>
        <v>0</v>
      </c>
      <c r="K3294" s="148">
        <f t="shared" si="206"/>
        <v>1</v>
      </c>
      <c r="L3294" s="151">
        <f t="shared" si="207"/>
        <v>1</v>
      </c>
    </row>
    <row r="3295" spans="2:12" x14ac:dyDescent="0.25">
      <c r="B3295" s="147" t="s">
        <v>6</v>
      </c>
      <c r="C3295" s="148" t="s">
        <v>7</v>
      </c>
      <c r="D3295" s="148">
        <v>34</v>
      </c>
      <c r="E3295" s="148" t="s">
        <v>8</v>
      </c>
      <c r="F3295" s="149">
        <v>44864</v>
      </c>
      <c r="G3295" s="149">
        <v>44464</v>
      </c>
      <c r="H3295" s="150">
        <v>91000</v>
      </c>
      <c r="I3295" s="148" t="str">
        <f t="shared" si="204"/>
        <v>2021Q3</v>
      </c>
      <c r="J3295" s="148">
        <f t="shared" si="205"/>
        <v>1</v>
      </c>
      <c r="K3295" s="148">
        <f t="shared" si="206"/>
        <v>5</v>
      </c>
      <c r="L3295" s="151">
        <f t="shared" si="207"/>
        <v>1</v>
      </c>
    </row>
    <row r="3296" spans="2:12" x14ac:dyDescent="0.25">
      <c r="B3296" s="147" t="s">
        <v>9</v>
      </c>
      <c r="C3296" s="148" t="s">
        <v>7</v>
      </c>
      <c r="D3296" s="148">
        <v>49</v>
      </c>
      <c r="E3296" s="148" t="s">
        <v>8</v>
      </c>
      <c r="F3296" s="149">
        <v>44865</v>
      </c>
      <c r="G3296" s="149">
        <v>42613</v>
      </c>
      <c r="H3296" s="150">
        <v>35000</v>
      </c>
      <c r="I3296" s="148" t="str">
        <f t="shared" si="204"/>
        <v>2016Q3</v>
      </c>
      <c r="J3296" s="148">
        <f t="shared" si="205"/>
        <v>6</v>
      </c>
      <c r="K3296" s="148">
        <f t="shared" si="206"/>
        <v>25</v>
      </c>
      <c r="L3296" s="151">
        <f t="shared" si="207"/>
        <v>1</v>
      </c>
    </row>
    <row r="3297" spans="2:12" x14ac:dyDescent="0.25">
      <c r="B3297" s="147" t="s">
        <v>9</v>
      </c>
      <c r="C3297" s="148" t="s">
        <v>7</v>
      </c>
      <c r="D3297" s="148">
        <v>46</v>
      </c>
      <c r="E3297" s="148" t="s">
        <v>8</v>
      </c>
      <c r="F3297" s="149">
        <v>44865</v>
      </c>
      <c r="G3297" s="149">
        <v>44378</v>
      </c>
      <c r="H3297" s="150">
        <v>43000</v>
      </c>
      <c r="I3297" s="148" t="str">
        <f t="shared" si="204"/>
        <v>2021Q3</v>
      </c>
      <c r="J3297" s="148">
        <f t="shared" si="205"/>
        <v>1</v>
      </c>
      <c r="K3297" s="148">
        <f t="shared" si="206"/>
        <v>5</v>
      </c>
      <c r="L3297" s="151">
        <f t="shared" si="207"/>
        <v>1</v>
      </c>
    </row>
    <row r="3298" spans="2:12" x14ac:dyDescent="0.25">
      <c r="B3298" s="147" t="s">
        <v>9</v>
      </c>
      <c r="C3298" s="148" t="s">
        <v>7</v>
      </c>
      <c r="D3298" s="148">
        <v>60</v>
      </c>
      <c r="E3298" s="148" t="s">
        <v>8</v>
      </c>
      <c r="F3298" s="149">
        <v>44865</v>
      </c>
      <c r="G3298" s="149">
        <v>44579</v>
      </c>
      <c r="H3298" s="150">
        <v>10000</v>
      </c>
      <c r="I3298" s="148" t="str">
        <f t="shared" si="204"/>
        <v>2022Q1</v>
      </c>
      <c r="J3298" s="148">
        <f t="shared" si="205"/>
        <v>0</v>
      </c>
      <c r="K3298" s="148">
        <f t="shared" si="206"/>
        <v>3</v>
      </c>
      <c r="L3298" s="151">
        <f t="shared" si="207"/>
        <v>1</v>
      </c>
    </row>
    <row r="3299" spans="2:12" x14ac:dyDescent="0.25">
      <c r="B3299" s="147" t="s">
        <v>9</v>
      </c>
      <c r="C3299" s="148" t="s">
        <v>7</v>
      </c>
      <c r="D3299" s="148">
        <v>56</v>
      </c>
      <c r="E3299" s="148" t="s">
        <v>8</v>
      </c>
      <c r="F3299" s="149">
        <v>44866</v>
      </c>
      <c r="G3299" s="149">
        <v>43812</v>
      </c>
      <c r="H3299" s="150">
        <v>17000</v>
      </c>
      <c r="I3299" s="148" t="str">
        <f t="shared" si="204"/>
        <v>2019Q4</v>
      </c>
      <c r="J3299" s="148">
        <f t="shared" si="205"/>
        <v>3</v>
      </c>
      <c r="K3299" s="148">
        <f t="shared" si="206"/>
        <v>12</v>
      </c>
      <c r="L3299" s="151">
        <f t="shared" si="207"/>
        <v>1</v>
      </c>
    </row>
    <row r="3300" spans="2:12" x14ac:dyDescent="0.25">
      <c r="B3300" s="147" t="s">
        <v>9</v>
      </c>
      <c r="C3300" s="148" t="s">
        <v>7</v>
      </c>
      <c r="D3300" s="148">
        <v>26</v>
      </c>
      <c r="E3300" s="148" t="s">
        <v>8</v>
      </c>
      <c r="F3300" s="149">
        <v>44866</v>
      </c>
      <c r="G3300" s="149">
        <v>44630</v>
      </c>
      <c r="H3300" s="150">
        <v>100000</v>
      </c>
      <c r="I3300" s="148" t="str">
        <f t="shared" si="204"/>
        <v>2022Q1</v>
      </c>
      <c r="J3300" s="148">
        <f t="shared" si="205"/>
        <v>0</v>
      </c>
      <c r="K3300" s="148">
        <f t="shared" si="206"/>
        <v>3</v>
      </c>
      <c r="L3300" s="151">
        <f t="shared" si="207"/>
        <v>1</v>
      </c>
    </row>
    <row r="3301" spans="2:12" x14ac:dyDescent="0.25">
      <c r="B3301" s="147" t="s">
        <v>9</v>
      </c>
      <c r="C3301" s="148" t="s">
        <v>7</v>
      </c>
      <c r="D3301" s="148">
        <v>41</v>
      </c>
      <c r="E3301" s="148" t="s">
        <v>8</v>
      </c>
      <c r="F3301" s="149">
        <v>44866</v>
      </c>
      <c r="G3301" s="149">
        <v>44688</v>
      </c>
      <c r="H3301" s="150">
        <v>68000</v>
      </c>
      <c r="I3301" s="148" t="str">
        <f t="shared" si="204"/>
        <v>2022Q2</v>
      </c>
      <c r="J3301" s="148">
        <f t="shared" si="205"/>
        <v>0</v>
      </c>
      <c r="K3301" s="148">
        <f t="shared" si="206"/>
        <v>2</v>
      </c>
      <c r="L3301" s="151">
        <f t="shared" si="207"/>
        <v>1</v>
      </c>
    </row>
    <row r="3302" spans="2:12" x14ac:dyDescent="0.25">
      <c r="B3302" s="147" t="s">
        <v>6</v>
      </c>
      <c r="C3302" s="148" t="s">
        <v>7</v>
      </c>
      <c r="D3302" s="148">
        <v>50</v>
      </c>
      <c r="E3302" s="148" t="s">
        <v>8</v>
      </c>
      <c r="F3302" s="149">
        <v>44866</v>
      </c>
      <c r="G3302" s="149">
        <v>44780</v>
      </c>
      <c r="H3302" s="150">
        <v>32000</v>
      </c>
      <c r="I3302" s="148" t="str">
        <f t="shared" si="204"/>
        <v>2022Q3</v>
      </c>
      <c r="J3302" s="148">
        <f t="shared" si="205"/>
        <v>0</v>
      </c>
      <c r="K3302" s="148">
        <f t="shared" si="206"/>
        <v>1</v>
      </c>
      <c r="L3302" s="151">
        <f t="shared" si="207"/>
        <v>1</v>
      </c>
    </row>
    <row r="3303" spans="2:12" x14ac:dyDescent="0.25">
      <c r="B3303" s="147" t="s">
        <v>6</v>
      </c>
      <c r="C3303" s="148" t="s">
        <v>7</v>
      </c>
      <c r="D3303" s="148">
        <v>48</v>
      </c>
      <c r="E3303" s="148" t="s">
        <v>8</v>
      </c>
      <c r="F3303" s="149">
        <v>44866</v>
      </c>
      <c r="G3303" s="149">
        <v>44815</v>
      </c>
      <c r="H3303" s="150">
        <v>38000</v>
      </c>
      <c r="I3303" s="148" t="str">
        <f t="shared" si="204"/>
        <v>2022Q3</v>
      </c>
      <c r="J3303" s="148">
        <f t="shared" si="205"/>
        <v>0</v>
      </c>
      <c r="K3303" s="148">
        <f t="shared" si="206"/>
        <v>1</v>
      </c>
      <c r="L3303" s="151">
        <f t="shared" si="207"/>
        <v>1</v>
      </c>
    </row>
    <row r="3304" spans="2:12" x14ac:dyDescent="0.25">
      <c r="B3304" s="147" t="s">
        <v>11</v>
      </c>
      <c r="C3304" s="148" t="s">
        <v>7</v>
      </c>
      <c r="D3304" s="148">
        <v>53</v>
      </c>
      <c r="E3304" s="148" t="s">
        <v>8</v>
      </c>
      <c r="F3304" s="149">
        <v>44866</v>
      </c>
      <c r="G3304" s="149">
        <v>44847</v>
      </c>
      <c r="H3304" s="150">
        <v>25000</v>
      </c>
      <c r="I3304" s="148" t="str">
        <f t="shared" si="204"/>
        <v>2022Q4</v>
      </c>
      <c r="J3304" s="148">
        <f t="shared" si="205"/>
        <v>0</v>
      </c>
      <c r="K3304" s="148">
        <f t="shared" si="206"/>
        <v>0</v>
      </c>
      <c r="L3304" s="151">
        <f t="shared" si="207"/>
        <v>1</v>
      </c>
    </row>
    <row r="3305" spans="2:12" x14ac:dyDescent="0.25">
      <c r="B3305" s="147" t="s">
        <v>9</v>
      </c>
      <c r="C3305" s="148" t="s">
        <v>7</v>
      </c>
      <c r="D3305" s="148">
        <v>35</v>
      </c>
      <c r="E3305" s="148" t="s">
        <v>8</v>
      </c>
      <c r="F3305" s="149">
        <v>44867</v>
      </c>
      <c r="G3305" s="149">
        <v>43904</v>
      </c>
      <c r="H3305" s="150">
        <v>88000</v>
      </c>
      <c r="I3305" s="148" t="str">
        <f t="shared" si="204"/>
        <v>2020Q1</v>
      </c>
      <c r="J3305" s="148">
        <f t="shared" si="205"/>
        <v>2</v>
      </c>
      <c r="K3305" s="148">
        <f t="shared" si="206"/>
        <v>11</v>
      </c>
      <c r="L3305" s="151">
        <f t="shared" si="207"/>
        <v>1</v>
      </c>
    </row>
    <row r="3306" spans="2:12" x14ac:dyDescent="0.25">
      <c r="B3306" s="147" t="s">
        <v>9</v>
      </c>
      <c r="C3306" s="148" t="s">
        <v>7</v>
      </c>
      <c r="D3306" s="148">
        <v>53</v>
      </c>
      <c r="E3306" s="148" t="s">
        <v>8</v>
      </c>
      <c r="F3306" s="149">
        <v>44867</v>
      </c>
      <c r="G3306" s="149">
        <v>44167</v>
      </c>
      <c r="H3306" s="150">
        <v>25000</v>
      </c>
      <c r="I3306" s="148" t="str">
        <f t="shared" si="204"/>
        <v>2020Q4</v>
      </c>
      <c r="J3306" s="148">
        <f t="shared" si="205"/>
        <v>2</v>
      </c>
      <c r="K3306" s="148">
        <f t="shared" si="206"/>
        <v>8</v>
      </c>
      <c r="L3306" s="151">
        <f t="shared" si="207"/>
        <v>1</v>
      </c>
    </row>
    <row r="3307" spans="2:12" x14ac:dyDescent="0.25">
      <c r="B3307" s="147" t="s">
        <v>9</v>
      </c>
      <c r="C3307" s="148" t="s">
        <v>7</v>
      </c>
      <c r="D3307" s="148">
        <v>47</v>
      </c>
      <c r="E3307" s="148" t="s">
        <v>8</v>
      </c>
      <c r="F3307" s="149">
        <v>44867</v>
      </c>
      <c r="G3307" s="149">
        <v>44380</v>
      </c>
      <c r="H3307" s="150">
        <v>40000</v>
      </c>
      <c r="I3307" s="148" t="str">
        <f t="shared" si="204"/>
        <v>2021Q3</v>
      </c>
      <c r="J3307" s="148">
        <f t="shared" si="205"/>
        <v>1</v>
      </c>
      <c r="K3307" s="148">
        <f t="shared" si="206"/>
        <v>5</v>
      </c>
      <c r="L3307" s="151">
        <f t="shared" si="207"/>
        <v>1</v>
      </c>
    </row>
    <row r="3308" spans="2:12" x14ac:dyDescent="0.25">
      <c r="B3308" s="147" t="s">
        <v>9</v>
      </c>
      <c r="C3308" s="148" t="s">
        <v>7</v>
      </c>
      <c r="D3308" s="148">
        <v>62</v>
      </c>
      <c r="E3308" s="148" t="s">
        <v>8</v>
      </c>
      <c r="F3308" s="149">
        <v>44867</v>
      </c>
      <c r="G3308" s="149">
        <v>44501</v>
      </c>
      <c r="H3308" s="150">
        <v>10000</v>
      </c>
      <c r="I3308" s="148" t="str">
        <f t="shared" si="204"/>
        <v>2021Q4</v>
      </c>
      <c r="J3308" s="148">
        <f t="shared" si="205"/>
        <v>1</v>
      </c>
      <c r="K3308" s="148">
        <f t="shared" si="206"/>
        <v>4</v>
      </c>
      <c r="L3308" s="151">
        <f t="shared" si="207"/>
        <v>1</v>
      </c>
    </row>
    <row r="3309" spans="2:12" x14ac:dyDescent="0.25">
      <c r="B3309" s="147" t="s">
        <v>6</v>
      </c>
      <c r="C3309" s="148" t="s">
        <v>7</v>
      </c>
      <c r="D3309" s="148">
        <v>37</v>
      </c>
      <c r="E3309" s="148" t="s">
        <v>8</v>
      </c>
      <c r="F3309" s="149">
        <v>44867</v>
      </c>
      <c r="G3309" s="149">
        <v>44813</v>
      </c>
      <c r="H3309" s="150">
        <v>86000</v>
      </c>
      <c r="I3309" s="148" t="str">
        <f t="shared" si="204"/>
        <v>2022Q3</v>
      </c>
      <c r="J3309" s="148">
        <f t="shared" si="205"/>
        <v>0</v>
      </c>
      <c r="K3309" s="148">
        <f t="shared" si="206"/>
        <v>1</v>
      </c>
      <c r="L3309" s="151">
        <f t="shared" si="207"/>
        <v>1</v>
      </c>
    </row>
    <row r="3310" spans="2:12" x14ac:dyDescent="0.25">
      <c r="B3310" s="147" t="s">
        <v>9</v>
      </c>
      <c r="C3310" s="148" t="s">
        <v>7</v>
      </c>
      <c r="D3310" s="148">
        <v>46</v>
      </c>
      <c r="E3310" s="148" t="s">
        <v>8</v>
      </c>
      <c r="F3310" s="149">
        <v>44867</v>
      </c>
      <c r="G3310" s="149">
        <v>44861</v>
      </c>
      <c r="H3310" s="150">
        <v>43000</v>
      </c>
      <c r="I3310" s="148" t="str">
        <f t="shared" si="204"/>
        <v>2022Q4</v>
      </c>
      <c r="J3310" s="148">
        <f t="shared" si="205"/>
        <v>0</v>
      </c>
      <c r="K3310" s="148">
        <f t="shared" si="206"/>
        <v>0</v>
      </c>
      <c r="L3310" s="151">
        <f t="shared" si="207"/>
        <v>1</v>
      </c>
    </row>
    <row r="3311" spans="2:12" x14ac:dyDescent="0.25">
      <c r="B3311" s="147" t="s">
        <v>6</v>
      </c>
      <c r="C3311" s="148" t="s">
        <v>7</v>
      </c>
      <c r="D3311" s="148">
        <v>44</v>
      </c>
      <c r="E3311" s="148" t="s">
        <v>8</v>
      </c>
      <c r="F3311" s="149">
        <v>44868</v>
      </c>
      <c r="G3311" s="149">
        <v>44557</v>
      </c>
      <c r="H3311" s="150">
        <v>52000</v>
      </c>
      <c r="I3311" s="148" t="str">
        <f t="shared" si="204"/>
        <v>2021Q4</v>
      </c>
      <c r="J3311" s="148">
        <f t="shared" si="205"/>
        <v>1</v>
      </c>
      <c r="K3311" s="148">
        <f t="shared" si="206"/>
        <v>4</v>
      </c>
      <c r="L3311" s="151">
        <f t="shared" si="207"/>
        <v>1</v>
      </c>
    </row>
    <row r="3312" spans="2:12" x14ac:dyDescent="0.25">
      <c r="B3312" s="147" t="s">
        <v>6</v>
      </c>
      <c r="C3312" s="148" t="s">
        <v>7</v>
      </c>
      <c r="D3312" s="148">
        <v>31</v>
      </c>
      <c r="E3312" s="148" t="s">
        <v>8</v>
      </c>
      <c r="F3312" s="149">
        <v>44868</v>
      </c>
      <c r="G3312" s="149">
        <v>44678</v>
      </c>
      <c r="H3312" s="150">
        <v>98000</v>
      </c>
      <c r="I3312" s="148" t="str">
        <f t="shared" si="204"/>
        <v>2022Q2</v>
      </c>
      <c r="J3312" s="148">
        <f t="shared" si="205"/>
        <v>0</v>
      </c>
      <c r="K3312" s="148">
        <f t="shared" si="206"/>
        <v>2</v>
      </c>
      <c r="L3312" s="151">
        <f t="shared" si="207"/>
        <v>1</v>
      </c>
    </row>
    <row r="3313" spans="2:12" x14ac:dyDescent="0.25">
      <c r="B3313" s="147" t="s">
        <v>9</v>
      </c>
      <c r="C3313" s="148" t="s">
        <v>7</v>
      </c>
      <c r="D3313" s="148">
        <v>41</v>
      </c>
      <c r="E3313" s="148" t="s">
        <v>8</v>
      </c>
      <c r="F3313" s="149">
        <v>44871</v>
      </c>
      <c r="G3313" s="149">
        <v>44334</v>
      </c>
      <c r="H3313" s="150">
        <v>68000</v>
      </c>
      <c r="I3313" s="148" t="str">
        <f t="shared" si="204"/>
        <v>2021Q2</v>
      </c>
      <c r="J3313" s="148">
        <f t="shared" si="205"/>
        <v>1</v>
      </c>
      <c r="K3313" s="148">
        <f t="shared" si="206"/>
        <v>6</v>
      </c>
      <c r="L3313" s="151">
        <f t="shared" si="207"/>
        <v>1</v>
      </c>
    </row>
    <row r="3314" spans="2:12" x14ac:dyDescent="0.25">
      <c r="B3314" s="147" t="s">
        <v>9</v>
      </c>
      <c r="C3314" s="148" t="s">
        <v>7</v>
      </c>
      <c r="D3314" s="148">
        <v>53</v>
      </c>
      <c r="E3314" s="148" t="s">
        <v>8</v>
      </c>
      <c r="F3314" s="149">
        <v>44871</v>
      </c>
      <c r="G3314" s="149">
        <v>44486</v>
      </c>
      <c r="H3314" s="150">
        <v>25000</v>
      </c>
      <c r="I3314" s="148" t="str">
        <f t="shared" si="204"/>
        <v>2021Q4</v>
      </c>
      <c r="J3314" s="148">
        <f t="shared" si="205"/>
        <v>1</v>
      </c>
      <c r="K3314" s="148">
        <f t="shared" si="206"/>
        <v>4</v>
      </c>
      <c r="L3314" s="151">
        <f t="shared" si="207"/>
        <v>1</v>
      </c>
    </row>
    <row r="3315" spans="2:12" x14ac:dyDescent="0.25">
      <c r="B3315" s="147" t="s">
        <v>9</v>
      </c>
      <c r="C3315" s="148" t="s">
        <v>7</v>
      </c>
      <c r="D3315" s="148">
        <v>57</v>
      </c>
      <c r="E3315" s="148" t="s">
        <v>8</v>
      </c>
      <c r="F3315" s="149">
        <v>44872</v>
      </c>
      <c r="G3315" s="149">
        <v>42944</v>
      </c>
      <c r="H3315" s="150">
        <v>15000</v>
      </c>
      <c r="I3315" s="148" t="str">
        <f t="shared" si="204"/>
        <v>2017Q3</v>
      </c>
      <c r="J3315" s="148">
        <f t="shared" si="205"/>
        <v>5</v>
      </c>
      <c r="K3315" s="148">
        <f t="shared" si="206"/>
        <v>21</v>
      </c>
      <c r="L3315" s="151">
        <f t="shared" si="207"/>
        <v>1</v>
      </c>
    </row>
    <row r="3316" spans="2:12" x14ac:dyDescent="0.25">
      <c r="B3316" s="147" t="s">
        <v>9</v>
      </c>
      <c r="C3316" s="148" t="s">
        <v>7</v>
      </c>
      <c r="D3316" s="148">
        <v>35</v>
      </c>
      <c r="E3316" s="148" t="s">
        <v>8</v>
      </c>
      <c r="F3316" s="149">
        <v>44872</v>
      </c>
      <c r="G3316" s="149">
        <v>43271</v>
      </c>
      <c r="H3316" s="150">
        <v>88000</v>
      </c>
      <c r="I3316" s="148" t="str">
        <f t="shared" si="204"/>
        <v>2018Q2</v>
      </c>
      <c r="J3316" s="148">
        <f t="shared" si="205"/>
        <v>4</v>
      </c>
      <c r="K3316" s="148">
        <f t="shared" si="206"/>
        <v>18</v>
      </c>
      <c r="L3316" s="151">
        <f t="shared" si="207"/>
        <v>1</v>
      </c>
    </row>
    <row r="3317" spans="2:12" x14ac:dyDescent="0.25">
      <c r="B3317" s="147" t="s">
        <v>9</v>
      </c>
      <c r="C3317" s="148" t="s">
        <v>10</v>
      </c>
      <c r="D3317" s="148">
        <v>25</v>
      </c>
      <c r="E3317" s="148" t="s">
        <v>8</v>
      </c>
      <c r="F3317" s="149">
        <v>44872</v>
      </c>
      <c r="G3317" s="149">
        <v>43432</v>
      </c>
      <c r="H3317" s="150">
        <v>100000</v>
      </c>
      <c r="I3317" s="148" t="str">
        <f t="shared" si="204"/>
        <v>2018Q4</v>
      </c>
      <c r="J3317" s="148">
        <f t="shared" si="205"/>
        <v>4</v>
      </c>
      <c r="K3317" s="148">
        <f t="shared" si="206"/>
        <v>16</v>
      </c>
      <c r="L3317" s="151">
        <f t="shared" si="207"/>
        <v>0</v>
      </c>
    </row>
    <row r="3318" spans="2:12" x14ac:dyDescent="0.25">
      <c r="B3318" s="147" t="s">
        <v>9</v>
      </c>
      <c r="C3318" s="148" t="s">
        <v>7</v>
      </c>
      <c r="D3318" s="148">
        <v>25</v>
      </c>
      <c r="E3318" s="148" t="s">
        <v>8</v>
      </c>
      <c r="F3318" s="149">
        <v>44872</v>
      </c>
      <c r="G3318" s="149">
        <v>44015</v>
      </c>
      <c r="H3318" s="150">
        <v>100000</v>
      </c>
      <c r="I3318" s="148" t="str">
        <f t="shared" si="204"/>
        <v>2020Q3</v>
      </c>
      <c r="J3318" s="148">
        <f t="shared" si="205"/>
        <v>2</v>
      </c>
      <c r="K3318" s="148">
        <f t="shared" si="206"/>
        <v>9</v>
      </c>
      <c r="L3318" s="151">
        <f t="shared" si="207"/>
        <v>1</v>
      </c>
    </row>
    <row r="3319" spans="2:12" x14ac:dyDescent="0.25">
      <c r="B3319" s="147" t="s">
        <v>9</v>
      </c>
      <c r="C3319" s="148" t="s">
        <v>7</v>
      </c>
      <c r="D3319" s="148">
        <v>54</v>
      </c>
      <c r="E3319" s="148" t="s">
        <v>8</v>
      </c>
      <c r="F3319" s="149">
        <v>44872</v>
      </c>
      <c r="G3319" s="149">
        <v>44165</v>
      </c>
      <c r="H3319" s="150">
        <v>22000</v>
      </c>
      <c r="I3319" s="148" t="str">
        <f t="shared" si="204"/>
        <v>2020Q4</v>
      </c>
      <c r="J3319" s="148">
        <f t="shared" si="205"/>
        <v>2</v>
      </c>
      <c r="K3319" s="148">
        <f t="shared" si="206"/>
        <v>8</v>
      </c>
      <c r="L3319" s="151">
        <f t="shared" si="207"/>
        <v>1</v>
      </c>
    </row>
    <row r="3320" spans="2:12" x14ac:dyDescent="0.25">
      <c r="B3320" s="147" t="s">
        <v>9</v>
      </c>
      <c r="C3320" s="148" t="s">
        <v>7</v>
      </c>
      <c r="D3320" s="148">
        <v>47</v>
      </c>
      <c r="E3320" s="148" t="s">
        <v>8</v>
      </c>
      <c r="F3320" s="149">
        <v>44873</v>
      </c>
      <c r="G3320" s="149">
        <v>43709</v>
      </c>
      <c r="H3320" s="150">
        <v>40000</v>
      </c>
      <c r="I3320" s="148" t="str">
        <f t="shared" si="204"/>
        <v>2019Q3</v>
      </c>
      <c r="J3320" s="148">
        <f t="shared" si="205"/>
        <v>3</v>
      </c>
      <c r="K3320" s="148">
        <f t="shared" si="206"/>
        <v>13</v>
      </c>
      <c r="L3320" s="151">
        <f t="shared" si="207"/>
        <v>1</v>
      </c>
    </row>
    <row r="3321" spans="2:12" x14ac:dyDescent="0.25">
      <c r="B3321" s="147" t="s">
        <v>9</v>
      </c>
      <c r="C3321" s="148" t="s">
        <v>7</v>
      </c>
      <c r="D3321" s="148">
        <v>64</v>
      </c>
      <c r="E3321" s="148" t="s">
        <v>8</v>
      </c>
      <c r="F3321" s="149">
        <v>44873</v>
      </c>
      <c r="G3321" s="149">
        <v>43855</v>
      </c>
      <c r="H3321" s="150">
        <v>10000</v>
      </c>
      <c r="I3321" s="148" t="str">
        <f t="shared" si="204"/>
        <v>2020Q1</v>
      </c>
      <c r="J3321" s="148">
        <f t="shared" si="205"/>
        <v>2</v>
      </c>
      <c r="K3321" s="148">
        <f t="shared" si="206"/>
        <v>11</v>
      </c>
      <c r="L3321" s="151">
        <f t="shared" si="207"/>
        <v>1</v>
      </c>
    </row>
    <row r="3322" spans="2:12" x14ac:dyDescent="0.25">
      <c r="B3322" s="147" t="s">
        <v>9</v>
      </c>
      <c r="C3322" s="148" t="s">
        <v>7</v>
      </c>
      <c r="D3322" s="148">
        <v>41</v>
      </c>
      <c r="E3322" s="148" t="s">
        <v>8</v>
      </c>
      <c r="F3322" s="149">
        <v>44873</v>
      </c>
      <c r="G3322" s="149">
        <v>44681</v>
      </c>
      <c r="H3322" s="150">
        <v>68000</v>
      </c>
      <c r="I3322" s="148" t="str">
        <f t="shared" si="204"/>
        <v>2022Q2</v>
      </c>
      <c r="J3322" s="148">
        <f t="shared" si="205"/>
        <v>0</v>
      </c>
      <c r="K3322" s="148">
        <f t="shared" si="206"/>
        <v>2</v>
      </c>
      <c r="L3322" s="151">
        <f t="shared" si="207"/>
        <v>1</v>
      </c>
    </row>
    <row r="3323" spans="2:12" x14ac:dyDescent="0.25">
      <c r="B3323" s="147" t="s">
        <v>6</v>
      </c>
      <c r="C3323" s="148" t="s">
        <v>7</v>
      </c>
      <c r="D3323" s="148">
        <v>34</v>
      </c>
      <c r="E3323" s="148" t="s">
        <v>8</v>
      </c>
      <c r="F3323" s="149">
        <v>44873</v>
      </c>
      <c r="G3323" s="149">
        <v>44769</v>
      </c>
      <c r="H3323" s="150">
        <v>91000</v>
      </c>
      <c r="I3323" s="148" t="str">
        <f t="shared" si="204"/>
        <v>2022Q3</v>
      </c>
      <c r="J3323" s="148">
        <f t="shared" si="205"/>
        <v>0</v>
      </c>
      <c r="K3323" s="148">
        <f t="shared" si="206"/>
        <v>1</v>
      </c>
      <c r="L3323" s="151">
        <f t="shared" si="207"/>
        <v>1</v>
      </c>
    </row>
    <row r="3324" spans="2:12" x14ac:dyDescent="0.25">
      <c r="B3324" s="147" t="s">
        <v>6</v>
      </c>
      <c r="C3324" s="148" t="s">
        <v>7</v>
      </c>
      <c r="D3324" s="148">
        <v>43</v>
      </c>
      <c r="E3324" s="148" t="s">
        <v>8</v>
      </c>
      <c r="F3324" s="149">
        <v>44873</v>
      </c>
      <c r="G3324" s="149">
        <v>44780</v>
      </c>
      <c r="H3324" s="150">
        <v>59000</v>
      </c>
      <c r="I3324" s="148" t="str">
        <f t="shared" si="204"/>
        <v>2022Q3</v>
      </c>
      <c r="J3324" s="148">
        <f t="shared" si="205"/>
        <v>0</v>
      </c>
      <c r="K3324" s="148">
        <f t="shared" si="206"/>
        <v>1</v>
      </c>
      <c r="L3324" s="151">
        <f t="shared" si="207"/>
        <v>1</v>
      </c>
    </row>
    <row r="3325" spans="2:12" x14ac:dyDescent="0.25">
      <c r="B3325" s="147" t="s">
        <v>11</v>
      </c>
      <c r="C3325" s="148" t="s">
        <v>7</v>
      </c>
      <c r="D3325" s="148">
        <v>31</v>
      </c>
      <c r="E3325" s="148" t="s">
        <v>8</v>
      </c>
      <c r="F3325" s="149">
        <v>44873</v>
      </c>
      <c r="G3325" s="149">
        <v>44853</v>
      </c>
      <c r="H3325" s="150">
        <v>98000</v>
      </c>
      <c r="I3325" s="148" t="str">
        <f t="shared" si="204"/>
        <v>2022Q4</v>
      </c>
      <c r="J3325" s="148">
        <f t="shared" si="205"/>
        <v>0</v>
      </c>
      <c r="K3325" s="148">
        <f t="shared" si="206"/>
        <v>0</v>
      </c>
      <c r="L3325" s="151">
        <f t="shared" si="207"/>
        <v>1</v>
      </c>
    </row>
    <row r="3326" spans="2:12" x14ac:dyDescent="0.25">
      <c r="B3326" s="147" t="s">
        <v>9</v>
      </c>
      <c r="C3326" s="148" t="s">
        <v>7</v>
      </c>
      <c r="D3326" s="148">
        <v>53</v>
      </c>
      <c r="E3326" s="148" t="s">
        <v>8</v>
      </c>
      <c r="F3326" s="149">
        <v>44874</v>
      </c>
      <c r="G3326" s="149">
        <v>43558</v>
      </c>
      <c r="H3326" s="150">
        <v>25000</v>
      </c>
      <c r="I3326" s="148" t="str">
        <f t="shared" si="204"/>
        <v>2019Q2</v>
      </c>
      <c r="J3326" s="148">
        <f t="shared" si="205"/>
        <v>3</v>
      </c>
      <c r="K3326" s="148">
        <f t="shared" si="206"/>
        <v>14</v>
      </c>
      <c r="L3326" s="151">
        <f t="shared" si="207"/>
        <v>1</v>
      </c>
    </row>
    <row r="3327" spans="2:12" x14ac:dyDescent="0.25">
      <c r="B3327" s="147" t="s">
        <v>9</v>
      </c>
      <c r="C3327" s="148" t="s">
        <v>7</v>
      </c>
      <c r="D3327" s="148">
        <v>46</v>
      </c>
      <c r="E3327" s="148" t="s">
        <v>8</v>
      </c>
      <c r="F3327" s="149">
        <v>44874</v>
      </c>
      <c r="G3327" s="149">
        <v>44136</v>
      </c>
      <c r="H3327" s="150">
        <v>43000</v>
      </c>
      <c r="I3327" s="148" t="str">
        <f t="shared" si="204"/>
        <v>2020Q4</v>
      </c>
      <c r="J3327" s="148">
        <f t="shared" si="205"/>
        <v>2</v>
      </c>
      <c r="K3327" s="148">
        <f t="shared" si="206"/>
        <v>8</v>
      </c>
      <c r="L3327" s="151">
        <f t="shared" si="207"/>
        <v>1</v>
      </c>
    </row>
    <row r="3328" spans="2:12" x14ac:dyDescent="0.25">
      <c r="B3328" s="147" t="s">
        <v>9</v>
      </c>
      <c r="C3328" s="148" t="s">
        <v>7</v>
      </c>
      <c r="D3328" s="148">
        <v>60</v>
      </c>
      <c r="E3328" s="148" t="s">
        <v>8</v>
      </c>
      <c r="F3328" s="149">
        <v>44874</v>
      </c>
      <c r="G3328" s="149">
        <v>44469</v>
      </c>
      <c r="H3328" s="150">
        <v>10000</v>
      </c>
      <c r="I3328" s="148" t="str">
        <f t="shared" si="204"/>
        <v>2021Q3</v>
      </c>
      <c r="J3328" s="148">
        <f t="shared" si="205"/>
        <v>1</v>
      </c>
      <c r="K3328" s="148">
        <f t="shared" si="206"/>
        <v>5</v>
      </c>
      <c r="L3328" s="151">
        <f t="shared" si="207"/>
        <v>1</v>
      </c>
    </row>
    <row r="3329" spans="2:12" x14ac:dyDescent="0.25">
      <c r="B3329" s="147" t="s">
        <v>9</v>
      </c>
      <c r="C3329" s="148" t="s">
        <v>7</v>
      </c>
      <c r="D3329" s="148">
        <v>55</v>
      </c>
      <c r="E3329" s="148" t="s">
        <v>8</v>
      </c>
      <c r="F3329" s="149">
        <v>44874</v>
      </c>
      <c r="G3329" s="149">
        <v>44470</v>
      </c>
      <c r="H3329" s="150">
        <v>20000</v>
      </c>
      <c r="I3329" s="148" t="str">
        <f t="shared" si="204"/>
        <v>2021Q4</v>
      </c>
      <c r="J3329" s="148">
        <f t="shared" si="205"/>
        <v>1</v>
      </c>
      <c r="K3329" s="148">
        <f t="shared" si="206"/>
        <v>4</v>
      </c>
      <c r="L3329" s="151">
        <f t="shared" si="207"/>
        <v>1</v>
      </c>
    </row>
    <row r="3330" spans="2:12" x14ac:dyDescent="0.25">
      <c r="B3330" s="147" t="s">
        <v>6</v>
      </c>
      <c r="C3330" s="148" t="s">
        <v>7</v>
      </c>
      <c r="D3330" s="148">
        <v>49</v>
      </c>
      <c r="E3330" s="148" t="s">
        <v>8</v>
      </c>
      <c r="F3330" s="149">
        <v>44875</v>
      </c>
      <c r="G3330" s="149">
        <v>44019</v>
      </c>
      <c r="H3330" s="150">
        <v>35000</v>
      </c>
      <c r="I3330" s="148" t="str">
        <f t="shared" si="204"/>
        <v>2020Q3</v>
      </c>
      <c r="J3330" s="148">
        <f t="shared" si="205"/>
        <v>2</v>
      </c>
      <c r="K3330" s="148">
        <f t="shared" si="206"/>
        <v>9</v>
      </c>
      <c r="L3330" s="151">
        <f t="shared" si="207"/>
        <v>1</v>
      </c>
    </row>
    <row r="3331" spans="2:12" x14ac:dyDescent="0.25">
      <c r="B3331" s="147" t="s">
        <v>11</v>
      </c>
      <c r="C3331" s="148" t="s">
        <v>7</v>
      </c>
      <c r="D3331" s="148">
        <v>33</v>
      </c>
      <c r="E3331" s="148" t="s">
        <v>8</v>
      </c>
      <c r="F3331" s="149">
        <v>44875</v>
      </c>
      <c r="G3331" s="149">
        <v>44861</v>
      </c>
      <c r="H3331" s="150">
        <v>94000</v>
      </c>
      <c r="I3331" s="148" t="str">
        <f t="shared" si="204"/>
        <v>2022Q4</v>
      </c>
      <c r="J3331" s="148">
        <f t="shared" si="205"/>
        <v>0</v>
      </c>
      <c r="K3331" s="148">
        <f t="shared" si="206"/>
        <v>0</v>
      </c>
      <c r="L3331" s="151">
        <f t="shared" si="207"/>
        <v>1</v>
      </c>
    </row>
    <row r="3332" spans="2:12" x14ac:dyDescent="0.25">
      <c r="B3332" s="147" t="s">
        <v>9</v>
      </c>
      <c r="C3332" s="148" t="s">
        <v>7</v>
      </c>
      <c r="D3332" s="148">
        <v>39</v>
      </c>
      <c r="E3332" s="148" t="s">
        <v>8</v>
      </c>
      <c r="F3332" s="149">
        <v>44879</v>
      </c>
      <c r="G3332" s="149">
        <v>43221</v>
      </c>
      <c r="H3332" s="150">
        <v>81000</v>
      </c>
      <c r="I3332" s="148" t="str">
        <f t="shared" si="204"/>
        <v>2018Q2</v>
      </c>
      <c r="J3332" s="148">
        <f t="shared" si="205"/>
        <v>4</v>
      </c>
      <c r="K3332" s="148">
        <f t="shared" si="206"/>
        <v>18</v>
      </c>
      <c r="L3332" s="151">
        <f t="shared" si="207"/>
        <v>1</v>
      </c>
    </row>
    <row r="3333" spans="2:12" x14ac:dyDescent="0.25">
      <c r="B3333" s="147" t="s">
        <v>9</v>
      </c>
      <c r="C3333" s="148" t="s">
        <v>7</v>
      </c>
      <c r="D3333" s="148">
        <v>50</v>
      </c>
      <c r="E3333" s="148" t="s">
        <v>8</v>
      </c>
      <c r="F3333" s="149">
        <v>44879</v>
      </c>
      <c r="G3333" s="149">
        <v>44378</v>
      </c>
      <c r="H3333" s="150">
        <v>32000</v>
      </c>
      <c r="I3333" s="148" t="str">
        <f t="shared" si="204"/>
        <v>2021Q3</v>
      </c>
      <c r="J3333" s="148">
        <f t="shared" si="205"/>
        <v>1</v>
      </c>
      <c r="K3333" s="148">
        <f t="shared" si="206"/>
        <v>5</v>
      </c>
      <c r="L3333" s="151">
        <f t="shared" si="207"/>
        <v>1</v>
      </c>
    </row>
    <row r="3334" spans="2:12" x14ac:dyDescent="0.25">
      <c r="B3334" s="147" t="s">
        <v>9</v>
      </c>
      <c r="C3334" s="148" t="s">
        <v>7</v>
      </c>
      <c r="D3334" s="148">
        <v>44</v>
      </c>
      <c r="E3334" s="148" t="s">
        <v>8</v>
      </c>
      <c r="F3334" s="149">
        <v>44879</v>
      </c>
      <c r="G3334" s="149">
        <v>44426</v>
      </c>
      <c r="H3334" s="150">
        <v>52000</v>
      </c>
      <c r="I3334" s="148" t="str">
        <f t="shared" si="204"/>
        <v>2021Q3</v>
      </c>
      <c r="J3334" s="148">
        <f t="shared" si="205"/>
        <v>1</v>
      </c>
      <c r="K3334" s="148">
        <f t="shared" si="206"/>
        <v>5</v>
      </c>
      <c r="L3334" s="151">
        <f t="shared" si="207"/>
        <v>1</v>
      </c>
    </row>
    <row r="3335" spans="2:12" x14ac:dyDescent="0.25">
      <c r="B3335" s="147" t="s">
        <v>6</v>
      </c>
      <c r="C3335" s="148" t="s">
        <v>7</v>
      </c>
      <c r="D3335" s="148">
        <v>57</v>
      </c>
      <c r="E3335" s="148" t="s">
        <v>8</v>
      </c>
      <c r="F3335" s="149">
        <v>44879</v>
      </c>
      <c r="G3335" s="149">
        <v>44791</v>
      </c>
      <c r="H3335" s="150">
        <v>15000</v>
      </c>
      <c r="I3335" s="148" t="str">
        <f t="shared" si="204"/>
        <v>2022Q3</v>
      </c>
      <c r="J3335" s="148">
        <f t="shared" si="205"/>
        <v>0</v>
      </c>
      <c r="K3335" s="148">
        <f t="shared" si="206"/>
        <v>1</v>
      </c>
      <c r="L3335" s="151">
        <f t="shared" si="207"/>
        <v>1</v>
      </c>
    </row>
    <row r="3336" spans="2:12" x14ac:dyDescent="0.25">
      <c r="B3336" s="147" t="s">
        <v>6</v>
      </c>
      <c r="C3336" s="148" t="s">
        <v>7</v>
      </c>
      <c r="D3336" s="148">
        <v>42</v>
      </c>
      <c r="E3336" s="148" t="s">
        <v>8</v>
      </c>
      <c r="F3336" s="149">
        <v>44879</v>
      </c>
      <c r="G3336" s="149">
        <v>44795</v>
      </c>
      <c r="H3336" s="150">
        <v>64000</v>
      </c>
      <c r="I3336" s="148" t="str">
        <f t="shared" si="204"/>
        <v>2022Q3</v>
      </c>
      <c r="J3336" s="148">
        <f t="shared" si="205"/>
        <v>0</v>
      </c>
      <c r="K3336" s="148">
        <f t="shared" si="206"/>
        <v>1</v>
      </c>
      <c r="L3336" s="151">
        <f t="shared" si="207"/>
        <v>1</v>
      </c>
    </row>
    <row r="3337" spans="2:12" x14ac:dyDescent="0.25">
      <c r="B3337" s="147" t="s">
        <v>9</v>
      </c>
      <c r="C3337" s="148" t="s">
        <v>7</v>
      </c>
      <c r="D3337" s="148">
        <v>53</v>
      </c>
      <c r="E3337" s="148" t="s">
        <v>8</v>
      </c>
      <c r="F3337" s="149">
        <v>44880</v>
      </c>
      <c r="G3337" s="149">
        <v>43107</v>
      </c>
      <c r="H3337" s="150">
        <v>25000</v>
      </c>
      <c r="I3337" s="148" t="str">
        <f t="shared" si="204"/>
        <v>2018Q1</v>
      </c>
      <c r="J3337" s="148">
        <f t="shared" si="205"/>
        <v>4</v>
      </c>
      <c r="K3337" s="148">
        <f t="shared" si="206"/>
        <v>19</v>
      </c>
      <c r="L3337" s="151">
        <f t="shared" si="207"/>
        <v>1</v>
      </c>
    </row>
    <row r="3338" spans="2:12" x14ac:dyDescent="0.25">
      <c r="B3338" s="147" t="s">
        <v>9</v>
      </c>
      <c r="C3338" s="148" t="s">
        <v>7</v>
      </c>
      <c r="D3338" s="148">
        <v>58</v>
      </c>
      <c r="E3338" s="148" t="s">
        <v>8</v>
      </c>
      <c r="F3338" s="149">
        <v>44880</v>
      </c>
      <c r="G3338" s="149">
        <v>44240</v>
      </c>
      <c r="H3338" s="150">
        <v>12000</v>
      </c>
      <c r="I3338" s="148" t="str">
        <f t="shared" si="204"/>
        <v>2021Q1</v>
      </c>
      <c r="J3338" s="148">
        <f t="shared" si="205"/>
        <v>1</v>
      </c>
      <c r="K3338" s="148">
        <f t="shared" si="206"/>
        <v>7</v>
      </c>
      <c r="L3338" s="151">
        <f t="shared" si="207"/>
        <v>1</v>
      </c>
    </row>
    <row r="3339" spans="2:12" x14ac:dyDescent="0.25">
      <c r="B3339" s="147" t="s">
        <v>9</v>
      </c>
      <c r="C3339" s="148" t="s">
        <v>7</v>
      </c>
      <c r="D3339" s="148">
        <v>41</v>
      </c>
      <c r="E3339" s="148" t="s">
        <v>8</v>
      </c>
      <c r="F3339" s="149">
        <v>44880</v>
      </c>
      <c r="G3339" s="149">
        <v>44439</v>
      </c>
      <c r="H3339" s="150">
        <v>68000</v>
      </c>
      <c r="I3339" s="148" t="str">
        <f t="shared" ref="I3339:I3402" si="208">YEAR(G3339)&amp;"Q"&amp;ROUNDUP(MONTH(G3339)/3,0)</f>
        <v>2021Q3</v>
      </c>
      <c r="J3339" s="148">
        <f t="shared" ref="J3339:J3402" si="209">YEAR(F3339)-YEAR(G3339)</f>
        <v>1</v>
      </c>
      <c r="K3339" s="148">
        <f t="shared" ref="K3339:K3402" si="210">(YEAR(F3339)*4+ROUNDDOWN((MONTH(F3339)-1)/3,0))
-(YEAR(G3339)*4+ROUNDDOWN((MONTH(G3339)-1)/3,0))</f>
        <v>5</v>
      </c>
      <c r="L3339" s="151">
        <f t="shared" ref="L3339:L3402" si="211">IF(C3339="Declined",0,IF(C3339="Admitted",1,IF(B3339="TPD",0.8,1)))</f>
        <v>1</v>
      </c>
    </row>
    <row r="3340" spans="2:12" x14ac:dyDescent="0.25">
      <c r="B3340" s="147" t="s">
        <v>6</v>
      </c>
      <c r="C3340" s="148" t="s">
        <v>7</v>
      </c>
      <c r="D3340" s="148">
        <v>46</v>
      </c>
      <c r="E3340" s="148" t="s">
        <v>8</v>
      </c>
      <c r="F3340" s="149">
        <v>44881</v>
      </c>
      <c r="G3340" s="149">
        <v>44471</v>
      </c>
      <c r="H3340" s="150">
        <v>43000</v>
      </c>
      <c r="I3340" s="148" t="str">
        <f t="shared" si="208"/>
        <v>2021Q4</v>
      </c>
      <c r="J3340" s="148">
        <f t="shared" si="209"/>
        <v>1</v>
      </c>
      <c r="K3340" s="148">
        <f t="shared" si="210"/>
        <v>4</v>
      </c>
      <c r="L3340" s="151">
        <f t="shared" si="211"/>
        <v>1</v>
      </c>
    </row>
    <row r="3341" spans="2:12" x14ac:dyDescent="0.25">
      <c r="B3341" s="147" t="s">
        <v>11</v>
      </c>
      <c r="C3341" s="148" t="s">
        <v>7</v>
      </c>
      <c r="D3341" s="148">
        <v>49</v>
      </c>
      <c r="E3341" s="148" t="s">
        <v>8</v>
      </c>
      <c r="F3341" s="149">
        <v>44881</v>
      </c>
      <c r="G3341" s="149">
        <v>44860</v>
      </c>
      <c r="H3341" s="150">
        <v>35000</v>
      </c>
      <c r="I3341" s="148" t="str">
        <f t="shared" si="208"/>
        <v>2022Q4</v>
      </c>
      <c r="J3341" s="148">
        <f t="shared" si="209"/>
        <v>0</v>
      </c>
      <c r="K3341" s="148">
        <f t="shared" si="210"/>
        <v>0</v>
      </c>
      <c r="L3341" s="151">
        <f t="shared" si="211"/>
        <v>1</v>
      </c>
    </row>
    <row r="3342" spans="2:12" x14ac:dyDescent="0.25">
      <c r="B3342" s="147" t="s">
        <v>6</v>
      </c>
      <c r="C3342" s="148" t="s">
        <v>7</v>
      </c>
      <c r="D3342" s="148">
        <v>37</v>
      </c>
      <c r="E3342" s="148" t="s">
        <v>8</v>
      </c>
      <c r="F3342" s="149">
        <v>44882</v>
      </c>
      <c r="G3342" s="149">
        <v>44565</v>
      </c>
      <c r="H3342" s="150">
        <v>86000</v>
      </c>
      <c r="I3342" s="148" t="str">
        <f t="shared" si="208"/>
        <v>2022Q1</v>
      </c>
      <c r="J3342" s="148">
        <f t="shared" si="209"/>
        <v>0</v>
      </c>
      <c r="K3342" s="148">
        <f t="shared" si="210"/>
        <v>3</v>
      </c>
      <c r="L3342" s="151">
        <f t="shared" si="211"/>
        <v>1</v>
      </c>
    </row>
    <row r="3343" spans="2:12" x14ac:dyDescent="0.25">
      <c r="B3343" s="147" t="s">
        <v>6</v>
      </c>
      <c r="C3343" s="148" t="s">
        <v>7</v>
      </c>
      <c r="D3343" s="148">
        <v>22</v>
      </c>
      <c r="E3343" s="148" t="s">
        <v>8</v>
      </c>
      <c r="F3343" s="149">
        <v>44882</v>
      </c>
      <c r="G3343" s="149">
        <v>44837</v>
      </c>
      <c r="H3343" s="150">
        <v>100000</v>
      </c>
      <c r="I3343" s="148" t="str">
        <f t="shared" si="208"/>
        <v>2022Q4</v>
      </c>
      <c r="J3343" s="148">
        <f t="shared" si="209"/>
        <v>0</v>
      </c>
      <c r="K3343" s="148">
        <f t="shared" si="210"/>
        <v>0</v>
      </c>
      <c r="L3343" s="151">
        <f t="shared" si="211"/>
        <v>1</v>
      </c>
    </row>
    <row r="3344" spans="2:12" x14ac:dyDescent="0.25">
      <c r="B3344" s="147" t="s">
        <v>9</v>
      </c>
      <c r="C3344" s="148" t="s">
        <v>7</v>
      </c>
      <c r="D3344" s="148">
        <v>46</v>
      </c>
      <c r="E3344" s="148" t="s">
        <v>8</v>
      </c>
      <c r="F3344" s="149">
        <v>44885</v>
      </c>
      <c r="G3344" s="149">
        <v>43758</v>
      </c>
      <c r="H3344" s="150">
        <v>43000</v>
      </c>
      <c r="I3344" s="148" t="str">
        <f t="shared" si="208"/>
        <v>2019Q4</v>
      </c>
      <c r="J3344" s="148">
        <f t="shared" si="209"/>
        <v>3</v>
      </c>
      <c r="K3344" s="148">
        <f t="shared" si="210"/>
        <v>12</v>
      </c>
      <c r="L3344" s="151">
        <f t="shared" si="211"/>
        <v>1</v>
      </c>
    </row>
    <row r="3345" spans="2:12" x14ac:dyDescent="0.25">
      <c r="B3345" s="147" t="s">
        <v>9</v>
      </c>
      <c r="C3345" s="148" t="s">
        <v>7</v>
      </c>
      <c r="D3345" s="148">
        <v>23</v>
      </c>
      <c r="E3345" s="148" t="s">
        <v>8</v>
      </c>
      <c r="F3345" s="149">
        <v>44885</v>
      </c>
      <c r="G3345" s="149">
        <v>43972</v>
      </c>
      <c r="H3345" s="150">
        <v>100000</v>
      </c>
      <c r="I3345" s="148" t="str">
        <f t="shared" si="208"/>
        <v>2020Q2</v>
      </c>
      <c r="J3345" s="148">
        <f t="shared" si="209"/>
        <v>2</v>
      </c>
      <c r="K3345" s="148">
        <f t="shared" si="210"/>
        <v>10</v>
      </c>
      <c r="L3345" s="151">
        <f t="shared" si="211"/>
        <v>1</v>
      </c>
    </row>
    <row r="3346" spans="2:12" x14ac:dyDescent="0.25">
      <c r="B3346" s="147" t="s">
        <v>6</v>
      </c>
      <c r="C3346" s="148" t="s">
        <v>7</v>
      </c>
      <c r="D3346" s="148">
        <v>52</v>
      </c>
      <c r="E3346" s="148" t="s">
        <v>8</v>
      </c>
      <c r="F3346" s="149">
        <v>44885</v>
      </c>
      <c r="G3346" s="149">
        <v>44473</v>
      </c>
      <c r="H3346" s="150">
        <v>27000</v>
      </c>
      <c r="I3346" s="148" t="str">
        <f t="shared" si="208"/>
        <v>2021Q4</v>
      </c>
      <c r="J3346" s="148">
        <f t="shared" si="209"/>
        <v>1</v>
      </c>
      <c r="K3346" s="148">
        <f t="shared" si="210"/>
        <v>4</v>
      </c>
      <c r="L3346" s="151">
        <f t="shared" si="211"/>
        <v>1</v>
      </c>
    </row>
    <row r="3347" spans="2:12" x14ac:dyDescent="0.25">
      <c r="B3347" s="147" t="s">
        <v>9</v>
      </c>
      <c r="C3347" s="148" t="s">
        <v>7</v>
      </c>
      <c r="D3347" s="148">
        <v>39</v>
      </c>
      <c r="E3347" s="148" t="s">
        <v>8</v>
      </c>
      <c r="F3347" s="149">
        <v>44885</v>
      </c>
      <c r="G3347" s="149">
        <v>44528</v>
      </c>
      <c r="H3347" s="150">
        <v>81000</v>
      </c>
      <c r="I3347" s="148" t="str">
        <f t="shared" si="208"/>
        <v>2021Q4</v>
      </c>
      <c r="J3347" s="148">
        <f t="shared" si="209"/>
        <v>1</v>
      </c>
      <c r="K3347" s="148">
        <f t="shared" si="210"/>
        <v>4</v>
      </c>
      <c r="L3347" s="151">
        <f t="shared" si="211"/>
        <v>1</v>
      </c>
    </row>
    <row r="3348" spans="2:12" x14ac:dyDescent="0.25">
      <c r="B3348" s="147" t="s">
        <v>6</v>
      </c>
      <c r="C3348" s="148" t="s">
        <v>7</v>
      </c>
      <c r="D3348" s="148">
        <v>31</v>
      </c>
      <c r="E3348" s="148" t="s">
        <v>8</v>
      </c>
      <c r="F3348" s="149">
        <v>44886</v>
      </c>
      <c r="G3348" s="149">
        <v>44284</v>
      </c>
      <c r="H3348" s="150">
        <v>98000</v>
      </c>
      <c r="I3348" s="148" t="str">
        <f t="shared" si="208"/>
        <v>2021Q1</v>
      </c>
      <c r="J3348" s="148">
        <f t="shared" si="209"/>
        <v>1</v>
      </c>
      <c r="K3348" s="148">
        <f t="shared" si="210"/>
        <v>7</v>
      </c>
      <c r="L3348" s="151">
        <f t="shared" si="211"/>
        <v>1</v>
      </c>
    </row>
    <row r="3349" spans="2:12" x14ac:dyDescent="0.25">
      <c r="B3349" s="147" t="s">
        <v>6</v>
      </c>
      <c r="C3349" s="148" t="s">
        <v>7</v>
      </c>
      <c r="D3349" s="148">
        <v>27</v>
      </c>
      <c r="E3349" s="148" t="s">
        <v>8</v>
      </c>
      <c r="F3349" s="149">
        <v>44886</v>
      </c>
      <c r="G3349" s="149">
        <v>44726</v>
      </c>
      <c r="H3349" s="150">
        <v>100000</v>
      </c>
      <c r="I3349" s="148" t="str">
        <f t="shared" si="208"/>
        <v>2022Q2</v>
      </c>
      <c r="J3349" s="148">
        <f t="shared" si="209"/>
        <v>0</v>
      </c>
      <c r="K3349" s="148">
        <f t="shared" si="210"/>
        <v>2</v>
      </c>
      <c r="L3349" s="151">
        <f t="shared" si="211"/>
        <v>1</v>
      </c>
    </row>
    <row r="3350" spans="2:12" x14ac:dyDescent="0.25">
      <c r="B3350" s="147" t="s">
        <v>6</v>
      </c>
      <c r="C3350" s="148" t="s">
        <v>7</v>
      </c>
      <c r="D3350" s="148">
        <v>36</v>
      </c>
      <c r="E3350" s="148" t="s">
        <v>8</v>
      </c>
      <c r="F3350" s="149">
        <v>44886</v>
      </c>
      <c r="G3350" s="149">
        <v>44807</v>
      </c>
      <c r="H3350" s="150">
        <v>87000</v>
      </c>
      <c r="I3350" s="148" t="str">
        <f t="shared" si="208"/>
        <v>2022Q3</v>
      </c>
      <c r="J3350" s="148">
        <f t="shared" si="209"/>
        <v>0</v>
      </c>
      <c r="K3350" s="148">
        <f t="shared" si="210"/>
        <v>1</v>
      </c>
      <c r="L3350" s="151">
        <f t="shared" si="211"/>
        <v>1</v>
      </c>
    </row>
    <row r="3351" spans="2:12" x14ac:dyDescent="0.25">
      <c r="B3351" s="147" t="s">
        <v>6</v>
      </c>
      <c r="C3351" s="148" t="s">
        <v>7</v>
      </c>
      <c r="D3351" s="148">
        <v>53</v>
      </c>
      <c r="E3351" s="148" t="s">
        <v>8</v>
      </c>
      <c r="F3351" s="149">
        <v>44886</v>
      </c>
      <c r="G3351" s="149">
        <v>44836</v>
      </c>
      <c r="H3351" s="150">
        <v>25000</v>
      </c>
      <c r="I3351" s="148" t="str">
        <f t="shared" si="208"/>
        <v>2022Q4</v>
      </c>
      <c r="J3351" s="148">
        <f t="shared" si="209"/>
        <v>0</v>
      </c>
      <c r="K3351" s="148">
        <f t="shared" si="210"/>
        <v>0</v>
      </c>
      <c r="L3351" s="151">
        <f t="shared" si="211"/>
        <v>1</v>
      </c>
    </row>
    <row r="3352" spans="2:12" x14ac:dyDescent="0.25">
      <c r="B3352" s="147" t="s">
        <v>6</v>
      </c>
      <c r="C3352" s="148" t="s">
        <v>7</v>
      </c>
      <c r="D3352" s="148">
        <v>45</v>
      </c>
      <c r="E3352" s="148" t="s">
        <v>8</v>
      </c>
      <c r="F3352" s="149">
        <v>44887</v>
      </c>
      <c r="G3352" s="149">
        <v>44748</v>
      </c>
      <c r="H3352" s="150">
        <v>47000</v>
      </c>
      <c r="I3352" s="148" t="str">
        <f t="shared" si="208"/>
        <v>2022Q3</v>
      </c>
      <c r="J3352" s="148">
        <f t="shared" si="209"/>
        <v>0</v>
      </c>
      <c r="K3352" s="148">
        <f t="shared" si="210"/>
        <v>1</v>
      </c>
      <c r="L3352" s="151">
        <f t="shared" si="211"/>
        <v>1</v>
      </c>
    </row>
    <row r="3353" spans="2:12" x14ac:dyDescent="0.25">
      <c r="B3353" s="147" t="s">
        <v>6</v>
      </c>
      <c r="C3353" s="148" t="s">
        <v>7</v>
      </c>
      <c r="D3353" s="148">
        <v>54</v>
      </c>
      <c r="E3353" s="148" t="s">
        <v>8</v>
      </c>
      <c r="F3353" s="149">
        <v>44887</v>
      </c>
      <c r="G3353" s="149">
        <v>44850</v>
      </c>
      <c r="H3353" s="150">
        <v>22000</v>
      </c>
      <c r="I3353" s="148" t="str">
        <f t="shared" si="208"/>
        <v>2022Q4</v>
      </c>
      <c r="J3353" s="148">
        <f t="shared" si="209"/>
        <v>0</v>
      </c>
      <c r="K3353" s="148">
        <f t="shared" si="210"/>
        <v>0</v>
      </c>
      <c r="L3353" s="151">
        <f t="shared" si="211"/>
        <v>1</v>
      </c>
    </row>
    <row r="3354" spans="2:12" x14ac:dyDescent="0.25">
      <c r="B3354" s="147" t="s">
        <v>11</v>
      </c>
      <c r="C3354" s="148" t="s">
        <v>7</v>
      </c>
      <c r="D3354" s="148">
        <v>50</v>
      </c>
      <c r="E3354" s="148" t="s">
        <v>8</v>
      </c>
      <c r="F3354" s="149">
        <v>44887</v>
      </c>
      <c r="G3354" s="149">
        <v>44882</v>
      </c>
      <c r="H3354" s="150">
        <v>32000</v>
      </c>
      <c r="I3354" s="148" t="str">
        <f t="shared" si="208"/>
        <v>2022Q4</v>
      </c>
      <c r="J3354" s="148">
        <f t="shared" si="209"/>
        <v>0</v>
      </c>
      <c r="K3354" s="148">
        <f t="shared" si="210"/>
        <v>0</v>
      </c>
      <c r="L3354" s="151">
        <f t="shared" si="211"/>
        <v>1</v>
      </c>
    </row>
    <row r="3355" spans="2:12" x14ac:dyDescent="0.25">
      <c r="B3355" s="147" t="s">
        <v>6</v>
      </c>
      <c r="C3355" s="148" t="s">
        <v>7</v>
      </c>
      <c r="D3355" s="148">
        <v>43</v>
      </c>
      <c r="E3355" s="148" t="s">
        <v>8</v>
      </c>
      <c r="F3355" s="149">
        <v>44889</v>
      </c>
      <c r="G3355" s="149">
        <v>44438</v>
      </c>
      <c r="H3355" s="150">
        <v>59000</v>
      </c>
      <c r="I3355" s="148" t="str">
        <f t="shared" si="208"/>
        <v>2021Q3</v>
      </c>
      <c r="J3355" s="148">
        <f t="shared" si="209"/>
        <v>1</v>
      </c>
      <c r="K3355" s="148">
        <f t="shared" si="210"/>
        <v>5</v>
      </c>
      <c r="L3355" s="151">
        <f t="shared" si="211"/>
        <v>1</v>
      </c>
    </row>
    <row r="3356" spans="2:12" x14ac:dyDescent="0.25">
      <c r="B3356" s="147" t="s">
        <v>9</v>
      </c>
      <c r="C3356" s="148" t="s">
        <v>7</v>
      </c>
      <c r="D3356" s="148">
        <v>54</v>
      </c>
      <c r="E3356" s="148" t="s">
        <v>8</v>
      </c>
      <c r="F3356" s="149">
        <v>44892</v>
      </c>
      <c r="G3356" s="149">
        <v>44443</v>
      </c>
      <c r="H3356" s="150">
        <v>22000</v>
      </c>
      <c r="I3356" s="148" t="str">
        <f t="shared" si="208"/>
        <v>2021Q3</v>
      </c>
      <c r="J3356" s="148">
        <f t="shared" si="209"/>
        <v>1</v>
      </c>
      <c r="K3356" s="148">
        <f t="shared" si="210"/>
        <v>5</v>
      </c>
      <c r="L3356" s="151">
        <f t="shared" si="211"/>
        <v>1</v>
      </c>
    </row>
    <row r="3357" spans="2:12" x14ac:dyDescent="0.25">
      <c r="B3357" s="147" t="s">
        <v>6</v>
      </c>
      <c r="C3357" s="148" t="s">
        <v>7</v>
      </c>
      <c r="D3357" s="148">
        <v>63</v>
      </c>
      <c r="E3357" s="148" t="s">
        <v>8</v>
      </c>
      <c r="F3357" s="149">
        <v>44892</v>
      </c>
      <c r="G3357" s="149">
        <v>44666</v>
      </c>
      <c r="H3357" s="150">
        <v>10000</v>
      </c>
      <c r="I3357" s="148" t="str">
        <f t="shared" si="208"/>
        <v>2022Q2</v>
      </c>
      <c r="J3357" s="148">
        <f t="shared" si="209"/>
        <v>0</v>
      </c>
      <c r="K3357" s="148">
        <f t="shared" si="210"/>
        <v>2</v>
      </c>
      <c r="L3357" s="151">
        <f t="shared" si="211"/>
        <v>1</v>
      </c>
    </row>
    <row r="3358" spans="2:12" x14ac:dyDescent="0.25">
      <c r="B3358" s="147" t="s">
        <v>6</v>
      </c>
      <c r="C3358" s="148" t="s">
        <v>7</v>
      </c>
      <c r="D3358" s="148">
        <v>43</v>
      </c>
      <c r="E3358" s="148" t="s">
        <v>8</v>
      </c>
      <c r="F3358" s="149">
        <v>44892</v>
      </c>
      <c r="G3358" s="149">
        <v>44829</v>
      </c>
      <c r="H3358" s="150">
        <v>59000</v>
      </c>
      <c r="I3358" s="148" t="str">
        <f t="shared" si="208"/>
        <v>2022Q3</v>
      </c>
      <c r="J3358" s="148">
        <f t="shared" si="209"/>
        <v>0</v>
      </c>
      <c r="K3358" s="148">
        <f t="shared" si="210"/>
        <v>1</v>
      </c>
      <c r="L3358" s="151">
        <f t="shared" si="211"/>
        <v>1</v>
      </c>
    </row>
    <row r="3359" spans="2:12" x14ac:dyDescent="0.25">
      <c r="B3359" s="147" t="s">
        <v>9</v>
      </c>
      <c r="C3359" s="148" t="s">
        <v>7</v>
      </c>
      <c r="D3359" s="148">
        <v>39</v>
      </c>
      <c r="E3359" s="148" t="s">
        <v>8</v>
      </c>
      <c r="F3359" s="149">
        <v>44893</v>
      </c>
      <c r="G3359" s="149">
        <v>43197</v>
      </c>
      <c r="H3359" s="150">
        <v>81000</v>
      </c>
      <c r="I3359" s="148" t="str">
        <f t="shared" si="208"/>
        <v>2018Q2</v>
      </c>
      <c r="J3359" s="148">
        <f t="shared" si="209"/>
        <v>4</v>
      </c>
      <c r="K3359" s="148">
        <f t="shared" si="210"/>
        <v>18</v>
      </c>
      <c r="L3359" s="151">
        <f t="shared" si="211"/>
        <v>1</v>
      </c>
    </row>
    <row r="3360" spans="2:12" x14ac:dyDescent="0.25">
      <c r="B3360" s="147" t="s">
        <v>9</v>
      </c>
      <c r="C3360" s="148" t="s">
        <v>7</v>
      </c>
      <c r="D3360" s="148">
        <v>56</v>
      </c>
      <c r="E3360" s="148" t="s">
        <v>8</v>
      </c>
      <c r="F3360" s="149">
        <v>44893</v>
      </c>
      <c r="G3360" s="149">
        <v>44538</v>
      </c>
      <c r="H3360" s="150">
        <v>17000</v>
      </c>
      <c r="I3360" s="148" t="str">
        <f t="shared" si="208"/>
        <v>2021Q4</v>
      </c>
      <c r="J3360" s="148">
        <f t="shared" si="209"/>
        <v>1</v>
      </c>
      <c r="K3360" s="148">
        <f t="shared" si="210"/>
        <v>4</v>
      </c>
      <c r="L3360" s="151">
        <f t="shared" si="211"/>
        <v>1</v>
      </c>
    </row>
    <row r="3361" spans="2:12" x14ac:dyDescent="0.25">
      <c r="B3361" s="147" t="s">
        <v>6</v>
      </c>
      <c r="C3361" s="148" t="s">
        <v>7</v>
      </c>
      <c r="D3361" s="148">
        <v>43</v>
      </c>
      <c r="E3361" s="148" t="s">
        <v>8</v>
      </c>
      <c r="F3361" s="149">
        <v>44893</v>
      </c>
      <c r="G3361" s="149">
        <v>44643</v>
      </c>
      <c r="H3361" s="150">
        <v>59000</v>
      </c>
      <c r="I3361" s="148" t="str">
        <f t="shared" si="208"/>
        <v>2022Q1</v>
      </c>
      <c r="J3361" s="148">
        <f t="shared" si="209"/>
        <v>0</v>
      </c>
      <c r="K3361" s="148">
        <f t="shared" si="210"/>
        <v>3</v>
      </c>
      <c r="L3361" s="151">
        <f t="shared" si="211"/>
        <v>1</v>
      </c>
    </row>
    <row r="3362" spans="2:12" x14ac:dyDescent="0.25">
      <c r="B3362" s="147" t="s">
        <v>6</v>
      </c>
      <c r="C3362" s="148" t="s">
        <v>7</v>
      </c>
      <c r="D3362" s="148">
        <v>32</v>
      </c>
      <c r="E3362" s="148" t="s">
        <v>8</v>
      </c>
      <c r="F3362" s="149">
        <v>44893</v>
      </c>
      <c r="G3362" s="149">
        <v>44651</v>
      </c>
      <c r="H3362" s="150">
        <v>96000</v>
      </c>
      <c r="I3362" s="148" t="str">
        <f t="shared" si="208"/>
        <v>2022Q1</v>
      </c>
      <c r="J3362" s="148">
        <f t="shared" si="209"/>
        <v>0</v>
      </c>
      <c r="K3362" s="148">
        <f t="shared" si="210"/>
        <v>3</v>
      </c>
      <c r="L3362" s="151">
        <f t="shared" si="211"/>
        <v>1</v>
      </c>
    </row>
    <row r="3363" spans="2:12" x14ac:dyDescent="0.25">
      <c r="B3363" s="147" t="s">
        <v>6</v>
      </c>
      <c r="C3363" s="148" t="s">
        <v>7</v>
      </c>
      <c r="D3363" s="148">
        <v>47</v>
      </c>
      <c r="E3363" s="148" t="s">
        <v>8</v>
      </c>
      <c r="F3363" s="149">
        <v>44893</v>
      </c>
      <c r="G3363" s="149">
        <v>44851</v>
      </c>
      <c r="H3363" s="150">
        <v>40000</v>
      </c>
      <c r="I3363" s="148" t="str">
        <f t="shared" si="208"/>
        <v>2022Q4</v>
      </c>
      <c r="J3363" s="148">
        <f t="shared" si="209"/>
        <v>0</v>
      </c>
      <c r="K3363" s="148">
        <f t="shared" si="210"/>
        <v>0</v>
      </c>
      <c r="L3363" s="151">
        <f t="shared" si="211"/>
        <v>1</v>
      </c>
    </row>
    <row r="3364" spans="2:12" x14ac:dyDescent="0.25">
      <c r="B3364" s="147" t="s">
        <v>9</v>
      </c>
      <c r="C3364" s="148" t="s">
        <v>7</v>
      </c>
      <c r="D3364" s="148">
        <v>38</v>
      </c>
      <c r="E3364" s="148" t="s">
        <v>8</v>
      </c>
      <c r="F3364" s="149">
        <v>44894</v>
      </c>
      <c r="G3364" s="149">
        <v>43894</v>
      </c>
      <c r="H3364" s="150">
        <v>84000</v>
      </c>
      <c r="I3364" s="148" t="str">
        <f t="shared" si="208"/>
        <v>2020Q1</v>
      </c>
      <c r="J3364" s="148">
        <f t="shared" si="209"/>
        <v>2</v>
      </c>
      <c r="K3364" s="148">
        <f t="shared" si="210"/>
        <v>11</v>
      </c>
      <c r="L3364" s="151">
        <f t="shared" si="211"/>
        <v>1</v>
      </c>
    </row>
    <row r="3365" spans="2:12" x14ac:dyDescent="0.25">
      <c r="B3365" s="147" t="s">
        <v>9</v>
      </c>
      <c r="C3365" s="148" t="s">
        <v>7</v>
      </c>
      <c r="D3365" s="148">
        <v>36</v>
      </c>
      <c r="E3365" s="148" t="s">
        <v>8</v>
      </c>
      <c r="F3365" s="149">
        <v>44894</v>
      </c>
      <c r="G3365" s="149">
        <v>43971</v>
      </c>
      <c r="H3365" s="150">
        <v>87000</v>
      </c>
      <c r="I3365" s="148" t="str">
        <f t="shared" si="208"/>
        <v>2020Q2</v>
      </c>
      <c r="J3365" s="148">
        <f t="shared" si="209"/>
        <v>2</v>
      </c>
      <c r="K3365" s="148">
        <f t="shared" si="210"/>
        <v>10</v>
      </c>
      <c r="L3365" s="151">
        <f t="shared" si="211"/>
        <v>1</v>
      </c>
    </row>
    <row r="3366" spans="2:12" x14ac:dyDescent="0.25">
      <c r="B3366" s="147" t="s">
        <v>9</v>
      </c>
      <c r="C3366" s="148" t="s">
        <v>7</v>
      </c>
      <c r="D3366" s="148">
        <v>56</v>
      </c>
      <c r="E3366" s="148" t="s">
        <v>8</v>
      </c>
      <c r="F3366" s="149">
        <v>44894</v>
      </c>
      <c r="G3366" s="149">
        <v>44186</v>
      </c>
      <c r="H3366" s="150">
        <v>17000</v>
      </c>
      <c r="I3366" s="148" t="str">
        <f t="shared" si="208"/>
        <v>2020Q4</v>
      </c>
      <c r="J3366" s="148">
        <f t="shared" si="209"/>
        <v>2</v>
      </c>
      <c r="K3366" s="148">
        <f t="shared" si="210"/>
        <v>8</v>
      </c>
      <c r="L3366" s="151">
        <f t="shared" si="211"/>
        <v>1</v>
      </c>
    </row>
    <row r="3367" spans="2:12" x14ac:dyDescent="0.25">
      <c r="B3367" s="147" t="s">
        <v>9</v>
      </c>
      <c r="C3367" s="148" t="s">
        <v>7</v>
      </c>
      <c r="D3367" s="148">
        <v>58</v>
      </c>
      <c r="E3367" s="148" t="s">
        <v>8</v>
      </c>
      <c r="F3367" s="149">
        <v>44894</v>
      </c>
      <c r="G3367" s="149">
        <v>44362</v>
      </c>
      <c r="H3367" s="150">
        <v>12000</v>
      </c>
      <c r="I3367" s="148" t="str">
        <f t="shared" si="208"/>
        <v>2021Q2</v>
      </c>
      <c r="J3367" s="148">
        <f t="shared" si="209"/>
        <v>1</v>
      </c>
      <c r="K3367" s="148">
        <f t="shared" si="210"/>
        <v>6</v>
      </c>
      <c r="L3367" s="151">
        <f t="shared" si="211"/>
        <v>1</v>
      </c>
    </row>
    <row r="3368" spans="2:12" x14ac:dyDescent="0.25">
      <c r="B3368" s="147" t="s">
        <v>6</v>
      </c>
      <c r="C3368" s="148" t="s">
        <v>7</v>
      </c>
      <c r="D3368" s="148">
        <v>56</v>
      </c>
      <c r="E3368" s="148" t="s">
        <v>8</v>
      </c>
      <c r="F3368" s="149">
        <v>44895</v>
      </c>
      <c r="G3368" s="149">
        <v>44621</v>
      </c>
      <c r="H3368" s="150">
        <v>17000</v>
      </c>
      <c r="I3368" s="148" t="str">
        <f t="shared" si="208"/>
        <v>2022Q1</v>
      </c>
      <c r="J3368" s="148">
        <f t="shared" si="209"/>
        <v>0</v>
      </c>
      <c r="K3368" s="148">
        <f t="shared" si="210"/>
        <v>3</v>
      </c>
      <c r="L3368" s="151">
        <f t="shared" si="211"/>
        <v>1</v>
      </c>
    </row>
    <row r="3369" spans="2:12" x14ac:dyDescent="0.25">
      <c r="B3369" s="147" t="s">
        <v>6</v>
      </c>
      <c r="C3369" s="148" t="s">
        <v>7</v>
      </c>
      <c r="D3369" s="148">
        <v>55</v>
      </c>
      <c r="E3369" s="148" t="s">
        <v>8</v>
      </c>
      <c r="F3369" s="149">
        <v>44895</v>
      </c>
      <c r="G3369" s="149">
        <v>44803</v>
      </c>
      <c r="H3369" s="150">
        <v>20000</v>
      </c>
      <c r="I3369" s="148" t="str">
        <f t="shared" si="208"/>
        <v>2022Q3</v>
      </c>
      <c r="J3369" s="148">
        <f t="shared" si="209"/>
        <v>0</v>
      </c>
      <c r="K3369" s="148">
        <f t="shared" si="210"/>
        <v>1</v>
      </c>
      <c r="L3369" s="151">
        <f t="shared" si="211"/>
        <v>1</v>
      </c>
    </row>
    <row r="3370" spans="2:12" x14ac:dyDescent="0.25">
      <c r="B3370" s="147" t="s">
        <v>6</v>
      </c>
      <c r="C3370" s="148" t="s">
        <v>7</v>
      </c>
      <c r="D3370" s="148">
        <v>59</v>
      </c>
      <c r="E3370" s="148" t="s">
        <v>8</v>
      </c>
      <c r="F3370" s="149">
        <v>44895</v>
      </c>
      <c r="G3370" s="149">
        <v>44823</v>
      </c>
      <c r="H3370" s="150">
        <v>10000</v>
      </c>
      <c r="I3370" s="148" t="str">
        <f t="shared" si="208"/>
        <v>2022Q3</v>
      </c>
      <c r="J3370" s="148">
        <f t="shared" si="209"/>
        <v>0</v>
      </c>
      <c r="K3370" s="148">
        <f t="shared" si="210"/>
        <v>1</v>
      </c>
      <c r="L3370" s="151">
        <f t="shared" si="211"/>
        <v>1</v>
      </c>
    </row>
    <row r="3371" spans="2:12" x14ac:dyDescent="0.25">
      <c r="B3371" s="147" t="s">
        <v>6</v>
      </c>
      <c r="C3371" s="148" t="s">
        <v>7</v>
      </c>
      <c r="D3371" s="148">
        <v>46</v>
      </c>
      <c r="E3371" s="148" t="s">
        <v>8</v>
      </c>
      <c r="F3371" s="149">
        <v>44895</v>
      </c>
      <c r="G3371" s="149">
        <v>44837</v>
      </c>
      <c r="H3371" s="150">
        <v>43000</v>
      </c>
      <c r="I3371" s="148" t="str">
        <f t="shared" si="208"/>
        <v>2022Q4</v>
      </c>
      <c r="J3371" s="148">
        <f t="shared" si="209"/>
        <v>0</v>
      </c>
      <c r="K3371" s="148">
        <f t="shared" si="210"/>
        <v>0</v>
      </c>
      <c r="L3371" s="151">
        <f t="shared" si="211"/>
        <v>1</v>
      </c>
    </row>
    <row r="3372" spans="2:12" x14ac:dyDescent="0.25">
      <c r="B3372" s="147" t="s">
        <v>6</v>
      </c>
      <c r="C3372" s="148" t="s">
        <v>7</v>
      </c>
      <c r="D3372" s="148">
        <v>29</v>
      </c>
      <c r="E3372" s="148" t="s">
        <v>8</v>
      </c>
      <c r="F3372" s="149">
        <v>44895</v>
      </c>
      <c r="G3372" s="149">
        <v>44841</v>
      </c>
      <c r="H3372" s="150">
        <v>100000</v>
      </c>
      <c r="I3372" s="148" t="str">
        <f t="shared" si="208"/>
        <v>2022Q4</v>
      </c>
      <c r="J3372" s="148">
        <f t="shared" si="209"/>
        <v>0</v>
      </c>
      <c r="K3372" s="148">
        <f t="shared" si="210"/>
        <v>0</v>
      </c>
      <c r="L3372" s="151">
        <f t="shared" si="211"/>
        <v>1</v>
      </c>
    </row>
    <row r="3373" spans="2:12" x14ac:dyDescent="0.25">
      <c r="B3373" s="147" t="s">
        <v>9</v>
      </c>
      <c r="C3373" s="148" t="s">
        <v>7</v>
      </c>
      <c r="D3373" s="148">
        <v>22</v>
      </c>
      <c r="E3373" s="148" t="s">
        <v>8</v>
      </c>
      <c r="F3373" s="149">
        <v>44896</v>
      </c>
      <c r="G3373" s="149">
        <v>44241</v>
      </c>
      <c r="H3373" s="150">
        <v>100000</v>
      </c>
      <c r="I3373" s="148" t="str">
        <f t="shared" si="208"/>
        <v>2021Q1</v>
      </c>
      <c r="J3373" s="148">
        <f t="shared" si="209"/>
        <v>1</v>
      </c>
      <c r="K3373" s="148">
        <f t="shared" si="210"/>
        <v>7</v>
      </c>
      <c r="L3373" s="151">
        <f t="shared" si="211"/>
        <v>1</v>
      </c>
    </row>
    <row r="3374" spans="2:12" x14ac:dyDescent="0.25">
      <c r="B3374" s="147" t="s">
        <v>6</v>
      </c>
      <c r="C3374" s="148" t="s">
        <v>7</v>
      </c>
      <c r="D3374" s="148">
        <v>53</v>
      </c>
      <c r="E3374" s="148" t="s">
        <v>8</v>
      </c>
      <c r="F3374" s="149">
        <v>44896</v>
      </c>
      <c r="G3374" s="149">
        <v>44727</v>
      </c>
      <c r="H3374" s="150">
        <v>25000</v>
      </c>
      <c r="I3374" s="148" t="str">
        <f t="shared" si="208"/>
        <v>2022Q2</v>
      </c>
      <c r="J3374" s="148">
        <f t="shared" si="209"/>
        <v>0</v>
      </c>
      <c r="K3374" s="148">
        <f t="shared" si="210"/>
        <v>2</v>
      </c>
      <c r="L3374" s="151">
        <f t="shared" si="211"/>
        <v>1</v>
      </c>
    </row>
    <row r="3375" spans="2:12" x14ac:dyDescent="0.25">
      <c r="B3375" s="147" t="s">
        <v>9</v>
      </c>
      <c r="C3375" s="148" t="s">
        <v>7</v>
      </c>
      <c r="D3375" s="148">
        <v>41</v>
      </c>
      <c r="E3375" s="148" t="s">
        <v>8</v>
      </c>
      <c r="F3375" s="149">
        <v>44899</v>
      </c>
      <c r="G3375" s="149">
        <v>44696</v>
      </c>
      <c r="H3375" s="150">
        <v>68000</v>
      </c>
      <c r="I3375" s="148" t="str">
        <f t="shared" si="208"/>
        <v>2022Q2</v>
      </c>
      <c r="J3375" s="148">
        <f t="shared" si="209"/>
        <v>0</v>
      </c>
      <c r="K3375" s="148">
        <f t="shared" si="210"/>
        <v>2</v>
      </c>
      <c r="L3375" s="151">
        <f t="shared" si="211"/>
        <v>1</v>
      </c>
    </row>
    <row r="3376" spans="2:12" x14ac:dyDescent="0.25">
      <c r="B3376" s="147" t="s">
        <v>9</v>
      </c>
      <c r="C3376" s="148" t="s">
        <v>7</v>
      </c>
      <c r="D3376" s="148">
        <v>22</v>
      </c>
      <c r="E3376" s="148" t="s">
        <v>8</v>
      </c>
      <c r="F3376" s="149">
        <v>44901</v>
      </c>
      <c r="G3376" s="149">
        <v>43317</v>
      </c>
      <c r="H3376" s="150">
        <v>100000</v>
      </c>
      <c r="I3376" s="148" t="str">
        <f t="shared" si="208"/>
        <v>2018Q3</v>
      </c>
      <c r="J3376" s="148">
        <f t="shared" si="209"/>
        <v>4</v>
      </c>
      <c r="K3376" s="148">
        <f t="shared" si="210"/>
        <v>17</v>
      </c>
      <c r="L3376" s="151">
        <f t="shared" si="211"/>
        <v>1</v>
      </c>
    </row>
    <row r="3377" spans="2:12" x14ac:dyDescent="0.25">
      <c r="B3377" s="147" t="s">
        <v>9</v>
      </c>
      <c r="C3377" s="148" t="s">
        <v>7</v>
      </c>
      <c r="D3377" s="148">
        <v>30</v>
      </c>
      <c r="E3377" s="148" t="s">
        <v>8</v>
      </c>
      <c r="F3377" s="149">
        <v>44901</v>
      </c>
      <c r="G3377" s="149">
        <v>43723</v>
      </c>
      <c r="H3377" s="150">
        <v>100000</v>
      </c>
      <c r="I3377" s="148" t="str">
        <f t="shared" si="208"/>
        <v>2019Q3</v>
      </c>
      <c r="J3377" s="148">
        <f t="shared" si="209"/>
        <v>3</v>
      </c>
      <c r="K3377" s="148">
        <f t="shared" si="210"/>
        <v>13</v>
      </c>
      <c r="L3377" s="151">
        <f t="shared" si="211"/>
        <v>1</v>
      </c>
    </row>
    <row r="3378" spans="2:12" x14ac:dyDescent="0.25">
      <c r="B3378" s="147" t="s">
        <v>9</v>
      </c>
      <c r="C3378" s="148" t="s">
        <v>7</v>
      </c>
      <c r="D3378" s="148">
        <v>54</v>
      </c>
      <c r="E3378" s="148" t="s">
        <v>8</v>
      </c>
      <c r="F3378" s="149">
        <v>44901</v>
      </c>
      <c r="G3378" s="149">
        <v>44016</v>
      </c>
      <c r="H3378" s="150">
        <v>22000</v>
      </c>
      <c r="I3378" s="148" t="str">
        <f t="shared" si="208"/>
        <v>2020Q3</v>
      </c>
      <c r="J3378" s="148">
        <f t="shared" si="209"/>
        <v>2</v>
      </c>
      <c r="K3378" s="148">
        <f t="shared" si="210"/>
        <v>9</v>
      </c>
      <c r="L3378" s="151">
        <f t="shared" si="211"/>
        <v>1</v>
      </c>
    </row>
    <row r="3379" spans="2:12" x14ac:dyDescent="0.25">
      <c r="B3379" s="147" t="s">
        <v>6</v>
      </c>
      <c r="C3379" s="148" t="s">
        <v>7</v>
      </c>
      <c r="D3379" s="148">
        <v>51</v>
      </c>
      <c r="E3379" s="148" t="s">
        <v>8</v>
      </c>
      <c r="F3379" s="149">
        <v>44901</v>
      </c>
      <c r="G3379" s="149">
        <v>44820</v>
      </c>
      <c r="H3379" s="150">
        <v>30000</v>
      </c>
      <c r="I3379" s="148" t="str">
        <f t="shared" si="208"/>
        <v>2022Q3</v>
      </c>
      <c r="J3379" s="148">
        <f t="shared" si="209"/>
        <v>0</v>
      </c>
      <c r="K3379" s="148">
        <f t="shared" si="210"/>
        <v>1</v>
      </c>
      <c r="L3379" s="151">
        <f t="shared" si="211"/>
        <v>1</v>
      </c>
    </row>
    <row r="3380" spans="2:12" x14ac:dyDescent="0.25">
      <c r="B3380" s="147" t="s">
        <v>9</v>
      </c>
      <c r="C3380" s="148" t="s">
        <v>7</v>
      </c>
      <c r="D3380" s="148">
        <v>38</v>
      </c>
      <c r="E3380" s="148" t="s">
        <v>8</v>
      </c>
      <c r="F3380" s="149">
        <v>44902</v>
      </c>
      <c r="G3380" s="149">
        <v>44659</v>
      </c>
      <c r="H3380" s="150">
        <v>84000</v>
      </c>
      <c r="I3380" s="148" t="str">
        <f t="shared" si="208"/>
        <v>2022Q2</v>
      </c>
      <c r="J3380" s="148">
        <f t="shared" si="209"/>
        <v>0</v>
      </c>
      <c r="K3380" s="148">
        <f t="shared" si="210"/>
        <v>2</v>
      </c>
      <c r="L3380" s="151">
        <f t="shared" si="211"/>
        <v>1</v>
      </c>
    </row>
    <row r="3381" spans="2:12" x14ac:dyDescent="0.25">
      <c r="B3381" s="147" t="s">
        <v>6</v>
      </c>
      <c r="C3381" s="148" t="s">
        <v>7</v>
      </c>
      <c r="D3381" s="148">
        <v>57</v>
      </c>
      <c r="E3381" s="148" t="s">
        <v>8</v>
      </c>
      <c r="F3381" s="149">
        <v>44902</v>
      </c>
      <c r="G3381" s="149">
        <v>44824</v>
      </c>
      <c r="H3381" s="150">
        <v>15000</v>
      </c>
      <c r="I3381" s="148" t="str">
        <f t="shared" si="208"/>
        <v>2022Q3</v>
      </c>
      <c r="J3381" s="148">
        <f t="shared" si="209"/>
        <v>0</v>
      </c>
      <c r="K3381" s="148">
        <f t="shared" si="210"/>
        <v>1</v>
      </c>
      <c r="L3381" s="151">
        <f t="shared" si="211"/>
        <v>1</v>
      </c>
    </row>
    <row r="3382" spans="2:12" x14ac:dyDescent="0.25">
      <c r="B3382" s="147" t="s">
        <v>9</v>
      </c>
      <c r="C3382" s="148" t="s">
        <v>7</v>
      </c>
      <c r="D3382" s="148">
        <v>43</v>
      </c>
      <c r="E3382" s="148" t="s">
        <v>8</v>
      </c>
      <c r="F3382" s="149">
        <v>44903</v>
      </c>
      <c r="G3382" s="149">
        <v>43376</v>
      </c>
      <c r="H3382" s="150">
        <v>59000</v>
      </c>
      <c r="I3382" s="148" t="str">
        <f t="shared" si="208"/>
        <v>2018Q4</v>
      </c>
      <c r="J3382" s="148">
        <f t="shared" si="209"/>
        <v>4</v>
      </c>
      <c r="K3382" s="148">
        <f t="shared" si="210"/>
        <v>16</v>
      </c>
      <c r="L3382" s="151">
        <f t="shared" si="211"/>
        <v>1</v>
      </c>
    </row>
    <row r="3383" spans="2:12" x14ac:dyDescent="0.25">
      <c r="B3383" s="147" t="s">
        <v>9</v>
      </c>
      <c r="C3383" s="148" t="s">
        <v>7</v>
      </c>
      <c r="D3383" s="148">
        <v>45</v>
      </c>
      <c r="E3383" s="148" t="s">
        <v>8</v>
      </c>
      <c r="F3383" s="149">
        <v>44903</v>
      </c>
      <c r="G3383" s="149">
        <v>44555</v>
      </c>
      <c r="H3383" s="150">
        <v>47000</v>
      </c>
      <c r="I3383" s="148" t="str">
        <f t="shared" si="208"/>
        <v>2021Q4</v>
      </c>
      <c r="J3383" s="148">
        <f t="shared" si="209"/>
        <v>1</v>
      </c>
      <c r="K3383" s="148">
        <f t="shared" si="210"/>
        <v>4</v>
      </c>
      <c r="L3383" s="151">
        <f t="shared" si="211"/>
        <v>1</v>
      </c>
    </row>
    <row r="3384" spans="2:12" x14ac:dyDescent="0.25">
      <c r="B3384" s="147" t="s">
        <v>9</v>
      </c>
      <c r="C3384" s="148" t="s">
        <v>7</v>
      </c>
      <c r="D3384" s="148">
        <v>52</v>
      </c>
      <c r="E3384" s="148" t="s">
        <v>8</v>
      </c>
      <c r="F3384" s="149">
        <v>44906</v>
      </c>
      <c r="G3384" s="149">
        <v>43730</v>
      </c>
      <c r="H3384" s="150">
        <v>27000</v>
      </c>
      <c r="I3384" s="148" t="str">
        <f t="shared" si="208"/>
        <v>2019Q3</v>
      </c>
      <c r="J3384" s="148">
        <f t="shared" si="209"/>
        <v>3</v>
      </c>
      <c r="K3384" s="148">
        <f t="shared" si="210"/>
        <v>13</v>
      </c>
      <c r="L3384" s="151">
        <f t="shared" si="211"/>
        <v>1</v>
      </c>
    </row>
    <row r="3385" spans="2:12" x14ac:dyDescent="0.25">
      <c r="B3385" s="147" t="s">
        <v>6</v>
      </c>
      <c r="C3385" s="148" t="s">
        <v>7</v>
      </c>
      <c r="D3385" s="148">
        <v>47</v>
      </c>
      <c r="E3385" s="148" t="s">
        <v>8</v>
      </c>
      <c r="F3385" s="149">
        <v>44907</v>
      </c>
      <c r="G3385" s="149">
        <v>44691</v>
      </c>
      <c r="H3385" s="150">
        <v>40000</v>
      </c>
      <c r="I3385" s="148" t="str">
        <f t="shared" si="208"/>
        <v>2022Q2</v>
      </c>
      <c r="J3385" s="148">
        <f t="shared" si="209"/>
        <v>0</v>
      </c>
      <c r="K3385" s="148">
        <f t="shared" si="210"/>
        <v>2</v>
      </c>
      <c r="L3385" s="151">
        <f t="shared" si="211"/>
        <v>1</v>
      </c>
    </row>
    <row r="3386" spans="2:12" x14ac:dyDescent="0.25">
      <c r="B3386" s="147" t="s">
        <v>6</v>
      </c>
      <c r="C3386" s="148" t="s">
        <v>7</v>
      </c>
      <c r="D3386" s="148">
        <v>46</v>
      </c>
      <c r="E3386" s="148" t="s">
        <v>8</v>
      </c>
      <c r="F3386" s="149">
        <v>44907</v>
      </c>
      <c r="G3386" s="149">
        <v>44749</v>
      </c>
      <c r="H3386" s="150">
        <v>43000</v>
      </c>
      <c r="I3386" s="148" t="str">
        <f t="shared" si="208"/>
        <v>2022Q3</v>
      </c>
      <c r="J3386" s="148">
        <f t="shared" si="209"/>
        <v>0</v>
      </c>
      <c r="K3386" s="148">
        <f t="shared" si="210"/>
        <v>1</v>
      </c>
      <c r="L3386" s="151">
        <f t="shared" si="211"/>
        <v>1</v>
      </c>
    </row>
    <row r="3387" spans="2:12" x14ac:dyDescent="0.25">
      <c r="B3387" s="147" t="s">
        <v>6</v>
      </c>
      <c r="C3387" s="148" t="s">
        <v>7</v>
      </c>
      <c r="D3387" s="148">
        <v>45</v>
      </c>
      <c r="E3387" s="148" t="s">
        <v>8</v>
      </c>
      <c r="F3387" s="149">
        <v>44907</v>
      </c>
      <c r="G3387" s="149">
        <v>44762</v>
      </c>
      <c r="H3387" s="150">
        <v>47000</v>
      </c>
      <c r="I3387" s="148" t="str">
        <f t="shared" si="208"/>
        <v>2022Q3</v>
      </c>
      <c r="J3387" s="148">
        <f t="shared" si="209"/>
        <v>0</v>
      </c>
      <c r="K3387" s="148">
        <f t="shared" si="210"/>
        <v>1</v>
      </c>
      <c r="L3387" s="151">
        <f t="shared" si="211"/>
        <v>1</v>
      </c>
    </row>
    <row r="3388" spans="2:12" x14ac:dyDescent="0.25">
      <c r="B3388" s="147" t="s">
        <v>6</v>
      </c>
      <c r="C3388" s="148" t="s">
        <v>7</v>
      </c>
      <c r="D3388" s="148">
        <v>42</v>
      </c>
      <c r="E3388" s="148" t="s">
        <v>8</v>
      </c>
      <c r="F3388" s="149">
        <v>44907</v>
      </c>
      <c r="G3388" s="149">
        <v>44784</v>
      </c>
      <c r="H3388" s="150">
        <v>64000</v>
      </c>
      <c r="I3388" s="148" t="str">
        <f t="shared" si="208"/>
        <v>2022Q3</v>
      </c>
      <c r="J3388" s="148">
        <f t="shared" si="209"/>
        <v>0</v>
      </c>
      <c r="K3388" s="148">
        <f t="shared" si="210"/>
        <v>1</v>
      </c>
      <c r="L3388" s="151">
        <f t="shared" si="211"/>
        <v>1</v>
      </c>
    </row>
    <row r="3389" spans="2:12" x14ac:dyDescent="0.25">
      <c r="B3389" s="147" t="s">
        <v>6</v>
      </c>
      <c r="C3389" s="148" t="s">
        <v>7</v>
      </c>
      <c r="D3389" s="148">
        <v>52</v>
      </c>
      <c r="E3389" s="148" t="s">
        <v>8</v>
      </c>
      <c r="F3389" s="149">
        <v>44907</v>
      </c>
      <c r="G3389" s="149">
        <v>44874</v>
      </c>
      <c r="H3389" s="150">
        <v>27000</v>
      </c>
      <c r="I3389" s="148" t="str">
        <f t="shared" si="208"/>
        <v>2022Q4</v>
      </c>
      <c r="J3389" s="148">
        <f t="shared" si="209"/>
        <v>0</v>
      </c>
      <c r="K3389" s="148">
        <f t="shared" si="210"/>
        <v>0</v>
      </c>
      <c r="L3389" s="151">
        <f t="shared" si="211"/>
        <v>1</v>
      </c>
    </row>
    <row r="3390" spans="2:12" x14ac:dyDescent="0.25">
      <c r="B3390" s="147" t="s">
        <v>9</v>
      </c>
      <c r="C3390" s="148" t="s">
        <v>7</v>
      </c>
      <c r="D3390" s="148">
        <v>55</v>
      </c>
      <c r="E3390" s="148" t="s">
        <v>8</v>
      </c>
      <c r="F3390" s="149">
        <v>44908</v>
      </c>
      <c r="G3390" s="149">
        <v>43132</v>
      </c>
      <c r="H3390" s="150">
        <v>20000</v>
      </c>
      <c r="I3390" s="148" t="str">
        <f t="shared" si="208"/>
        <v>2018Q1</v>
      </c>
      <c r="J3390" s="148">
        <f t="shared" si="209"/>
        <v>4</v>
      </c>
      <c r="K3390" s="148">
        <f t="shared" si="210"/>
        <v>19</v>
      </c>
      <c r="L3390" s="151">
        <f t="shared" si="211"/>
        <v>1</v>
      </c>
    </row>
    <row r="3391" spans="2:12" x14ac:dyDescent="0.25">
      <c r="B3391" s="147" t="s">
        <v>6</v>
      </c>
      <c r="C3391" s="148" t="s">
        <v>7</v>
      </c>
      <c r="D3391" s="148">
        <v>22</v>
      </c>
      <c r="E3391" s="148" t="s">
        <v>8</v>
      </c>
      <c r="F3391" s="149">
        <v>44909</v>
      </c>
      <c r="G3391" s="149">
        <v>44661</v>
      </c>
      <c r="H3391" s="150">
        <v>100000</v>
      </c>
      <c r="I3391" s="148" t="str">
        <f t="shared" si="208"/>
        <v>2022Q2</v>
      </c>
      <c r="J3391" s="148">
        <f t="shared" si="209"/>
        <v>0</v>
      </c>
      <c r="K3391" s="148">
        <f t="shared" si="210"/>
        <v>2</v>
      </c>
      <c r="L3391" s="151">
        <f t="shared" si="211"/>
        <v>1</v>
      </c>
    </row>
    <row r="3392" spans="2:12" x14ac:dyDescent="0.25">
      <c r="B3392" s="147" t="s">
        <v>6</v>
      </c>
      <c r="C3392" s="148" t="s">
        <v>7</v>
      </c>
      <c r="D3392" s="148">
        <v>25</v>
      </c>
      <c r="E3392" s="148" t="s">
        <v>8</v>
      </c>
      <c r="F3392" s="149">
        <v>44909</v>
      </c>
      <c r="G3392" s="149">
        <v>44686</v>
      </c>
      <c r="H3392" s="150">
        <v>100000</v>
      </c>
      <c r="I3392" s="148" t="str">
        <f t="shared" si="208"/>
        <v>2022Q2</v>
      </c>
      <c r="J3392" s="148">
        <f t="shared" si="209"/>
        <v>0</v>
      </c>
      <c r="K3392" s="148">
        <f t="shared" si="210"/>
        <v>2</v>
      </c>
      <c r="L3392" s="151">
        <f t="shared" si="211"/>
        <v>1</v>
      </c>
    </row>
    <row r="3393" spans="2:12" x14ac:dyDescent="0.25">
      <c r="B3393" s="147" t="s">
        <v>6</v>
      </c>
      <c r="C3393" s="148" t="s">
        <v>7</v>
      </c>
      <c r="D3393" s="148">
        <v>27</v>
      </c>
      <c r="E3393" s="148" t="s">
        <v>8</v>
      </c>
      <c r="F3393" s="149">
        <v>44910</v>
      </c>
      <c r="G3393" s="149">
        <v>44537</v>
      </c>
      <c r="H3393" s="150">
        <v>100000</v>
      </c>
      <c r="I3393" s="148" t="str">
        <f t="shared" si="208"/>
        <v>2021Q4</v>
      </c>
      <c r="J3393" s="148">
        <f t="shared" si="209"/>
        <v>1</v>
      </c>
      <c r="K3393" s="148">
        <f t="shared" si="210"/>
        <v>4</v>
      </c>
      <c r="L3393" s="151">
        <f t="shared" si="211"/>
        <v>1</v>
      </c>
    </row>
    <row r="3394" spans="2:12" x14ac:dyDescent="0.25">
      <c r="B3394" s="147" t="s">
        <v>6</v>
      </c>
      <c r="C3394" s="148" t="s">
        <v>7</v>
      </c>
      <c r="D3394" s="148">
        <v>31</v>
      </c>
      <c r="E3394" s="148" t="s">
        <v>8</v>
      </c>
      <c r="F3394" s="149">
        <v>44910</v>
      </c>
      <c r="G3394" s="149">
        <v>44662</v>
      </c>
      <c r="H3394" s="150">
        <v>98000</v>
      </c>
      <c r="I3394" s="148" t="str">
        <f t="shared" si="208"/>
        <v>2022Q2</v>
      </c>
      <c r="J3394" s="148">
        <f t="shared" si="209"/>
        <v>0</v>
      </c>
      <c r="K3394" s="148">
        <f t="shared" si="210"/>
        <v>2</v>
      </c>
      <c r="L3394" s="151">
        <f t="shared" si="211"/>
        <v>1</v>
      </c>
    </row>
    <row r="3395" spans="2:12" x14ac:dyDescent="0.25">
      <c r="B3395" s="147" t="s">
        <v>9</v>
      </c>
      <c r="C3395" s="148" t="s">
        <v>7</v>
      </c>
      <c r="D3395" s="148">
        <v>27</v>
      </c>
      <c r="E3395" s="148" t="s">
        <v>8</v>
      </c>
      <c r="F3395" s="149">
        <v>44913</v>
      </c>
      <c r="G3395" s="149">
        <v>44020</v>
      </c>
      <c r="H3395" s="150">
        <v>100000</v>
      </c>
      <c r="I3395" s="148" t="str">
        <f t="shared" si="208"/>
        <v>2020Q3</v>
      </c>
      <c r="J3395" s="148">
        <f t="shared" si="209"/>
        <v>2</v>
      </c>
      <c r="K3395" s="148">
        <f t="shared" si="210"/>
        <v>9</v>
      </c>
      <c r="L3395" s="151">
        <f t="shared" si="211"/>
        <v>1</v>
      </c>
    </row>
    <row r="3396" spans="2:12" x14ac:dyDescent="0.25">
      <c r="B3396" s="147" t="s">
        <v>6</v>
      </c>
      <c r="C3396" s="148" t="s">
        <v>7</v>
      </c>
      <c r="D3396" s="148">
        <v>20</v>
      </c>
      <c r="E3396" s="148" t="s">
        <v>8</v>
      </c>
      <c r="F3396" s="149">
        <v>44913</v>
      </c>
      <c r="G3396" s="149">
        <v>44842</v>
      </c>
      <c r="H3396" s="150">
        <v>100000</v>
      </c>
      <c r="I3396" s="148" t="str">
        <f t="shared" si="208"/>
        <v>2022Q4</v>
      </c>
      <c r="J3396" s="148">
        <f t="shared" si="209"/>
        <v>0</v>
      </c>
      <c r="K3396" s="148">
        <f t="shared" si="210"/>
        <v>0</v>
      </c>
      <c r="L3396" s="151">
        <f t="shared" si="211"/>
        <v>1</v>
      </c>
    </row>
    <row r="3397" spans="2:12" x14ac:dyDescent="0.25">
      <c r="B3397" s="147" t="s">
        <v>9</v>
      </c>
      <c r="C3397" s="148" t="s">
        <v>7</v>
      </c>
      <c r="D3397" s="148">
        <v>30</v>
      </c>
      <c r="E3397" s="148" t="s">
        <v>8</v>
      </c>
      <c r="F3397" s="149">
        <v>44914</v>
      </c>
      <c r="G3397" s="149">
        <v>42887</v>
      </c>
      <c r="H3397" s="150">
        <v>100000</v>
      </c>
      <c r="I3397" s="148" t="str">
        <f t="shared" si="208"/>
        <v>2017Q2</v>
      </c>
      <c r="J3397" s="148">
        <f t="shared" si="209"/>
        <v>5</v>
      </c>
      <c r="K3397" s="148">
        <f t="shared" si="210"/>
        <v>22</v>
      </c>
      <c r="L3397" s="151">
        <f t="shared" si="211"/>
        <v>1</v>
      </c>
    </row>
    <row r="3398" spans="2:12" x14ac:dyDescent="0.25">
      <c r="B3398" s="147" t="s">
        <v>9</v>
      </c>
      <c r="C3398" s="148" t="s">
        <v>7</v>
      </c>
      <c r="D3398" s="148">
        <v>52</v>
      </c>
      <c r="E3398" s="148" t="s">
        <v>8</v>
      </c>
      <c r="F3398" s="149">
        <v>44914</v>
      </c>
      <c r="G3398" s="149">
        <v>43149</v>
      </c>
      <c r="H3398" s="150">
        <v>27000</v>
      </c>
      <c r="I3398" s="148" t="str">
        <f t="shared" si="208"/>
        <v>2018Q1</v>
      </c>
      <c r="J3398" s="148">
        <f t="shared" si="209"/>
        <v>4</v>
      </c>
      <c r="K3398" s="148">
        <f t="shared" si="210"/>
        <v>19</v>
      </c>
      <c r="L3398" s="151">
        <f t="shared" si="211"/>
        <v>1</v>
      </c>
    </row>
    <row r="3399" spans="2:12" x14ac:dyDescent="0.25">
      <c r="B3399" s="147" t="s">
        <v>9</v>
      </c>
      <c r="C3399" s="148" t="s">
        <v>7</v>
      </c>
      <c r="D3399" s="148">
        <v>53</v>
      </c>
      <c r="E3399" s="148" t="s">
        <v>8</v>
      </c>
      <c r="F3399" s="149">
        <v>44914</v>
      </c>
      <c r="G3399" s="149">
        <v>43688</v>
      </c>
      <c r="H3399" s="150">
        <v>25000</v>
      </c>
      <c r="I3399" s="148" t="str">
        <f t="shared" si="208"/>
        <v>2019Q3</v>
      </c>
      <c r="J3399" s="148">
        <f t="shared" si="209"/>
        <v>3</v>
      </c>
      <c r="K3399" s="148">
        <f t="shared" si="210"/>
        <v>13</v>
      </c>
      <c r="L3399" s="151">
        <f t="shared" si="211"/>
        <v>1</v>
      </c>
    </row>
    <row r="3400" spans="2:12" x14ac:dyDescent="0.25">
      <c r="B3400" s="147" t="s">
        <v>9</v>
      </c>
      <c r="C3400" s="148" t="s">
        <v>7</v>
      </c>
      <c r="D3400" s="148">
        <v>21</v>
      </c>
      <c r="E3400" s="148" t="s">
        <v>8</v>
      </c>
      <c r="F3400" s="149">
        <v>44914</v>
      </c>
      <c r="G3400" s="149">
        <v>44604</v>
      </c>
      <c r="H3400" s="150">
        <v>100000</v>
      </c>
      <c r="I3400" s="148" t="str">
        <f t="shared" si="208"/>
        <v>2022Q1</v>
      </c>
      <c r="J3400" s="148">
        <f t="shared" si="209"/>
        <v>0</v>
      </c>
      <c r="K3400" s="148">
        <f t="shared" si="210"/>
        <v>3</v>
      </c>
      <c r="L3400" s="151">
        <f t="shared" si="211"/>
        <v>1</v>
      </c>
    </row>
    <row r="3401" spans="2:12" x14ac:dyDescent="0.25">
      <c r="B3401" s="147" t="s">
        <v>6</v>
      </c>
      <c r="C3401" s="148" t="s">
        <v>7</v>
      </c>
      <c r="D3401" s="148">
        <v>29</v>
      </c>
      <c r="E3401" s="148" t="s">
        <v>8</v>
      </c>
      <c r="F3401" s="149">
        <v>44914</v>
      </c>
      <c r="G3401" s="149">
        <v>44734</v>
      </c>
      <c r="H3401" s="150">
        <v>100000</v>
      </c>
      <c r="I3401" s="148" t="str">
        <f t="shared" si="208"/>
        <v>2022Q2</v>
      </c>
      <c r="J3401" s="148">
        <f t="shared" si="209"/>
        <v>0</v>
      </c>
      <c r="K3401" s="148">
        <f t="shared" si="210"/>
        <v>2</v>
      </c>
      <c r="L3401" s="151">
        <f t="shared" si="211"/>
        <v>1</v>
      </c>
    </row>
    <row r="3402" spans="2:12" x14ac:dyDescent="0.25">
      <c r="B3402" s="147" t="s">
        <v>6</v>
      </c>
      <c r="C3402" s="148" t="s">
        <v>7</v>
      </c>
      <c r="D3402" s="148">
        <v>52</v>
      </c>
      <c r="E3402" s="148" t="s">
        <v>8</v>
      </c>
      <c r="F3402" s="149">
        <v>44914</v>
      </c>
      <c r="G3402" s="149">
        <v>44734</v>
      </c>
      <c r="H3402" s="150">
        <v>27000</v>
      </c>
      <c r="I3402" s="148" t="str">
        <f t="shared" si="208"/>
        <v>2022Q2</v>
      </c>
      <c r="J3402" s="148">
        <f t="shared" si="209"/>
        <v>0</v>
      </c>
      <c r="K3402" s="148">
        <f t="shared" si="210"/>
        <v>2</v>
      </c>
      <c r="L3402" s="151">
        <f t="shared" si="211"/>
        <v>1</v>
      </c>
    </row>
    <row r="3403" spans="2:12" x14ac:dyDescent="0.25">
      <c r="B3403" s="147" t="s">
        <v>6</v>
      </c>
      <c r="C3403" s="148" t="s">
        <v>7</v>
      </c>
      <c r="D3403" s="148">
        <v>64</v>
      </c>
      <c r="E3403" s="148" t="s">
        <v>8</v>
      </c>
      <c r="F3403" s="149">
        <v>44914</v>
      </c>
      <c r="G3403" s="149">
        <v>44870</v>
      </c>
      <c r="H3403" s="150">
        <v>10000</v>
      </c>
      <c r="I3403" s="148" t="str">
        <f t="shared" ref="I3403:I3466" si="212">YEAR(G3403)&amp;"Q"&amp;ROUNDUP(MONTH(G3403)/3,0)</f>
        <v>2022Q4</v>
      </c>
      <c r="J3403" s="148">
        <f t="shared" ref="J3403:J3466" si="213">YEAR(F3403)-YEAR(G3403)</f>
        <v>0</v>
      </c>
      <c r="K3403" s="148">
        <f t="shared" ref="K3403:K3466" si="214">(YEAR(F3403)*4+ROUNDDOWN((MONTH(F3403)-1)/3,0))
-(YEAR(G3403)*4+ROUNDDOWN((MONTH(G3403)-1)/3,0))</f>
        <v>0</v>
      </c>
      <c r="L3403" s="151">
        <f t="shared" ref="L3403:L3466" si="215">IF(C3403="Declined",0,IF(C3403="Admitted",1,IF(B3403="TPD",0.8,1)))</f>
        <v>1</v>
      </c>
    </row>
    <row r="3404" spans="2:12" x14ac:dyDescent="0.25">
      <c r="B3404" s="147" t="s">
        <v>9</v>
      </c>
      <c r="C3404" s="148" t="s">
        <v>7</v>
      </c>
      <c r="D3404" s="148">
        <v>44</v>
      </c>
      <c r="E3404" s="148" t="s">
        <v>8</v>
      </c>
      <c r="F3404" s="149">
        <v>44915</v>
      </c>
      <c r="G3404" s="149">
        <v>42431</v>
      </c>
      <c r="H3404" s="150">
        <v>52000</v>
      </c>
      <c r="I3404" s="148" t="str">
        <f t="shared" si="212"/>
        <v>2016Q1</v>
      </c>
      <c r="J3404" s="148">
        <f t="shared" si="213"/>
        <v>6</v>
      </c>
      <c r="K3404" s="148">
        <f t="shared" si="214"/>
        <v>27</v>
      </c>
      <c r="L3404" s="151">
        <f t="shared" si="215"/>
        <v>1</v>
      </c>
    </row>
    <row r="3405" spans="2:12" x14ac:dyDescent="0.25">
      <c r="B3405" s="147" t="s">
        <v>9</v>
      </c>
      <c r="C3405" s="148" t="s">
        <v>7</v>
      </c>
      <c r="D3405" s="148">
        <v>55</v>
      </c>
      <c r="E3405" s="148" t="s">
        <v>8</v>
      </c>
      <c r="F3405" s="149">
        <v>44915</v>
      </c>
      <c r="G3405" s="149">
        <v>44421</v>
      </c>
      <c r="H3405" s="150">
        <v>20000</v>
      </c>
      <c r="I3405" s="148" t="str">
        <f t="shared" si="212"/>
        <v>2021Q3</v>
      </c>
      <c r="J3405" s="148">
        <f t="shared" si="213"/>
        <v>1</v>
      </c>
      <c r="K3405" s="148">
        <f t="shared" si="214"/>
        <v>5</v>
      </c>
      <c r="L3405" s="151">
        <f t="shared" si="215"/>
        <v>1</v>
      </c>
    </row>
    <row r="3406" spans="2:12" x14ac:dyDescent="0.25">
      <c r="B3406" s="147" t="s">
        <v>6</v>
      </c>
      <c r="C3406" s="148" t="s">
        <v>7</v>
      </c>
      <c r="D3406" s="148">
        <v>57</v>
      </c>
      <c r="E3406" s="148" t="s">
        <v>8</v>
      </c>
      <c r="F3406" s="149">
        <v>44915</v>
      </c>
      <c r="G3406" s="149">
        <v>44775</v>
      </c>
      <c r="H3406" s="150">
        <v>15000</v>
      </c>
      <c r="I3406" s="148" t="str">
        <f t="shared" si="212"/>
        <v>2022Q3</v>
      </c>
      <c r="J3406" s="148">
        <f t="shared" si="213"/>
        <v>0</v>
      </c>
      <c r="K3406" s="148">
        <f t="shared" si="214"/>
        <v>1</v>
      </c>
      <c r="L3406" s="151">
        <f t="shared" si="215"/>
        <v>1</v>
      </c>
    </row>
    <row r="3407" spans="2:12" x14ac:dyDescent="0.25">
      <c r="B3407" s="147" t="s">
        <v>6</v>
      </c>
      <c r="C3407" s="148" t="s">
        <v>7</v>
      </c>
      <c r="D3407" s="148">
        <v>22</v>
      </c>
      <c r="E3407" s="148" t="s">
        <v>8</v>
      </c>
      <c r="F3407" s="149">
        <v>44915</v>
      </c>
      <c r="G3407" s="149">
        <v>44792</v>
      </c>
      <c r="H3407" s="150">
        <v>100000</v>
      </c>
      <c r="I3407" s="148" t="str">
        <f t="shared" si="212"/>
        <v>2022Q3</v>
      </c>
      <c r="J3407" s="148">
        <f t="shared" si="213"/>
        <v>0</v>
      </c>
      <c r="K3407" s="148">
        <f t="shared" si="214"/>
        <v>1</v>
      </c>
      <c r="L3407" s="151">
        <f t="shared" si="215"/>
        <v>1</v>
      </c>
    </row>
    <row r="3408" spans="2:12" x14ac:dyDescent="0.25">
      <c r="B3408" s="147" t="s">
        <v>11</v>
      </c>
      <c r="C3408" s="148" t="s">
        <v>7</v>
      </c>
      <c r="D3408" s="148">
        <v>55</v>
      </c>
      <c r="E3408" s="148" t="s">
        <v>8</v>
      </c>
      <c r="F3408" s="149">
        <v>44915</v>
      </c>
      <c r="G3408" s="149">
        <v>44801</v>
      </c>
      <c r="H3408" s="150">
        <v>20000</v>
      </c>
      <c r="I3408" s="148" t="str">
        <f t="shared" si="212"/>
        <v>2022Q3</v>
      </c>
      <c r="J3408" s="148">
        <f t="shared" si="213"/>
        <v>0</v>
      </c>
      <c r="K3408" s="148">
        <f t="shared" si="214"/>
        <v>1</v>
      </c>
      <c r="L3408" s="151">
        <f t="shared" si="215"/>
        <v>1</v>
      </c>
    </row>
    <row r="3409" spans="2:12" x14ac:dyDescent="0.25">
      <c r="B3409" s="147" t="s">
        <v>6</v>
      </c>
      <c r="C3409" s="148" t="s">
        <v>7</v>
      </c>
      <c r="D3409" s="148">
        <v>46</v>
      </c>
      <c r="E3409" s="148" t="s">
        <v>8</v>
      </c>
      <c r="F3409" s="149">
        <v>44915</v>
      </c>
      <c r="G3409" s="149">
        <v>44843</v>
      </c>
      <c r="H3409" s="150">
        <v>43000</v>
      </c>
      <c r="I3409" s="148" t="str">
        <f t="shared" si="212"/>
        <v>2022Q4</v>
      </c>
      <c r="J3409" s="148">
        <f t="shared" si="213"/>
        <v>0</v>
      </c>
      <c r="K3409" s="148">
        <f t="shared" si="214"/>
        <v>0</v>
      </c>
      <c r="L3409" s="151">
        <f t="shared" si="215"/>
        <v>1</v>
      </c>
    </row>
    <row r="3410" spans="2:12" x14ac:dyDescent="0.25">
      <c r="B3410" s="147" t="s">
        <v>6</v>
      </c>
      <c r="C3410" s="148" t="s">
        <v>7</v>
      </c>
      <c r="D3410" s="148">
        <v>53</v>
      </c>
      <c r="E3410" s="148" t="s">
        <v>8</v>
      </c>
      <c r="F3410" s="149">
        <v>44915</v>
      </c>
      <c r="G3410" s="149">
        <v>44877</v>
      </c>
      <c r="H3410" s="150">
        <v>25000</v>
      </c>
      <c r="I3410" s="148" t="str">
        <f t="shared" si="212"/>
        <v>2022Q4</v>
      </c>
      <c r="J3410" s="148">
        <f t="shared" si="213"/>
        <v>0</v>
      </c>
      <c r="K3410" s="148">
        <f t="shared" si="214"/>
        <v>0</v>
      </c>
      <c r="L3410" s="151">
        <f t="shared" si="215"/>
        <v>1</v>
      </c>
    </row>
    <row r="3411" spans="2:12" x14ac:dyDescent="0.25">
      <c r="B3411" s="147" t="s">
        <v>9</v>
      </c>
      <c r="C3411" s="148" t="s">
        <v>7</v>
      </c>
      <c r="D3411" s="148">
        <v>47</v>
      </c>
      <c r="E3411" s="148" t="s">
        <v>8</v>
      </c>
      <c r="F3411" s="149">
        <v>44916</v>
      </c>
      <c r="G3411" s="149">
        <v>43606</v>
      </c>
      <c r="H3411" s="150">
        <v>40000</v>
      </c>
      <c r="I3411" s="148" t="str">
        <f t="shared" si="212"/>
        <v>2019Q2</v>
      </c>
      <c r="J3411" s="148">
        <f t="shared" si="213"/>
        <v>3</v>
      </c>
      <c r="K3411" s="148">
        <f t="shared" si="214"/>
        <v>14</v>
      </c>
      <c r="L3411" s="151">
        <f t="shared" si="215"/>
        <v>1</v>
      </c>
    </row>
    <row r="3412" spans="2:12" x14ac:dyDescent="0.25">
      <c r="B3412" s="147" t="s">
        <v>9</v>
      </c>
      <c r="C3412" s="148" t="s">
        <v>7</v>
      </c>
      <c r="D3412" s="148">
        <v>48</v>
      </c>
      <c r="E3412" s="148" t="s">
        <v>8</v>
      </c>
      <c r="F3412" s="149">
        <v>44916</v>
      </c>
      <c r="G3412" s="149">
        <v>44119</v>
      </c>
      <c r="H3412" s="150">
        <v>38000</v>
      </c>
      <c r="I3412" s="148" t="str">
        <f t="shared" si="212"/>
        <v>2020Q4</v>
      </c>
      <c r="J3412" s="148">
        <f t="shared" si="213"/>
        <v>2</v>
      </c>
      <c r="K3412" s="148">
        <f t="shared" si="214"/>
        <v>8</v>
      </c>
      <c r="L3412" s="151">
        <f t="shared" si="215"/>
        <v>1</v>
      </c>
    </row>
    <row r="3413" spans="2:12" x14ac:dyDescent="0.25">
      <c r="B3413" s="147" t="s">
        <v>9</v>
      </c>
      <c r="C3413" s="148" t="s">
        <v>7</v>
      </c>
      <c r="D3413" s="148">
        <v>46</v>
      </c>
      <c r="E3413" s="148" t="s">
        <v>8</v>
      </c>
      <c r="F3413" s="149">
        <v>44916</v>
      </c>
      <c r="G3413" s="149">
        <v>44149</v>
      </c>
      <c r="H3413" s="150">
        <v>43000</v>
      </c>
      <c r="I3413" s="148" t="str">
        <f t="shared" si="212"/>
        <v>2020Q4</v>
      </c>
      <c r="J3413" s="148">
        <f t="shared" si="213"/>
        <v>2</v>
      </c>
      <c r="K3413" s="148">
        <f t="shared" si="214"/>
        <v>8</v>
      </c>
      <c r="L3413" s="151">
        <f t="shared" si="215"/>
        <v>1</v>
      </c>
    </row>
    <row r="3414" spans="2:12" x14ac:dyDescent="0.25">
      <c r="B3414" s="147" t="s">
        <v>9</v>
      </c>
      <c r="C3414" s="148" t="s">
        <v>7</v>
      </c>
      <c r="D3414" s="148">
        <v>61</v>
      </c>
      <c r="E3414" s="148" t="s">
        <v>8</v>
      </c>
      <c r="F3414" s="149">
        <v>44916</v>
      </c>
      <c r="G3414" s="149">
        <v>44652</v>
      </c>
      <c r="H3414" s="150">
        <v>10000</v>
      </c>
      <c r="I3414" s="148" t="str">
        <f t="shared" si="212"/>
        <v>2022Q2</v>
      </c>
      <c r="J3414" s="148">
        <f t="shared" si="213"/>
        <v>0</v>
      </c>
      <c r="K3414" s="148">
        <f t="shared" si="214"/>
        <v>2</v>
      </c>
      <c r="L3414" s="151">
        <f t="shared" si="215"/>
        <v>1</v>
      </c>
    </row>
    <row r="3415" spans="2:12" x14ac:dyDescent="0.25">
      <c r="B3415" s="147" t="s">
        <v>9</v>
      </c>
      <c r="C3415" s="148" t="s">
        <v>7</v>
      </c>
      <c r="D3415" s="148">
        <v>46</v>
      </c>
      <c r="E3415" s="148" t="s">
        <v>8</v>
      </c>
      <c r="F3415" s="149">
        <v>44917</v>
      </c>
      <c r="G3415" s="149">
        <v>43917</v>
      </c>
      <c r="H3415" s="150">
        <v>43000</v>
      </c>
      <c r="I3415" s="148" t="str">
        <f t="shared" si="212"/>
        <v>2020Q1</v>
      </c>
      <c r="J3415" s="148">
        <f t="shared" si="213"/>
        <v>2</v>
      </c>
      <c r="K3415" s="148">
        <f t="shared" si="214"/>
        <v>11</v>
      </c>
      <c r="L3415" s="151">
        <f t="shared" si="215"/>
        <v>1</v>
      </c>
    </row>
    <row r="3416" spans="2:12" x14ac:dyDescent="0.25">
      <c r="B3416" s="147" t="s">
        <v>9</v>
      </c>
      <c r="C3416" s="148" t="s">
        <v>7</v>
      </c>
      <c r="D3416" s="148">
        <v>36</v>
      </c>
      <c r="E3416" s="148" t="s">
        <v>8</v>
      </c>
      <c r="F3416" s="149">
        <v>44917</v>
      </c>
      <c r="G3416" s="149">
        <v>44013</v>
      </c>
      <c r="H3416" s="150">
        <v>87000</v>
      </c>
      <c r="I3416" s="148" t="str">
        <f t="shared" si="212"/>
        <v>2020Q3</v>
      </c>
      <c r="J3416" s="148">
        <f t="shared" si="213"/>
        <v>2</v>
      </c>
      <c r="K3416" s="148">
        <f t="shared" si="214"/>
        <v>9</v>
      </c>
      <c r="L3416" s="151">
        <f t="shared" si="215"/>
        <v>1</v>
      </c>
    </row>
    <row r="3417" spans="2:12" x14ac:dyDescent="0.25">
      <c r="B3417" s="147" t="s">
        <v>6</v>
      </c>
      <c r="C3417" s="148" t="s">
        <v>7</v>
      </c>
      <c r="D3417" s="148">
        <v>63</v>
      </c>
      <c r="E3417" s="148" t="s">
        <v>8</v>
      </c>
      <c r="F3417" s="149">
        <v>44917</v>
      </c>
      <c r="G3417" s="149">
        <v>44232</v>
      </c>
      <c r="H3417" s="150">
        <v>10000</v>
      </c>
      <c r="I3417" s="148" t="str">
        <f t="shared" si="212"/>
        <v>2021Q1</v>
      </c>
      <c r="J3417" s="148">
        <f t="shared" si="213"/>
        <v>1</v>
      </c>
      <c r="K3417" s="148">
        <f t="shared" si="214"/>
        <v>7</v>
      </c>
      <c r="L3417" s="151">
        <f t="shared" si="215"/>
        <v>1</v>
      </c>
    </row>
    <row r="3418" spans="2:12" x14ac:dyDescent="0.25">
      <c r="B3418" s="147" t="s">
        <v>9</v>
      </c>
      <c r="C3418" s="148" t="s">
        <v>10</v>
      </c>
      <c r="D3418" s="148">
        <v>51</v>
      </c>
      <c r="E3418" s="148" t="s">
        <v>8</v>
      </c>
      <c r="F3418" s="149">
        <v>44917</v>
      </c>
      <c r="G3418" s="149">
        <v>44503</v>
      </c>
      <c r="H3418" s="150">
        <v>30000</v>
      </c>
      <c r="I3418" s="148" t="str">
        <f t="shared" si="212"/>
        <v>2021Q4</v>
      </c>
      <c r="J3418" s="148">
        <f t="shared" si="213"/>
        <v>1</v>
      </c>
      <c r="K3418" s="148">
        <f t="shared" si="214"/>
        <v>4</v>
      </c>
      <c r="L3418" s="151">
        <f t="shared" si="215"/>
        <v>0</v>
      </c>
    </row>
    <row r="3419" spans="2:12" x14ac:dyDescent="0.25">
      <c r="B3419" s="147" t="s">
        <v>6</v>
      </c>
      <c r="C3419" s="148" t="s">
        <v>7</v>
      </c>
      <c r="D3419" s="148">
        <v>50</v>
      </c>
      <c r="E3419" s="148" t="s">
        <v>8</v>
      </c>
      <c r="F3419" s="149">
        <v>44917</v>
      </c>
      <c r="G3419" s="149">
        <v>44632</v>
      </c>
      <c r="H3419" s="150">
        <v>32000</v>
      </c>
      <c r="I3419" s="148" t="str">
        <f t="shared" si="212"/>
        <v>2022Q1</v>
      </c>
      <c r="J3419" s="148">
        <f t="shared" si="213"/>
        <v>0</v>
      </c>
      <c r="K3419" s="148">
        <f t="shared" si="214"/>
        <v>3</v>
      </c>
      <c r="L3419" s="151">
        <f t="shared" si="215"/>
        <v>1</v>
      </c>
    </row>
    <row r="3420" spans="2:12" x14ac:dyDescent="0.25">
      <c r="B3420" s="147" t="s">
        <v>6</v>
      </c>
      <c r="C3420" s="148" t="s">
        <v>7</v>
      </c>
      <c r="D3420" s="148">
        <v>33</v>
      </c>
      <c r="E3420" s="148" t="s">
        <v>8</v>
      </c>
      <c r="F3420" s="149">
        <v>44917</v>
      </c>
      <c r="G3420" s="149">
        <v>44633</v>
      </c>
      <c r="H3420" s="150">
        <v>94000</v>
      </c>
      <c r="I3420" s="148" t="str">
        <f t="shared" si="212"/>
        <v>2022Q1</v>
      </c>
      <c r="J3420" s="148">
        <f t="shared" si="213"/>
        <v>0</v>
      </c>
      <c r="K3420" s="148">
        <f t="shared" si="214"/>
        <v>3</v>
      </c>
      <c r="L3420" s="151">
        <f t="shared" si="215"/>
        <v>1</v>
      </c>
    </row>
    <row r="3421" spans="2:12" x14ac:dyDescent="0.25">
      <c r="B3421" s="147" t="s">
        <v>9</v>
      </c>
      <c r="C3421" s="148" t="s">
        <v>7</v>
      </c>
      <c r="D3421" s="148">
        <v>61</v>
      </c>
      <c r="E3421" s="148" t="s">
        <v>8</v>
      </c>
      <c r="F3421" s="149">
        <v>44917</v>
      </c>
      <c r="G3421" s="149">
        <v>44801</v>
      </c>
      <c r="H3421" s="150">
        <v>10000</v>
      </c>
      <c r="I3421" s="148" t="str">
        <f t="shared" si="212"/>
        <v>2022Q3</v>
      </c>
      <c r="J3421" s="148">
        <f t="shared" si="213"/>
        <v>0</v>
      </c>
      <c r="K3421" s="148">
        <f t="shared" si="214"/>
        <v>1</v>
      </c>
      <c r="L3421" s="151">
        <f t="shared" si="215"/>
        <v>1</v>
      </c>
    </row>
    <row r="3422" spans="2:12" x14ac:dyDescent="0.25">
      <c r="B3422" s="147" t="s">
        <v>6</v>
      </c>
      <c r="C3422" s="148" t="s">
        <v>7</v>
      </c>
      <c r="D3422" s="148">
        <v>57</v>
      </c>
      <c r="E3422" s="148" t="s">
        <v>8</v>
      </c>
      <c r="F3422" s="149">
        <v>44917</v>
      </c>
      <c r="G3422" s="149">
        <v>44874</v>
      </c>
      <c r="H3422" s="150">
        <v>15000</v>
      </c>
      <c r="I3422" s="148" t="str">
        <f t="shared" si="212"/>
        <v>2022Q4</v>
      </c>
      <c r="J3422" s="148">
        <f t="shared" si="213"/>
        <v>0</v>
      </c>
      <c r="K3422" s="148">
        <f t="shared" si="214"/>
        <v>0</v>
      </c>
      <c r="L3422" s="151">
        <f t="shared" si="215"/>
        <v>1</v>
      </c>
    </row>
    <row r="3423" spans="2:12" x14ac:dyDescent="0.25">
      <c r="B3423" s="147" t="s">
        <v>9</v>
      </c>
      <c r="C3423" s="148" t="s">
        <v>7</v>
      </c>
      <c r="D3423" s="148">
        <v>54</v>
      </c>
      <c r="E3423" s="148" t="s">
        <v>8</v>
      </c>
      <c r="F3423" s="149">
        <v>44920</v>
      </c>
      <c r="G3423" s="149">
        <v>43043</v>
      </c>
      <c r="H3423" s="150">
        <v>22000</v>
      </c>
      <c r="I3423" s="148" t="str">
        <f t="shared" si="212"/>
        <v>2017Q4</v>
      </c>
      <c r="J3423" s="148">
        <f t="shared" si="213"/>
        <v>5</v>
      </c>
      <c r="K3423" s="148">
        <f t="shared" si="214"/>
        <v>20</v>
      </c>
      <c r="L3423" s="151">
        <f t="shared" si="215"/>
        <v>1</v>
      </c>
    </row>
    <row r="3424" spans="2:12" x14ac:dyDescent="0.25">
      <c r="B3424" s="147" t="s">
        <v>6</v>
      </c>
      <c r="C3424" s="148" t="s">
        <v>7</v>
      </c>
      <c r="D3424" s="148">
        <v>35</v>
      </c>
      <c r="E3424" s="148" t="s">
        <v>8</v>
      </c>
      <c r="F3424" s="149">
        <v>44920</v>
      </c>
      <c r="G3424" s="149">
        <v>44412</v>
      </c>
      <c r="H3424" s="150">
        <v>88000</v>
      </c>
      <c r="I3424" s="148" t="str">
        <f t="shared" si="212"/>
        <v>2021Q3</v>
      </c>
      <c r="J3424" s="148">
        <f t="shared" si="213"/>
        <v>1</v>
      </c>
      <c r="K3424" s="148">
        <f t="shared" si="214"/>
        <v>5</v>
      </c>
      <c r="L3424" s="151">
        <f t="shared" si="215"/>
        <v>1</v>
      </c>
    </row>
    <row r="3425" spans="2:12" x14ac:dyDescent="0.25">
      <c r="B3425" s="147" t="s">
        <v>9</v>
      </c>
      <c r="C3425" s="148" t="s">
        <v>7</v>
      </c>
      <c r="D3425" s="148">
        <v>50</v>
      </c>
      <c r="E3425" s="148" t="s">
        <v>8</v>
      </c>
      <c r="F3425" s="149">
        <v>44921</v>
      </c>
      <c r="G3425" s="149">
        <v>42579</v>
      </c>
      <c r="H3425" s="150">
        <v>32000</v>
      </c>
      <c r="I3425" s="148" t="str">
        <f t="shared" si="212"/>
        <v>2016Q3</v>
      </c>
      <c r="J3425" s="148">
        <f t="shared" si="213"/>
        <v>6</v>
      </c>
      <c r="K3425" s="148">
        <f t="shared" si="214"/>
        <v>25</v>
      </c>
      <c r="L3425" s="151">
        <f t="shared" si="215"/>
        <v>1</v>
      </c>
    </row>
    <row r="3426" spans="2:12" x14ac:dyDescent="0.25">
      <c r="B3426" s="147" t="s">
        <v>9</v>
      </c>
      <c r="C3426" s="148" t="s">
        <v>7</v>
      </c>
      <c r="D3426" s="148">
        <v>19</v>
      </c>
      <c r="E3426" s="148" t="s">
        <v>8</v>
      </c>
      <c r="F3426" s="149">
        <v>44921</v>
      </c>
      <c r="G3426" s="149">
        <v>42644</v>
      </c>
      <c r="H3426" s="150">
        <v>100000</v>
      </c>
      <c r="I3426" s="148" t="str">
        <f t="shared" si="212"/>
        <v>2016Q4</v>
      </c>
      <c r="J3426" s="148">
        <f t="shared" si="213"/>
        <v>6</v>
      </c>
      <c r="K3426" s="148">
        <f t="shared" si="214"/>
        <v>24</v>
      </c>
      <c r="L3426" s="151">
        <f t="shared" si="215"/>
        <v>1</v>
      </c>
    </row>
    <row r="3427" spans="2:12" x14ac:dyDescent="0.25">
      <c r="B3427" s="147" t="s">
        <v>6</v>
      </c>
      <c r="C3427" s="148" t="s">
        <v>7</v>
      </c>
      <c r="D3427" s="148">
        <v>43</v>
      </c>
      <c r="E3427" s="148" t="s">
        <v>8</v>
      </c>
      <c r="F3427" s="149">
        <v>44921</v>
      </c>
      <c r="G3427" s="149">
        <v>44779</v>
      </c>
      <c r="H3427" s="150">
        <v>59000</v>
      </c>
      <c r="I3427" s="148" t="str">
        <f t="shared" si="212"/>
        <v>2022Q3</v>
      </c>
      <c r="J3427" s="148">
        <f t="shared" si="213"/>
        <v>0</v>
      </c>
      <c r="K3427" s="148">
        <f t="shared" si="214"/>
        <v>1</v>
      </c>
      <c r="L3427" s="151">
        <f t="shared" si="215"/>
        <v>1</v>
      </c>
    </row>
    <row r="3428" spans="2:12" x14ac:dyDescent="0.25">
      <c r="B3428" s="147" t="s">
        <v>11</v>
      </c>
      <c r="C3428" s="148" t="s">
        <v>7</v>
      </c>
      <c r="D3428" s="148">
        <v>50</v>
      </c>
      <c r="E3428" s="148" t="s">
        <v>8</v>
      </c>
      <c r="F3428" s="149">
        <v>44921</v>
      </c>
      <c r="G3428" s="149">
        <v>44910</v>
      </c>
      <c r="H3428" s="150">
        <v>32000</v>
      </c>
      <c r="I3428" s="148" t="str">
        <f t="shared" si="212"/>
        <v>2022Q4</v>
      </c>
      <c r="J3428" s="148">
        <f t="shared" si="213"/>
        <v>0</v>
      </c>
      <c r="K3428" s="148">
        <f t="shared" si="214"/>
        <v>0</v>
      </c>
      <c r="L3428" s="151">
        <f t="shared" si="215"/>
        <v>1</v>
      </c>
    </row>
    <row r="3429" spans="2:12" x14ac:dyDescent="0.25">
      <c r="B3429" s="147" t="s">
        <v>6</v>
      </c>
      <c r="C3429" s="148" t="s">
        <v>7</v>
      </c>
      <c r="D3429" s="148">
        <v>38</v>
      </c>
      <c r="E3429" s="148" t="s">
        <v>8</v>
      </c>
      <c r="F3429" s="149">
        <v>44922</v>
      </c>
      <c r="G3429" s="149">
        <v>44614</v>
      </c>
      <c r="H3429" s="150">
        <v>84000</v>
      </c>
      <c r="I3429" s="148" t="str">
        <f t="shared" si="212"/>
        <v>2022Q1</v>
      </c>
      <c r="J3429" s="148">
        <f t="shared" si="213"/>
        <v>0</v>
      </c>
      <c r="K3429" s="148">
        <f t="shared" si="214"/>
        <v>3</v>
      </c>
      <c r="L3429" s="151">
        <f t="shared" si="215"/>
        <v>1</v>
      </c>
    </row>
    <row r="3430" spans="2:12" x14ac:dyDescent="0.25">
      <c r="B3430" s="147" t="s">
        <v>9</v>
      </c>
      <c r="C3430" s="148" t="s">
        <v>7</v>
      </c>
      <c r="D3430" s="148">
        <v>51</v>
      </c>
      <c r="E3430" s="148" t="s">
        <v>8</v>
      </c>
      <c r="F3430" s="149">
        <v>44923</v>
      </c>
      <c r="G3430" s="149">
        <v>43792</v>
      </c>
      <c r="H3430" s="150">
        <v>30000</v>
      </c>
      <c r="I3430" s="148" t="str">
        <f t="shared" si="212"/>
        <v>2019Q4</v>
      </c>
      <c r="J3430" s="148">
        <f t="shared" si="213"/>
        <v>3</v>
      </c>
      <c r="K3430" s="148">
        <f t="shared" si="214"/>
        <v>12</v>
      </c>
      <c r="L3430" s="151">
        <f t="shared" si="215"/>
        <v>1</v>
      </c>
    </row>
    <row r="3431" spans="2:12" x14ac:dyDescent="0.25">
      <c r="B3431" s="147" t="s">
        <v>9</v>
      </c>
      <c r="C3431" s="148" t="s">
        <v>7</v>
      </c>
      <c r="D3431" s="148">
        <v>61</v>
      </c>
      <c r="E3431" s="148" t="s">
        <v>8</v>
      </c>
      <c r="F3431" s="149">
        <v>44923</v>
      </c>
      <c r="G3431" s="149">
        <v>44400</v>
      </c>
      <c r="H3431" s="150">
        <v>10000</v>
      </c>
      <c r="I3431" s="148" t="str">
        <f t="shared" si="212"/>
        <v>2021Q3</v>
      </c>
      <c r="J3431" s="148">
        <f t="shared" si="213"/>
        <v>1</v>
      </c>
      <c r="K3431" s="148">
        <f t="shared" si="214"/>
        <v>5</v>
      </c>
      <c r="L3431" s="151">
        <f t="shared" si="215"/>
        <v>1</v>
      </c>
    </row>
    <row r="3432" spans="2:12" x14ac:dyDescent="0.25">
      <c r="B3432" s="147" t="s">
        <v>6</v>
      </c>
      <c r="C3432" s="148" t="s">
        <v>7</v>
      </c>
      <c r="D3432" s="148">
        <v>38</v>
      </c>
      <c r="E3432" s="148" t="s">
        <v>8</v>
      </c>
      <c r="F3432" s="149">
        <v>44923</v>
      </c>
      <c r="G3432" s="149">
        <v>44540</v>
      </c>
      <c r="H3432" s="150">
        <v>84000</v>
      </c>
      <c r="I3432" s="148" t="str">
        <f t="shared" si="212"/>
        <v>2021Q4</v>
      </c>
      <c r="J3432" s="148">
        <f t="shared" si="213"/>
        <v>1</v>
      </c>
      <c r="K3432" s="148">
        <f t="shared" si="214"/>
        <v>4</v>
      </c>
      <c r="L3432" s="151">
        <f t="shared" si="215"/>
        <v>1</v>
      </c>
    </row>
    <row r="3433" spans="2:12" x14ac:dyDescent="0.25">
      <c r="B3433" s="147" t="s">
        <v>6</v>
      </c>
      <c r="C3433" s="148" t="s">
        <v>7</v>
      </c>
      <c r="D3433" s="148">
        <v>25</v>
      </c>
      <c r="E3433" s="148" t="s">
        <v>8</v>
      </c>
      <c r="F3433" s="149">
        <v>44923</v>
      </c>
      <c r="G3433" s="149">
        <v>44784</v>
      </c>
      <c r="H3433" s="150">
        <v>100000</v>
      </c>
      <c r="I3433" s="148" t="str">
        <f t="shared" si="212"/>
        <v>2022Q3</v>
      </c>
      <c r="J3433" s="148">
        <f t="shared" si="213"/>
        <v>0</v>
      </c>
      <c r="K3433" s="148">
        <f t="shared" si="214"/>
        <v>1</v>
      </c>
      <c r="L3433" s="151">
        <f t="shared" si="215"/>
        <v>1</v>
      </c>
    </row>
    <row r="3434" spans="2:12" x14ac:dyDescent="0.25">
      <c r="B3434" s="147" t="s">
        <v>6</v>
      </c>
      <c r="C3434" s="148" t="s">
        <v>7</v>
      </c>
      <c r="D3434" s="148">
        <v>62</v>
      </c>
      <c r="E3434" s="148" t="s">
        <v>8</v>
      </c>
      <c r="F3434" s="149">
        <v>44923</v>
      </c>
      <c r="G3434" s="149">
        <v>44876</v>
      </c>
      <c r="H3434" s="150">
        <v>10000</v>
      </c>
      <c r="I3434" s="148" t="str">
        <f t="shared" si="212"/>
        <v>2022Q4</v>
      </c>
      <c r="J3434" s="148">
        <f t="shared" si="213"/>
        <v>0</v>
      </c>
      <c r="K3434" s="148">
        <f t="shared" si="214"/>
        <v>0</v>
      </c>
      <c r="L3434" s="151">
        <f t="shared" si="215"/>
        <v>1</v>
      </c>
    </row>
    <row r="3435" spans="2:12" x14ac:dyDescent="0.25">
      <c r="B3435" s="147" t="s">
        <v>6</v>
      </c>
      <c r="C3435" s="148" t="s">
        <v>7</v>
      </c>
      <c r="D3435" s="148">
        <v>56</v>
      </c>
      <c r="E3435" s="148" t="s">
        <v>8</v>
      </c>
      <c r="F3435" s="149">
        <v>44924</v>
      </c>
      <c r="G3435" s="149">
        <v>44851</v>
      </c>
      <c r="H3435" s="150">
        <v>17000</v>
      </c>
      <c r="I3435" s="148" t="str">
        <f t="shared" si="212"/>
        <v>2022Q4</v>
      </c>
      <c r="J3435" s="148">
        <f t="shared" si="213"/>
        <v>0</v>
      </c>
      <c r="K3435" s="148">
        <f t="shared" si="214"/>
        <v>0</v>
      </c>
      <c r="L3435" s="151">
        <f t="shared" si="215"/>
        <v>1</v>
      </c>
    </row>
    <row r="3436" spans="2:12" x14ac:dyDescent="0.25">
      <c r="B3436" s="147" t="s">
        <v>9</v>
      </c>
      <c r="C3436" s="148" t="s">
        <v>7</v>
      </c>
      <c r="D3436" s="148">
        <v>49</v>
      </c>
      <c r="E3436" s="148" t="s">
        <v>8</v>
      </c>
      <c r="F3436" s="149">
        <v>44928</v>
      </c>
      <c r="G3436" s="149">
        <v>43363</v>
      </c>
      <c r="H3436" s="150">
        <v>35000</v>
      </c>
      <c r="I3436" s="148" t="str">
        <f t="shared" si="212"/>
        <v>2018Q3</v>
      </c>
      <c r="J3436" s="148">
        <f t="shared" si="213"/>
        <v>5</v>
      </c>
      <c r="K3436" s="148">
        <f t="shared" si="214"/>
        <v>18</v>
      </c>
      <c r="L3436" s="151">
        <f t="shared" si="215"/>
        <v>1</v>
      </c>
    </row>
    <row r="3437" spans="2:12" x14ac:dyDescent="0.25">
      <c r="B3437" s="147" t="s">
        <v>9</v>
      </c>
      <c r="C3437" s="148" t="s">
        <v>7</v>
      </c>
      <c r="D3437" s="148">
        <v>61</v>
      </c>
      <c r="E3437" s="148" t="s">
        <v>8</v>
      </c>
      <c r="F3437" s="149">
        <v>44928</v>
      </c>
      <c r="G3437" s="149">
        <v>44077</v>
      </c>
      <c r="H3437" s="150">
        <v>10000</v>
      </c>
      <c r="I3437" s="148" t="str">
        <f t="shared" si="212"/>
        <v>2020Q3</v>
      </c>
      <c r="J3437" s="148">
        <f t="shared" si="213"/>
        <v>3</v>
      </c>
      <c r="K3437" s="148">
        <f t="shared" si="214"/>
        <v>10</v>
      </c>
      <c r="L3437" s="151">
        <f t="shared" si="215"/>
        <v>1</v>
      </c>
    </row>
    <row r="3438" spans="2:12" x14ac:dyDescent="0.25">
      <c r="B3438" s="147" t="s">
        <v>6</v>
      </c>
      <c r="C3438" s="148" t="s">
        <v>7</v>
      </c>
      <c r="D3438" s="148">
        <v>19</v>
      </c>
      <c r="E3438" s="148" t="s">
        <v>8</v>
      </c>
      <c r="F3438" s="149">
        <v>44928</v>
      </c>
      <c r="G3438" s="149">
        <v>44602</v>
      </c>
      <c r="H3438" s="150">
        <v>100000</v>
      </c>
      <c r="I3438" s="148" t="str">
        <f t="shared" si="212"/>
        <v>2022Q1</v>
      </c>
      <c r="J3438" s="148">
        <f t="shared" si="213"/>
        <v>1</v>
      </c>
      <c r="K3438" s="148">
        <f t="shared" si="214"/>
        <v>4</v>
      </c>
      <c r="L3438" s="151">
        <f t="shared" si="215"/>
        <v>1</v>
      </c>
    </row>
    <row r="3439" spans="2:12" x14ac:dyDescent="0.25">
      <c r="B3439" s="147" t="s">
        <v>9</v>
      </c>
      <c r="C3439" s="148" t="s">
        <v>7</v>
      </c>
      <c r="D3439" s="148">
        <v>53</v>
      </c>
      <c r="E3439" s="148" t="s">
        <v>8</v>
      </c>
      <c r="F3439" s="149">
        <v>44928</v>
      </c>
      <c r="G3439" s="149">
        <v>44682</v>
      </c>
      <c r="H3439" s="150">
        <v>25000</v>
      </c>
      <c r="I3439" s="148" t="str">
        <f t="shared" si="212"/>
        <v>2022Q2</v>
      </c>
      <c r="J3439" s="148">
        <f t="shared" si="213"/>
        <v>1</v>
      </c>
      <c r="K3439" s="148">
        <f t="shared" si="214"/>
        <v>3</v>
      </c>
      <c r="L3439" s="151">
        <f t="shared" si="215"/>
        <v>1</v>
      </c>
    </row>
    <row r="3440" spans="2:12" x14ac:dyDescent="0.25">
      <c r="B3440" s="147" t="s">
        <v>6</v>
      </c>
      <c r="C3440" s="148" t="s">
        <v>7</v>
      </c>
      <c r="D3440" s="148">
        <v>27</v>
      </c>
      <c r="E3440" s="148" t="s">
        <v>8</v>
      </c>
      <c r="F3440" s="149">
        <v>44928</v>
      </c>
      <c r="G3440" s="149">
        <v>44733</v>
      </c>
      <c r="H3440" s="150">
        <v>100000</v>
      </c>
      <c r="I3440" s="148" t="str">
        <f t="shared" si="212"/>
        <v>2022Q2</v>
      </c>
      <c r="J3440" s="148">
        <f t="shared" si="213"/>
        <v>1</v>
      </c>
      <c r="K3440" s="148">
        <f t="shared" si="214"/>
        <v>3</v>
      </c>
      <c r="L3440" s="151">
        <f t="shared" si="215"/>
        <v>1</v>
      </c>
    </row>
    <row r="3441" spans="2:12" x14ac:dyDescent="0.25">
      <c r="B3441" s="147" t="s">
        <v>6</v>
      </c>
      <c r="C3441" s="148" t="s">
        <v>7</v>
      </c>
      <c r="D3441" s="148">
        <v>50</v>
      </c>
      <c r="E3441" s="148" t="s">
        <v>8</v>
      </c>
      <c r="F3441" s="149">
        <v>44928</v>
      </c>
      <c r="G3441" s="149">
        <v>44769</v>
      </c>
      <c r="H3441" s="150">
        <v>32000</v>
      </c>
      <c r="I3441" s="148" t="str">
        <f t="shared" si="212"/>
        <v>2022Q3</v>
      </c>
      <c r="J3441" s="148">
        <f t="shared" si="213"/>
        <v>1</v>
      </c>
      <c r="K3441" s="148">
        <f t="shared" si="214"/>
        <v>2</v>
      </c>
      <c r="L3441" s="151">
        <f t="shared" si="215"/>
        <v>1</v>
      </c>
    </row>
    <row r="3442" spans="2:12" x14ac:dyDescent="0.25">
      <c r="B3442" s="147" t="s">
        <v>6</v>
      </c>
      <c r="C3442" s="148" t="s">
        <v>7</v>
      </c>
      <c r="D3442" s="148">
        <v>56</v>
      </c>
      <c r="E3442" s="148" t="s">
        <v>8</v>
      </c>
      <c r="F3442" s="149">
        <v>44928</v>
      </c>
      <c r="G3442" s="149">
        <v>44808</v>
      </c>
      <c r="H3442" s="150">
        <v>17000</v>
      </c>
      <c r="I3442" s="148" t="str">
        <f t="shared" si="212"/>
        <v>2022Q3</v>
      </c>
      <c r="J3442" s="148">
        <f t="shared" si="213"/>
        <v>1</v>
      </c>
      <c r="K3442" s="148">
        <f t="shared" si="214"/>
        <v>2</v>
      </c>
      <c r="L3442" s="151">
        <f t="shared" si="215"/>
        <v>1</v>
      </c>
    </row>
    <row r="3443" spans="2:12" x14ac:dyDescent="0.25">
      <c r="B3443" s="147" t="s">
        <v>11</v>
      </c>
      <c r="C3443" s="148" t="s">
        <v>7</v>
      </c>
      <c r="D3443" s="148">
        <v>54</v>
      </c>
      <c r="E3443" s="148" t="s">
        <v>8</v>
      </c>
      <c r="F3443" s="149">
        <v>44928</v>
      </c>
      <c r="G3443" s="149">
        <v>44921</v>
      </c>
      <c r="H3443" s="150">
        <v>22000</v>
      </c>
      <c r="I3443" s="148" t="str">
        <f t="shared" si="212"/>
        <v>2022Q4</v>
      </c>
      <c r="J3443" s="148">
        <f t="shared" si="213"/>
        <v>1</v>
      </c>
      <c r="K3443" s="148">
        <f t="shared" si="214"/>
        <v>1</v>
      </c>
      <c r="L3443" s="151">
        <f t="shared" si="215"/>
        <v>1</v>
      </c>
    </row>
    <row r="3444" spans="2:12" x14ac:dyDescent="0.25">
      <c r="B3444" s="147" t="s">
        <v>9</v>
      </c>
      <c r="C3444" s="148" t="s">
        <v>13</v>
      </c>
      <c r="D3444" s="148">
        <v>28</v>
      </c>
      <c r="E3444" s="148" t="s">
        <v>8</v>
      </c>
      <c r="F3444" s="149">
        <v>44929</v>
      </c>
      <c r="G3444" s="149">
        <v>42962</v>
      </c>
      <c r="H3444" s="150">
        <v>100000</v>
      </c>
      <c r="I3444" s="148" t="str">
        <f t="shared" si="212"/>
        <v>2017Q3</v>
      </c>
      <c r="J3444" s="148">
        <f t="shared" si="213"/>
        <v>6</v>
      </c>
      <c r="K3444" s="148">
        <f t="shared" si="214"/>
        <v>22</v>
      </c>
      <c r="L3444" s="151">
        <f t="shared" si="215"/>
        <v>0.8</v>
      </c>
    </row>
    <row r="3445" spans="2:12" x14ac:dyDescent="0.25">
      <c r="B3445" s="147" t="s">
        <v>9</v>
      </c>
      <c r="C3445" s="148" t="s">
        <v>7</v>
      </c>
      <c r="D3445" s="148">
        <v>37</v>
      </c>
      <c r="E3445" s="148" t="s">
        <v>8</v>
      </c>
      <c r="F3445" s="149">
        <v>44929</v>
      </c>
      <c r="G3445" s="149">
        <v>43038</v>
      </c>
      <c r="H3445" s="150">
        <v>86000</v>
      </c>
      <c r="I3445" s="148" t="str">
        <f t="shared" si="212"/>
        <v>2017Q4</v>
      </c>
      <c r="J3445" s="148">
        <f t="shared" si="213"/>
        <v>6</v>
      </c>
      <c r="K3445" s="148">
        <f t="shared" si="214"/>
        <v>21</v>
      </c>
      <c r="L3445" s="151">
        <f t="shared" si="215"/>
        <v>1</v>
      </c>
    </row>
    <row r="3446" spans="2:12" x14ac:dyDescent="0.25">
      <c r="B3446" s="147" t="s">
        <v>9</v>
      </c>
      <c r="C3446" s="148" t="s">
        <v>7</v>
      </c>
      <c r="D3446" s="148">
        <v>52</v>
      </c>
      <c r="E3446" s="148" t="s">
        <v>8</v>
      </c>
      <c r="F3446" s="149">
        <v>44929</v>
      </c>
      <c r="G3446" s="149">
        <v>43708</v>
      </c>
      <c r="H3446" s="150">
        <v>27000</v>
      </c>
      <c r="I3446" s="148" t="str">
        <f t="shared" si="212"/>
        <v>2019Q3</v>
      </c>
      <c r="J3446" s="148">
        <f t="shared" si="213"/>
        <v>4</v>
      </c>
      <c r="K3446" s="148">
        <f t="shared" si="214"/>
        <v>14</v>
      </c>
      <c r="L3446" s="151">
        <f t="shared" si="215"/>
        <v>1</v>
      </c>
    </row>
    <row r="3447" spans="2:12" x14ac:dyDescent="0.25">
      <c r="B3447" s="147" t="s">
        <v>9</v>
      </c>
      <c r="C3447" s="148" t="s">
        <v>7</v>
      </c>
      <c r="D3447" s="148">
        <v>52</v>
      </c>
      <c r="E3447" s="148" t="s">
        <v>8</v>
      </c>
      <c r="F3447" s="149">
        <v>44929</v>
      </c>
      <c r="G3447" s="149">
        <v>43971</v>
      </c>
      <c r="H3447" s="150">
        <v>27000</v>
      </c>
      <c r="I3447" s="148" t="str">
        <f t="shared" si="212"/>
        <v>2020Q2</v>
      </c>
      <c r="J3447" s="148">
        <f t="shared" si="213"/>
        <v>3</v>
      </c>
      <c r="K3447" s="148">
        <f t="shared" si="214"/>
        <v>11</v>
      </c>
      <c r="L3447" s="151">
        <f t="shared" si="215"/>
        <v>1</v>
      </c>
    </row>
    <row r="3448" spans="2:12" x14ac:dyDescent="0.25">
      <c r="B3448" s="147" t="s">
        <v>6</v>
      </c>
      <c r="C3448" s="148" t="s">
        <v>7</v>
      </c>
      <c r="D3448" s="148">
        <v>37</v>
      </c>
      <c r="E3448" s="148" t="s">
        <v>8</v>
      </c>
      <c r="F3448" s="149">
        <v>44929</v>
      </c>
      <c r="G3448" s="149">
        <v>44888</v>
      </c>
      <c r="H3448" s="150">
        <v>86000</v>
      </c>
      <c r="I3448" s="148" t="str">
        <f t="shared" si="212"/>
        <v>2022Q4</v>
      </c>
      <c r="J3448" s="148">
        <f t="shared" si="213"/>
        <v>1</v>
      </c>
      <c r="K3448" s="148">
        <f t="shared" si="214"/>
        <v>1</v>
      </c>
      <c r="L3448" s="151">
        <f t="shared" si="215"/>
        <v>1</v>
      </c>
    </row>
    <row r="3449" spans="2:12" x14ac:dyDescent="0.25">
      <c r="B3449" s="147" t="s">
        <v>9</v>
      </c>
      <c r="C3449" s="148" t="s">
        <v>7</v>
      </c>
      <c r="D3449" s="148">
        <v>39</v>
      </c>
      <c r="E3449" s="148" t="s">
        <v>8</v>
      </c>
      <c r="F3449" s="149">
        <v>44930</v>
      </c>
      <c r="G3449" s="149">
        <v>43041</v>
      </c>
      <c r="H3449" s="150">
        <v>81000</v>
      </c>
      <c r="I3449" s="148" t="str">
        <f t="shared" si="212"/>
        <v>2017Q4</v>
      </c>
      <c r="J3449" s="148">
        <f t="shared" si="213"/>
        <v>6</v>
      </c>
      <c r="K3449" s="148">
        <f t="shared" si="214"/>
        <v>21</v>
      </c>
      <c r="L3449" s="151">
        <f t="shared" si="215"/>
        <v>1</v>
      </c>
    </row>
    <row r="3450" spans="2:12" x14ac:dyDescent="0.25">
      <c r="B3450" s="147" t="s">
        <v>11</v>
      </c>
      <c r="C3450" s="148" t="s">
        <v>7</v>
      </c>
      <c r="D3450" s="148">
        <v>53</v>
      </c>
      <c r="E3450" s="148" t="s">
        <v>8</v>
      </c>
      <c r="F3450" s="149">
        <v>44930</v>
      </c>
      <c r="G3450" s="149">
        <v>44887</v>
      </c>
      <c r="H3450" s="150">
        <v>25000</v>
      </c>
      <c r="I3450" s="148" t="str">
        <f t="shared" si="212"/>
        <v>2022Q4</v>
      </c>
      <c r="J3450" s="148">
        <f t="shared" si="213"/>
        <v>1</v>
      </c>
      <c r="K3450" s="148">
        <f t="shared" si="214"/>
        <v>1</v>
      </c>
      <c r="L3450" s="151">
        <f t="shared" si="215"/>
        <v>1</v>
      </c>
    </row>
    <row r="3451" spans="2:12" x14ac:dyDescent="0.25">
      <c r="B3451" s="147" t="s">
        <v>9</v>
      </c>
      <c r="C3451" s="148" t="s">
        <v>7</v>
      </c>
      <c r="D3451" s="148">
        <v>37</v>
      </c>
      <c r="E3451" s="148" t="s">
        <v>8</v>
      </c>
      <c r="F3451" s="149">
        <v>44931</v>
      </c>
      <c r="G3451" s="149">
        <v>44216</v>
      </c>
      <c r="H3451" s="150">
        <v>86000</v>
      </c>
      <c r="I3451" s="148" t="str">
        <f t="shared" si="212"/>
        <v>2021Q1</v>
      </c>
      <c r="J3451" s="148">
        <f t="shared" si="213"/>
        <v>2</v>
      </c>
      <c r="K3451" s="148">
        <f t="shared" si="214"/>
        <v>8</v>
      </c>
      <c r="L3451" s="151">
        <f t="shared" si="215"/>
        <v>1</v>
      </c>
    </row>
    <row r="3452" spans="2:12" x14ac:dyDescent="0.25">
      <c r="B3452" s="147" t="s">
        <v>9</v>
      </c>
      <c r="C3452" s="148" t="s">
        <v>7</v>
      </c>
      <c r="D3452" s="148">
        <v>31</v>
      </c>
      <c r="E3452" s="148" t="s">
        <v>8</v>
      </c>
      <c r="F3452" s="149">
        <v>44931</v>
      </c>
      <c r="G3452" s="149">
        <v>44399</v>
      </c>
      <c r="H3452" s="150">
        <v>98000</v>
      </c>
      <c r="I3452" s="148" t="str">
        <f t="shared" si="212"/>
        <v>2021Q3</v>
      </c>
      <c r="J3452" s="148">
        <f t="shared" si="213"/>
        <v>2</v>
      </c>
      <c r="K3452" s="148">
        <f t="shared" si="214"/>
        <v>6</v>
      </c>
      <c r="L3452" s="151">
        <f t="shared" si="215"/>
        <v>1</v>
      </c>
    </row>
    <row r="3453" spans="2:12" x14ac:dyDescent="0.25">
      <c r="B3453" s="147" t="s">
        <v>9</v>
      </c>
      <c r="C3453" s="148" t="s">
        <v>10</v>
      </c>
      <c r="D3453" s="148">
        <v>47</v>
      </c>
      <c r="E3453" s="148" t="s">
        <v>8</v>
      </c>
      <c r="F3453" s="149">
        <v>44931</v>
      </c>
      <c r="G3453" s="149">
        <v>44496</v>
      </c>
      <c r="H3453" s="150">
        <v>40000</v>
      </c>
      <c r="I3453" s="148" t="str">
        <f t="shared" si="212"/>
        <v>2021Q4</v>
      </c>
      <c r="J3453" s="148">
        <f t="shared" si="213"/>
        <v>2</v>
      </c>
      <c r="K3453" s="148">
        <f t="shared" si="214"/>
        <v>5</v>
      </c>
      <c r="L3453" s="151">
        <f t="shared" si="215"/>
        <v>0</v>
      </c>
    </row>
    <row r="3454" spans="2:12" x14ac:dyDescent="0.25">
      <c r="B3454" s="147" t="s">
        <v>9</v>
      </c>
      <c r="C3454" s="148" t="s">
        <v>13</v>
      </c>
      <c r="D3454" s="148">
        <v>38</v>
      </c>
      <c r="E3454" s="148" t="s">
        <v>8</v>
      </c>
      <c r="F3454" s="149">
        <v>44934</v>
      </c>
      <c r="G3454" s="149">
        <v>43860</v>
      </c>
      <c r="H3454" s="150">
        <v>84000</v>
      </c>
      <c r="I3454" s="148" t="str">
        <f t="shared" si="212"/>
        <v>2020Q1</v>
      </c>
      <c r="J3454" s="148">
        <f t="shared" si="213"/>
        <v>3</v>
      </c>
      <c r="K3454" s="148">
        <f t="shared" si="214"/>
        <v>12</v>
      </c>
      <c r="L3454" s="151">
        <f t="shared" si="215"/>
        <v>0.8</v>
      </c>
    </row>
    <row r="3455" spans="2:12" x14ac:dyDescent="0.25">
      <c r="B3455" s="147" t="s">
        <v>9</v>
      </c>
      <c r="C3455" s="148" t="s">
        <v>7</v>
      </c>
      <c r="D3455" s="148">
        <v>57</v>
      </c>
      <c r="E3455" s="148" t="s">
        <v>8</v>
      </c>
      <c r="F3455" s="149">
        <v>44935</v>
      </c>
      <c r="G3455" s="149">
        <v>43678</v>
      </c>
      <c r="H3455" s="150">
        <v>15000</v>
      </c>
      <c r="I3455" s="148" t="str">
        <f t="shared" si="212"/>
        <v>2019Q3</v>
      </c>
      <c r="J3455" s="148">
        <f t="shared" si="213"/>
        <v>4</v>
      </c>
      <c r="K3455" s="148">
        <f t="shared" si="214"/>
        <v>14</v>
      </c>
      <c r="L3455" s="151">
        <f t="shared" si="215"/>
        <v>1</v>
      </c>
    </row>
    <row r="3456" spans="2:12" x14ac:dyDescent="0.25">
      <c r="B3456" s="147" t="s">
        <v>9</v>
      </c>
      <c r="C3456" s="148" t="s">
        <v>7</v>
      </c>
      <c r="D3456" s="148">
        <v>53</v>
      </c>
      <c r="E3456" s="148" t="s">
        <v>8</v>
      </c>
      <c r="F3456" s="149">
        <v>44935</v>
      </c>
      <c r="G3456" s="149">
        <v>44044</v>
      </c>
      <c r="H3456" s="150">
        <v>25000</v>
      </c>
      <c r="I3456" s="148" t="str">
        <f t="shared" si="212"/>
        <v>2020Q3</v>
      </c>
      <c r="J3456" s="148">
        <f t="shared" si="213"/>
        <v>3</v>
      </c>
      <c r="K3456" s="148">
        <f t="shared" si="214"/>
        <v>10</v>
      </c>
      <c r="L3456" s="151">
        <f t="shared" si="215"/>
        <v>1</v>
      </c>
    </row>
    <row r="3457" spans="2:12" x14ac:dyDescent="0.25">
      <c r="B3457" s="147" t="s">
        <v>9</v>
      </c>
      <c r="C3457" s="148" t="s">
        <v>7</v>
      </c>
      <c r="D3457" s="148">
        <v>39</v>
      </c>
      <c r="E3457" s="148" t="s">
        <v>8</v>
      </c>
      <c r="F3457" s="149">
        <v>44935</v>
      </c>
      <c r="G3457" s="149">
        <v>44425</v>
      </c>
      <c r="H3457" s="150">
        <v>81000</v>
      </c>
      <c r="I3457" s="148" t="str">
        <f t="shared" si="212"/>
        <v>2021Q3</v>
      </c>
      <c r="J3457" s="148">
        <f t="shared" si="213"/>
        <v>2</v>
      </c>
      <c r="K3457" s="148">
        <f t="shared" si="214"/>
        <v>6</v>
      </c>
      <c r="L3457" s="151">
        <f t="shared" si="215"/>
        <v>1</v>
      </c>
    </row>
    <row r="3458" spans="2:12" x14ac:dyDescent="0.25">
      <c r="B3458" s="147" t="s">
        <v>9</v>
      </c>
      <c r="C3458" s="148" t="s">
        <v>7</v>
      </c>
      <c r="D3458" s="148">
        <v>49</v>
      </c>
      <c r="E3458" s="148" t="s">
        <v>8</v>
      </c>
      <c r="F3458" s="149">
        <v>44935</v>
      </c>
      <c r="G3458" s="149">
        <v>44489</v>
      </c>
      <c r="H3458" s="150">
        <v>35000</v>
      </c>
      <c r="I3458" s="148" t="str">
        <f t="shared" si="212"/>
        <v>2021Q4</v>
      </c>
      <c r="J3458" s="148">
        <f t="shared" si="213"/>
        <v>2</v>
      </c>
      <c r="K3458" s="148">
        <f t="shared" si="214"/>
        <v>5</v>
      </c>
      <c r="L3458" s="151">
        <f t="shared" si="215"/>
        <v>1</v>
      </c>
    </row>
    <row r="3459" spans="2:12" x14ac:dyDescent="0.25">
      <c r="B3459" s="147" t="s">
        <v>9</v>
      </c>
      <c r="C3459" s="148" t="s">
        <v>7</v>
      </c>
      <c r="D3459" s="148">
        <v>42</v>
      </c>
      <c r="E3459" s="148" t="s">
        <v>8</v>
      </c>
      <c r="F3459" s="149">
        <v>44935</v>
      </c>
      <c r="G3459" s="149">
        <v>44689</v>
      </c>
      <c r="H3459" s="150">
        <v>64000</v>
      </c>
      <c r="I3459" s="148" t="str">
        <f t="shared" si="212"/>
        <v>2022Q2</v>
      </c>
      <c r="J3459" s="148">
        <f t="shared" si="213"/>
        <v>1</v>
      </c>
      <c r="K3459" s="148">
        <f t="shared" si="214"/>
        <v>3</v>
      </c>
      <c r="L3459" s="151">
        <f t="shared" si="215"/>
        <v>1</v>
      </c>
    </row>
    <row r="3460" spans="2:12" x14ac:dyDescent="0.25">
      <c r="B3460" s="147" t="s">
        <v>9</v>
      </c>
      <c r="C3460" s="148" t="s">
        <v>7</v>
      </c>
      <c r="D3460" s="148">
        <v>20</v>
      </c>
      <c r="E3460" s="148" t="s">
        <v>8</v>
      </c>
      <c r="F3460" s="149">
        <v>44936</v>
      </c>
      <c r="G3460" s="149">
        <v>43106</v>
      </c>
      <c r="H3460" s="150">
        <v>100000</v>
      </c>
      <c r="I3460" s="148" t="str">
        <f t="shared" si="212"/>
        <v>2018Q1</v>
      </c>
      <c r="J3460" s="148">
        <f t="shared" si="213"/>
        <v>5</v>
      </c>
      <c r="K3460" s="148">
        <f t="shared" si="214"/>
        <v>20</v>
      </c>
      <c r="L3460" s="151">
        <f t="shared" si="215"/>
        <v>1</v>
      </c>
    </row>
    <row r="3461" spans="2:12" x14ac:dyDescent="0.25">
      <c r="B3461" s="147" t="s">
        <v>9</v>
      </c>
      <c r="C3461" s="148" t="s">
        <v>7</v>
      </c>
      <c r="D3461" s="148">
        <v>38</v>
      </c>
      <c r="E3461" s="148" t="s">
        <v>8</v>
      </c>
      <c r="F3461" s="149">
        <v>44936</v>
      </c>
      <c r="G3461" s="149">
        <v>44665</v>
      </c>
      <c r="H3461" s="150">
        <v>84000</v>
      </c>
      <c r="I3461" s="148" t="str">
        <f t="shared" si="212"/>
        <v>2022Q2</v>
      </c>
      <c r="J3461" s="148">
        <f t="shared" si="213"/>
        <v>1</v>
      </c>
      <c r="K3461" s="148">
        <f t="shared" si="214"/>
        <v>3</v>
      </c>
      <c r="L3461" s="151">
        <f t="shared" si="215"/>
        <v>1</v>
      </c>
    </row>
    <row r="3462" spans="2:12" x14ac:dyDescent="0.25">
      <c r="B3462" s="147" t="s">
        <v>9</v>
      </c>
      <c r="C3462" s="148" t="s">
        <v>7</v>
      </c>
      <c r="D3462" s="148">
        <v>45</v>
      </c>
      <c r="E3462" s="148" t="s">
        <v>8</v>
      </c>
      <c r="F3462" s="149">
        <v>44936</v>
      </c>
      <c r="G3462" s="149">
        <v>44714</v>
      </c>
      <c r="H3462" s="150">
        <v>47000</v>
      </c>
      <c r="I3462" s="148" t="str">
        <f t="shared" si="212"/>
        <v>2022Q2</v>
      </c>
      <c r="J3462" s="148">
        <f t="shared" si="213"/>
        <v>1</v>
      </c>
      <c r="K3462" s="148">
        <f t="shared" si="214"/>
        <v>3</v>
      </c>
      <c r="L3462" s="151">
        <f t="shared" si="215"/>
        <v>1</v>
      </c>
    </row>
    <row r="3463" spans="2:12" x14ac:dyDescent="0.25">
      <c r="B3463" s="147" t="s">
        <v>6</v>
      </c>
      <c r="C3463" s="148" t="s">
        <v>7</v>
      </c>
      <c r="D3463" s="148">
        <v>24</v>
      </c>
      <c r="E3463" s="148" t="s">
        <v>8</v>
      </c>
      <c r="F3463" s="149">
        <v>44936</v>
      </c>
      <c r="G3463" s="149">
        <v>44743</v>
      </c>
      <c r="H3463" s="150">
        <v>100000</v>
      </c>
      <c r="I3463" s="148" t="str">
        <f t="shared" si="212"/>
        <v>2022Q3</v>
      </c>
      <c r="J3463" s="148">
        <f t="shared" si="213"/>
        <v>1</v>
      </c>
      <c r="K3463" s="148">
        <f t="shared" si="214"/>
        <v>2</v>
      </c>
      <c r="L3463" s="151">
        <f t="shared" si="215"/>
        <v>1</v>
      </c>
    </row>
    <row r="3464" spans="2:12" x14ac:dyDescent="0.25">
      <c r="B3464" s="147" t="s">
        <v>6</v>
      </c>
      <c r="C3464" s="148" t="s">
        <v>7</v>
      </c>
      <c r="D3464" s="148">
        <v>32</v>
      </c>
      <c r="E3464" s="148" t="s">
        <v>8</v>
      </c>
      <c r="F3464" s="149">
        <v>44936</v>
      </c>
      <c r="G3464" s="149">
        <v>44759</v>
      </c>
      <c r="H3464" s="150">
        <v>96000</v>
      </c>
      <c r="I3464" s="148" t="str">
        <f t="shared" si="212"/>
        <v>2022Q3</v>
      </c>
      <c r="J3464" s="148">
        <f t="shared" si="213"/>
        <v>1</v>
      </c>
      <c r="K3464" s="148">
        <f t="shared" si="214"/>
        <v>2</v>
      </c>
      <c r="L3464" s="151">
        <f t="shared" si="215"/>
        <v>1</v>
      </c>
    </row>
    <row r="3465" spans="2:12" x14ac:dyDescent="0.25">
      <c r="B3465" s="147" t="s">
        <v>9</v>
      </c>
      <c r="C3465" s="148" t="s">
        <v>7</v>
      </c>
      <c r="D3465" s="148">
        <v>43</v>
      </c>
      <c r="E3465" s="148" t="s">
        <v>8</v>
      </c>
      <c r="F3465" s="149">
        <v>44937</v>
      </c>
      <c r="G3465" s="149">
        <v>43062</v>
      </c>
      <c r="H3465" s="150">
        <v>59000</v>
      </c>
      <c r="I3465" s="148" t="str">
        <f t="shared" si="212"/>
        <v>2017Q4</v>
      </c>
      <c r="J3465" s="148">
        <f t="shared" si="213"/>
        <v>6</v>
      </c>
      <c r="K3465" s="148">
        <f t="shared" si="214"/>
        <v>21</v>
      </c>
      <c r="L3465" s="151">
        <f t="shared" si="215"/>
        <v>1</v>
      </c>
    </row>
    <row r="3466" spans="2:12" x14ac:dyDescent="0.25">
      <c r="B3466" s="147" t="s">
        <v>9</v>
      </c>
      <c r="C3466" s="148" t="s">
        <v>7</v>
      </c>
      <c r="D3466" s="148">
        <v>33</v>
      </c>
      <c r="E3466" s="148" t="s">
        <v>8</v>
      </c>
      <c r="F3466" s="149">
        <v>44937</v>
      </c>
      <c r="G3466" s="149">
        <v>43509</v>
      </c>
      <c r="H3466" s="150">
        <v>94000</v>
      </c>
      <c r="I3466" s="148" t="str">
        <f t="shared" si="212"/>
        <v>2019Q1</v>
      </c>
      <c r="J3466" s="148">
        <f t="shared" si="213"/>
        <v>4</v>
      </c>
      <c r="K3466" s="148">
        <f t="shared" si="214"/>
        <v>16</v>
      </c>
      <c r="L3466" s="151">
        <f t="shared" si="215"/>
        <v>1</v>
      </c>
    </row>
    <row r="3467" spans="2:12" x14ac:dyDescent="0.25">
      <c r="B3467" s="147" t="s">
        <v>11</v>
      </c>
      <c r="C3467" s="148" t="s">
        <v>7</v>
      </c>
      <c r="D3467" s="148">
        <v>46</v>
      </c>
      <c r="E3467" s="148" t="s">
        <v>8</v>
      </c>
      <c r="F3467" s="149">
        <v>44938</v>
      </c>
      <c r="G3467" s="149">
        <v>44913</v>
      </c>
      <c r="H3467" s="150">
        <v>43000</v>
      </c>
      <c r="I3467" s="148" t="str">
        <f t="shared" ref="I3467:I3530" si="216">YEAR(G3467)&amp;"Q"&amp;ROUNDUP(MONTH(G3467)/3,0)</f>
        <v>2022Q4</v>
      </c>
      <c r="J3467" s="148">
        <f t="shared" ref="J3467:J3530" si="217">YEAR(F3467)-YEAR(G3467)</f>
        <v>1</v>
      </c>
      <c r="K3467" s="148">
        <f t="shared" ref="K3467:K3530" si="218">(YEAR(F3467)*4+ROUNDDOWN((MONTH(F3467)-1)/3,0))
-(YEAR(G3467)*4+ROUNDDOWN((MONTH(G3467)-1)/3,0))</f>
        <v>1</v>
      </c>
      <c r="L3467" s="151">
        <f t="shared" ref="L3467:L3530" si="219">IF(C3467="Declined",0,IF(C3467="Admitted",1,IF(B3467="TPD",0.8,1)))</f>
        <v>1</v>
      </c>
    </row>
    <row r="3468" spans="2:12" x14ac:dyDescent="0.25">
      <c r="B3468" s="147" t="s">
        <v>9</v>
      </c>
      <c r="C3468" s="148" t="s">
        <v>7</v>
      </c>
      <c r="D3468" s="148">
        <v>47</v>
      </c>
      <c r="E3468" s="148" t="s">
        <v>8</v>
      </c>
      <c r="F3468" s="149">
        <v>44941</v>
      </c>
      <c r="G3468" s="149">
        <v>44173</v>
      </c>
      <c r="H3468" s="150">
        <v>40000</v>
      </c>
      <c r="I3468" s="148" t="str">
        <f t="shared" si="216"/>
        <v>2020Q4</v>
      </c>
      <c r="J3468" s="148">
        <f t="shared" si="217"/>
        <v>3</v>
      </c>
      <c r="K3468" s="148">
        <f t="shared" si="218"/>
        <v>9</v>
      </c>
      <c r="L3468" s="151">
        <f t="shared" si="219"/>
        <v>1</v>
      </c>
    </row>
    <row r="3469" spans="2:12" x14ac:dyDescent="0.25">
      <c r="B3469" s="147" t="s">
        <v>9</v>
      </c>
      <c r="C3469" s="148" t="s">
        <v>7</v>
      </c>
      <c r="D3469" s="148">
        <v>53</v>
      </c>
      <c r="E3469" s="148" t="s">
        <v>8</v>
      </c>
      <c r="F3469" s="149">
        <v>44941</v>
      </c>
      <c r="G3469" s="149">
        <v>44699</v>
      </c>
      <c r="H3469" s="150">
        <v>25000</v>
      </c>
      <c r="I3469" s="148" t="str">
        <f t="shared" si="216"/>
        <v>2022Q2</v>
      </c>
      <c r="J3469" s="148">
        <f t="shared" si="217"/>
        <v>1</v>
      </c>
      <c r="K3469" s="148">
        <f t="shared" si="218"/>
        <v>3</v>
      </c>
      <c r="L3469" s="151">
        <f t="shared" si="219"/>
        <v>1</v>
      </c>
    </row>
    <row r="3470" spans="2:12" x14ac:dyDescent="0.25">
      <c r="B3470" s="147" t="s">
        <v>6</v>
      </c>
      <c r="C3470" s="148" t="s">
        <v>7</v>
      </c>
      <c r="D3470" s="148">
        <v>57</v>
      </c>
      <c r="E3470" s="148" t="s">
        <v>8</v>
      </c>
      <c r="F3470" s="149">
        <v>44941</v>
      </c>
      <c r="G3470" s="149">
        <v>44738</v>
      </c>
      <c r="H3470" s="150">
        <v>15000</v>
      </c>
      <c r="I3470" s="148" t="str">
        <f t="shared" si="216"/>
        <v>2022Q2</v>
      </c>
      <c r="J3470" s="148">
        <f t="shared" si="217"/>
        <v>1</v>
      </c>
      <c r="K3470" s="148">
        <f t="shared" si="218"/>
        <v>3</v>
      </c>
      <c r="L3470" s="151">
        <f t="shared" si="219"/>
        <v>1</v>
      </c>
    </row>
    <row r="3471" spans="2:12" x14ac:dyDescent="0.25">
      <c r="B3471" s="147" t="s">
        <v>6</v>
      </c>
      <c r="C3471" s="148" t="s">
        <v>7</v>
      </c>
      <c r="D3471" s="148">
        <v>25</v>
      </c>
      <c r="E3471" s="148" t="s">
        <v>8</v>
      </c>
      <c r="F3471" s="149">
        <v>44941</v>
      </c>
      <c r="G3471" s="149">
        <v>44839</v>
      </c>
      <c r="H3471" s="150">
        <v>100000</v>
      </c>
      <c r="I3471" s="148" t="str">
        <f t="shared" si="216"/>
        <v>2022Q4</v>
      </c>
      <c r="J3471" s="148">
        <f t="shared" si="217"/>
        <v>1</v>
      </c>
      <c r="K3471" s="148">
        <f t="shared" si="218"/>
        <v>1</v>
      </c>
      <c r="L3471" s="151">
        <f t="shared" si="219"/>
        <v>1</v>
      </c>
    </row>
    <row r="3472" spans="2:12" x14ac:dyDescent="0.25">
      <c r="B3472" s="147" t="s">
        <v>11</v>
      </c>
      <c r="C3472" s="148" t="s">
        <v>7</v>
      </c>
      <c r="D3472" s="148">
        <v>54</v>
      </c>
      <c r="E3472" s="148" t="s">
        <v>8</v>
      </c>
      <c r="F3472" s="149">
        <v>44941</v>
      </c>
      <c r="G3472" s="149">
        <v>44916</v>
      </c>
      <c r="H3472" s="150">
        <v>22000</v>
      </c>
      <c r="I3472" s="148" t="str">
        <f t="shared" si="216"/>
        <v>2022Q4</v>
      </c>
      <c r="J3472" s="148">
        <f t="shared" si="217"/>
        <v>1</v>
      </c>
      <c r="K3472" s="148">
        <f t="shared" si="218"/>
        <v>1</v>
      </c>
      <c r="L3472" s="151">
        <f t="shared" si="219"/>
        <v>1</v>
      </c>
    </row>
    <row r="3473" spans="2:12" x14ac:dyDescent="0.25">
      <c r="B3473" s="147" t="s">
        <v>11</v>
      </c>
      <c r="C3473" s="148" t="s">
        <v>7</v>
      </c>
      <c r="D3473" s="148">
        <v>22</v>
      </c>
      <c r="E3473" s="148" t="s">
        <v>8</v>
      </c>
      <c r="F3473" s="149">
        <v>44941</v>
      </c>
      <c r="G3473" s="149">
        <v>44929</v>
      </c>
      <c r="H3473" s="150">
        <v>100000</v>
      </c>
      <c r="I3473" s="148" t="str">
        <f t="shared" si="216"/>
        <v>2023Q1</v>
      </c>
      <c r="J3473" s="148">
        <f t="shared" si="217"/>
        <v>0</v>
      </c>
      <c r="K3473" s="148">
        <f t="shared" si="218"/>
        <v>0</v>
      </c>
      <c r="L3473" s="151">
        <f t="shared" si="219"/>
        <v>1</v>
      </c>
    </row>
    <row r="3474" spans="2:12" x14ac:dyDescent="0.25">
      <c r="B3474" s="147" t="s">
        <v>9</v>
      </c>
      <c r="C3474" s="148" t="s">
        <v>7</v>
      </c>
      <c r="D3474" s="148">
        <v>46</v>
      </c>
      <c r="E3474" s="148" t="s">
        <v>8</v>
      </c>
      <c r="F3474" s="149">
        <v>44942</v>
      </c>
      <c r="G3474" s="149">
        <v>44107</v>
      </c>
      <c r="H3474" s="150">
        <v>43000</v>
      </c>
      <c r="I3474" s="148" t="str">
        <f t="shared" si="216"/>
        <v>2020Q4</v>
      </c>
      <c r="J3474" s="148">
        <f t="shared" si="217"/>
        <v>3</v>
      </c>
      <c r="K3474" s="148">
        <f t="shared" si="218"/>
        <v>9</v>
      </c>
      <c r="L3474" s="151">
        <f t="shared" si="219"/>
        <v>1</v>
      </c>
    </row>
    <row r="3475" spans="2:12" x14ac:dyDescent="0.25">
      <c r="B3475" s="147" t="s">
        <v>6</v>
      </c>
      <c r="C3475" s="148" t="s">
        <v>7</v>
      </c>
      <c r="D3475" s="148">
        <v>29</v>
      </c>
      <c r="E3475" s="148" t="s">
        <v>8</v>
      </c>
      <c r="F3475" s="149">
        <v>44942</v>
      </c>
      <c r="G3475" s="149">
        <v>44266</v>
      </c>
      <c r="H3475" s="150">
        <v>100000</v>
      </c>
      <c r="I3475" s="148" t="str">
        <f t="shared" si="216"/>
        <v>2021Q1</v>
      </c>
      <c r="J3475" s="148">
        <f t="shared" si="217"/>
        <v>2</v>
      </c>
      <c r="K3475" s="148">
        <f t="shared" si="218"/>
        <v>8</v>
      </c>
      <c r="L3475" s="151">
        <f t="shared" si="219"/>
        <v>1</v>
      </c>
    </row>
    <row r="3476" spans="2:12" x14ac:dyDescent="0.25">
      <c r="B3476" s="147" t="s">
        <v>9</v>
      </c>
      <c r="C3476" s="148" t="s">
        <v>7</v>
      </c>
      <c r="D3476" s="148">
        <v>42</v>
      </c>
      <c r="E3476" s="148" t="s">
        <v>8</v>
      </c>
      <c r="F3476" s="149">
        <v>44942</v>
      </c>
      <c r="G3476" s="149">
        <v>44668</v>
      </c>
      <c r="H3476" s="150">
        <v>64000</v>
      </c>
      <c r="I3476" s="148" t="str">
        <f t="shared" si="216"/>
        <v>2022Q2</v>
      </c>
      <c r="J3476" s="148">
        <f t="shared" si="217"/>
        <v>1</v>
      </c>
      <c r="K3476" s="148">
        <f t="shared" si="218"/>
        <v>3</v>
      </c>
      <c r="L3476" s="151">
        <f t="shared" si="219"/>
        <v>1</v>
      </c>
    </row>
    <row r="3477" spans="2:12" x14ac:dyDescent="0.25">
      <c r="B3477" s="147" t="s">
        <v>9</v>
      </c>
      <c r="C3477" s="148" t="s">
        <v>7</v>
      </c>
      <c r="D3477" s="148">
        <v>56</v>
      </c>
      <c r="E3477" s="148" t="s">
        <v>8</v>
      </c>
      <c r="F3477" s="149">
        <v>44942</v>
      </c>
      <c r="G3477" s="149">
        <v>44770</v>
      </c>
      <c r="H3477" s="150">
        <v>17000</v>
      </c>
      <c r="I3477" s="148" t="str">
        <f t="shared" si="216"/>
        <v>2022Q3</v>
      </c>
      <c r="J3477" s="148">
        <f t="shared" si="217"/>
        <v>1</v>
      </c>
      <c r="K3477" s="148">
        <f t="shared" si="218"/>
        <v>2</v>
      </c>
      <c r="L3477" s="151">
        <f t="shared" si="219"/>
        <v>1</v>
      </c>
    </row>
    <row r="3478" spans="2:12" x14ac:dyDescent="0.25">
      <c r="B3478" s="147" t="s">
        <v>6</v>
      </c>
      <c r="C3478" s="148" t="s">
        <v>7</v>
      </c>
      <c r="D3478" s="148">
        <v>46</v>
      </c>
      <c r="E3478" s="148" t="s">
        <v>8</v>
      </c>
      <c r="F3478" s="149">
        <v>44942</v>
      </c>
      <c r="G3478" s="149">
        <v>44783</v>
      </c>
      <c r="H3478" s="150">
        <v>43000</v>
      </c>
      <c r="I3478" s="148" t="str">
        <f t="shared" si="216"/>
        <v>2022Q3</v>
      </c>
      <c r="J3478" s="148">
        <f t="shared" si="217"/>
        <v>1</v>
      </c>
      <c r="K3478" s="148">
        <f t="shared" si="218"/>
        <v>2</v>
      </c>
      <c r="L3478" s="151">
        <f t="shared" si="219"/>
        <v>1</v>
      </c>
    </row>
    <row r="3479" spans="2:12" x14ac:dyDescent="0.25">
      <c r="B3479" s="147" t="s">
        <v>6</v>
      </c>
      <c r="C3479" s="148" t="s">
        <v>7</v>
      </c>
      <c r="D3479" s="148">
        <v>47</v>
      </c>
      <c r="E3479" s="148" t="s">
        <v>8</v>
      </c>
      <c r="F3479" s="149">
        <v>44942</v>
      </c>
      <c r="G3479" s="149">
        <v>44803</v>
      </c>
      <c r="H3479" s="150">
        <v>40000</v>
      </c>
      <c r="I3479" s="148" t="str">
        <f t="shared" si="216"/>
        <v>2022Q3</v>
      </c>
      <c r="J3479" s="148">
        <f t="shared" si="217"/>
        <v>1</v>
      </c>
      <c r="K3479" s="148">
        <f t="shared" si="218"/>
        <v>2</v>
      </c>
      <c r="L3479" s="151">
        <f t="shared" si="219"/>
        <v>1</v>
      </c>
    </row>
    <row r="3480" spans="2:12" x14ac:dyDescent="0.25">
      <c r="B3480" s="147" t="s">
        <v>6</v>
      </c>
      <c r="C3480" s="148" t="s">
        <v>7</v>
      </c>
      <c r="D3480" s="148">
        <v>35</v>
      </c>
      <c r="E3480" s="148" t="s">
        <v>8</v>
      </c>
      <c r="F3480" s="149">
        <v>44942</v>
      </c>
      <c r="G3480" s="149">
        <v>44827</v>
      </c>
      <c r="H3480" s="150">
        <v>88000</v>
      </c>
      <c r="I3480" s="148" t="str">
        <f t="shared" si="216"/>
        <v>2022Q3</v>
      </c>
      <c r="J3480" s="148">
        <f t="shared" si="217"/>
        <v>1</v>
      </c>
      <c r="K3480" s="148">
        <f t="shared" si="218"/>
        <v>2</v>
      </c>
      <c r="L3480" s="151">
        <f t="shared" si="219"/>
        <v>1</v>
      </c>
    </row>
    <row r="3481" spans="2:12" x14ac:dyDescent="0.25">
      <c r="B3481" s="147" t="s">
        <v>9</v>
      </c>
      <c r="C3481" s="148" t="s">
        <v>7</v>
      </c>
      <c r="D3481" s="148">
        <v>57</v>
      </c>
      <c r="E3481" s="148" t="s">
        <v>8</v>
      </c>
      <c r="F3481" s="149">
        <v>44943</v>
      </c>
      <c r="G3481" s="149">
        <v>43054</v>
      </c>
      <c r="H3481" s="150">
        <v>15000</v>
      </c>
      <c r="I3481" s="148" t="str">
        <f t="shared" si="216"/>
        <v>2017Q4</v>
      </c>
      <c r="J3481" s="148">
        <f t="shared" si="217"/>
        <v>6</v>
      </c>
      <c r="K3481" s="148">
        <f t="shared" si="218"/>
        <v>21</v>
      </c>
      <c r="L3481" s="151">
        <f t="shared" si="219"/>
        <v>1</v>
      </c>
    </row>
    <row r="3482" spans="2:12" x14ac:dyDescent="0.25">
      <c r="B3482" s="147" t="s">
        <v>9</v>
      </c>
      <c r="C3482" s="148" t="s">
        <v>10</v>
      </c>
      <c r="D3482" s="148">
        <v>40</v>
      </c>
      <c r="E3482" s="148" t="s">
        <v>8</v>
      </c>
      <c r="F3482" s="149">
        <v>44943</v>
      </c>
      <c r="G3482" s="149">
        <v>43800</v>
      </c>
      <c r="H3482" s="150">
        <v>74000</v>
      </c>
      <c r="I3482" s="148" t="str">
        <f t="shared" si="216"/>
        <v>2019Q4</v>
      </c>
      <c r="J3482" s="148">
        <f t="shared" si="217"/>
        <v>4</v>
      </c>
      <c r="K3482" s="148">
        <f t="shared" si="218"/>
        <v>13</v>
      </c>
      <c r="L3482" s="151">
        <f t="shared" si="219"/>
        <v>0</v>
      </c>
    </row>
    <row r="3483" spans="2:12" x14ac:dyDescent="0.25">
      <c r="B3483" s="147" t="s">
        <v>6</v>
      </c>
      <c r="C3483" s="148" t="s">
        <v>7</v>
      </c>
      <c r="D3483" s="148">
        <v>52</v>
      </c>
      <c r="E3483" s="148" t="s">
        <v>8</v>
      </c>
      <c r="F3483" s="149">
        <v>44943</v>
      </c>
      <c r="G3483" s="149">
        <v>44592</v>
      </c>
      <c r="H3483" s="150">
        <v>27000</v>
      </c>
      <c r="I3483" s="148" t="str">
        <f t="shared" si="216"/>
        <v>2022Q1</v>
      </c>
      <c r="J3483" s="148">
        <f t="shared" si="217"/>
        <v>1</v>
      </c>
      <c r="K3483" s="148">
        <f t="shared" si="218"/>
        <v>4</v>
      </c>
      <c r="L3483" s="151">
        <f t="shared" si="219"/>
        <v>1</v>
      </c>
    </row>
    <row r="3484" spans="2:12" x14ac:dyDescent="0.25">
      <c r="B3484" s="147" t="s">
        <v>6</v>
      </c>
      <c r="C3484" s="148" t="s">
        <v>7</v>
      </c>
      <c r="D3484" s="148">
        <v>54</v>
      </c>
      <c r="E3484" s="148" t="s">
        <v>8</v>
      </c>
      <c r="F3484" s="149">
        <v>44943</v>
      </c>
      <c r="G3484" s="149">
        <v>44830</v>
      </c>
      <c r="H3484" s="150">
        <v>22000</v>
      </c>
      <c r="I3484" s="148" t="str">
        <f t="shared" si="216"/>
        <v>2022Q3</v>
      </c>
      <c r="J3484" s="148">
        <f t="shared" si="217"/>
        <v>1</v>
      </c>
      <c r="K3484" s="148">
        <f t="shared" si="218"/>
        <v>2</v>
      </c>
      <c r="L3484" s="151">
        <f t="shared" si="219"/>
        <v>1</v>
      </c>
    </row>
    <row r="3485" spans="2:12" x14ac:dyDescent="0.25">
      <c r="B3485" s="147" t="s">
        <v>9</v>
      </c>
      <c r="C3485" s="148" t="s">
        <v>7</v>
      </c>
      <c r="D3485" s="148">
        <v>52</v>
      </c>
      <c r="E3485" s="148" t="s">
        <v>8</v>
      </c>
      <c r="F3485" s="149">
        <v>44944</v>
      </c>
      <c r="G3485" s="149">
        <v>43967</v>
      </c>
      <c r="H3485" s="150">
        <v>27000</v>
      </c>
      <c r="I3485" s="148" t="str">
        <f t="shared" si="216"/>
        <v>2020Q2</v>
      </c>
      <c r="J3485" s="148">
        <f t="shared" si="217"/>
        <v>3</v>
      </c>
      <c r="K3485" s="148">
        <f t="shared" si="218"/>
        <v>11</v>
      </c>
      <c r="L3485" s="151">
        <f t="shared" si="219"/>
        <v>1</v>
      </c>
    </row>
    <row r="3486" spans="2:12" x14ac:dyDescent="0.25">
      <c r="B3486" s="147" t="s">
        <v>9</v>
      </c>
      <c r="C3486" s="148" t="s">
        <v>7</v>
      </c>
      <c r="D3486" s="148">
        <v>49</v>
      </c>
      <c r="E3486" s="148" t="s">
        <v>8</v>
      </c>
      <c r="F3486" s="149">
        <v>44944</v>
      </c>
      <c r="G3486" s="149">
        <v>44112</v>
      </c>
      <c r="H3486" s="150">
        <v>35000</v>
      </c>
      <c r="I3486" s="148" t="str">
        <f t="shared" si="216"/>
        <v>2020Q4</v>
      </c>
      <c r="J3486" s="148">
        <f t="shared" si="217"/>
        <v>3</v>
      </c>
      <c r="K3486" s="148">
        <f t="shared" si="218"/>
        <v>9</v>
      </c>
      <c r="L3486" s="151">
        <f t="shared" si="219"/>
        <v>1</v>
      </c>
    </row>
    <row r="3487" spans="2:12" x14ac:dyDescent="0.25">
      <c r="B3487" s="147" t="s">
        <v>9</v>
      </c>
      <c r="C3487" s="148" t="s">
        <v>7</v>
      </c>
      <c r="D3487" s="148">
        <v>60</v>
      </c>
      <c r="E3487" s="148" t="s">
        <v>8</v>
      </c>
      <c r="F3487" s="149">
        <v>44944</v>
      </c>
      <c r="G3487" s="149">
        <v>44426</v>
      </c>
      <c r="H3487" s="150">
        <v>10000</v>
      </c>
      <c r="I3487" s="148" t="str">
        <f t="shared" si="216"/>
        <v>2021Q3</v>
      </c>
      <c r="J3487" s="148">
        <f t="shared" si="217"/>
        <v>2</v>
      </c>
      <c r="K3487" s="148">
        <f t="shared" si="218"/>
        <v>6</v>
      </c>
      <c r="L3487" s="151">
        <f t="shared" si="219"/>
        <v>1</v>
      </c>
    </row>
    <row r="3488" spans="2:12" x14ac:dyDescent="0.25">
      <c r="B3488" s="147" t="s">
        <v>9</v>
      </c>
      <c r="C3488" s="148" t="s">
        <v>7</v>
      </c>
      <c r="D3488" s="148">
        <v>49</v>
      </c>
      <c r="E3488" s="148" t="s">
        <v>8</v>
      </c>
      <c r="F3488" s="149">
        <v>44944</v>
      </c>
      <c r="G3488" s="149">
        <v>44477</v>
      </c>
      <c r="H3488" s="150">
        <v>35000</v>
      </c>
      <c r="I3488" s="148" t="str">
        <f t="shared" si="216"/>
        <v>2021Q4</v>
      </c>
      <c r="J3488" s="148">
        <f t="shared" si="217"/>
        <v>2</v>
      </c>
      <c r="K3488" s="148">
        <f t="shared" si="218"/>
        <v>5</v>
      </c>
      <c r="L3488" s="151">
        <f t="shared" si="219"/>
        <v>1</v>
      </c>
    </row>
    <row r="3489" spans="2:12" x14ac:dyDescent="0.25">
      <c r="B3489" s="147" t="s">
        <v>9</v>
      </c>
      <c r="C3489" s="148" t="s">
        <v>7</v>
      </c>
      <c r="D3489" s="148">
        <v>55</v>
      </c>
      <c r="E3489" s="148" t="s">
        <v>8</v>
      </c>
      <c r="F3489" s="149">
        <v>44944</v>
      </c>
      <c r="G3489" s="149">
        <v>44648</v>
      </c>
      <c r="H3489" s="150">
        <v>20000</v>
      </c>
      <c r="I3489" s="148" t="str">
        <f t="shared" si="216"/>
        <v>2022Q1</v>
      </c>
      <c r="J3489" s="148">
        <f t="shared" si="217"/>
        <v>1</v>
      </c>
      <c r="K3489" s="148">
        <f t="shared" si="218"/>
        <v>4</v>
      </c>
      <c r="L3489" s="151">
        <f t="shared" si="219"/>
        <v>1</v>
      </c>
    </row>
    <row r="3490" spans="2:12" x14ac:dyDescent="0.25">
      <c r="B3490" s="147" t="s">
        <v>6</v>
      </c>
      <c r="C3490" s="148" t="s">
        <v>7</v>
      </c>
      <c r="D3490" s="148">
        <v>57</v>
      </c>
      <c r="E3490" s="148" t="s">
        <v>8</v>
      </c>
      <c r="F3490" s="149">
        <v>44944</v>
      </c>
      <c r="G3490" s="149">
        <v>44760</v>
      </c>
      <c r="H3490" s="150">
        <v>15000</v>
      </c>
      <c r="I3490" s="148" t="str">
        <f t="shared" si="216"/>
        <v>2022Q3</v>
      </c>
      <c r="J3490" s="148">
        <f t="shared" si="217"/>
        <v>1</v>
      </c>
      <c r="K3490" s="148">
        <f t="shared" si="218"/>
        <v>2</v>
      </c>
      <c r="L3490" s="151">
        <f t="shared" si="219"/>
        <v>1</v>
      </c>
    </row>
    <row r="3491" spans="2:12" x14ac:dyDescent="0.25">
      <c r="B3491" s="147" t="s">
        <v>6</v>
      </c>
      <c r="C3491" s="148" t="s">
        <v>7</v>
      </c>
      <c r="D3491" s="148">
        <v>40</v>
      </c>
      <c r="E3491" s="148" t="s">
        <v>8</v>
      </c>
      <c r="F3491" s="149">
        <v>44944</v>
      </c>
      <c r="G3491" s="149">
        <v>44841</v>
      </c>
      <c r="H3491" s="150">
        <v>74000</v>
      </c>
      <c r="I3491" s="148" t="str">
        <f t="shared" si="216"/>
        <v>2022Q4</v>
      </c>
      <c r="J3491" s="148">
        <f t="shared" si="217"/>
        <v>1</v>
      </c>
      <c r="K3491" s="148">
        <f t="shared" si="218"/>
        <v>1</v>
      </c>
      <c r="L3491" s="151">
        <f t="shared" si="219"/>
        <v>1</v>
      </c>
    </row>
    <row r="3492" spans="2:12" x14ac:dyDescent="0.25">
      <c r="B3492" s="147" t="s">
        <v>9</v>
      </c>
      <c r="C3492" s="148" t="s">
        <v>7</v>
      </c>
      <c r="D3492" s="148">
        <v>43</v>
      </c>
      <c r="E3492" s="148" t="s">
        <v>8</v>
      </c>
      <c r="F3492" s="149">
        <v>44944</v>
      </c>
      <c r="G3492" s="149">
        <v>44861</v>
      </c>
      <c r="H3492" s="150">
        <v>59000</v>
      </c>
      <c r="I3492" s="148" t="str">
        <f t="shared" si="216"/>
        <v>2022Q4</v>
      </c>
      <c r="J3492" s="148">
        <f t="shared" si="217"/>
        <v>1</v>
      </c>
      <c r="K3492" s="148">
        <f t="shared" si="218"/>
        <v>1</v>
      </c>
      <c r="L3492" s="151">
        <f t="shared" si="219"/>
        <v>1</v>
      </c>
    </row>
    <row r="3493" spans="2:12" x14ac:dyDescent="0.25">
      <c r="B3493" s="147" t="s">
        <v>6</v>
      </c>
      <c r="C3493" s="148" t="s">
        <v>7</v>
      </c>
      <c r="D3493" s="148">
        <v>22</v>
      </c>
      <c r="E3493" s="148" t="s">
        <v>8</v>
      </c>
      <c r="F3493" s="149">
        <v>44944</v>
      </c>
      <c r="G3493" s="149">
        <v>44886</v>
      </c>
      <c r="H3493" s="150">
        <v>100000</v>
      </c>
      <c r="I3493" s="148" t="str">
        <f t="shared" si="216"/>
        <v>2022Q4</v>
      </c>
      <c r="J3493" s="148">
        <f t="shared" si="217"/>
        <v>1</v>
      </c>
      <c r="K3493" s="148">
        <f t="shared" si="218"/>
        <v>1</v>
      </c>
      <c r="L3493" s="151">
        <f t="shared" si="219"/>
        <v>1</v>
      </c>
    </row>
    <row r="3494" spans="2:12" x14ac:dyDescent="0.25">
      <c r="B3494" s="147" t="s">
        <v>6</v>
      </c>
      <c r="C3494" s="148" t="s">
        <v>7</v>
      </c>
      <c r="D3494" s="148">
        <v>49</v>
      </c>
      <c r="E3494" s="148" t="s">
        <v>8</v>
      </c>
      <c r="F3494" s="149">
        <v>44944</v>
      </c>
      <c r="G3494" s="149">
        <v>44889</v>
      </c>
      <c r="H3494" s="150">
        <v>35000</v>
      </c>
      <c r="I3494" s="148" t="str">
        <f t="shared" si="216"/>
        <v>2022Q4</v>
      </c>
      <c r="J3494" s="148">
        <f t="shared" si="217"/>
        <v>1</v>
      </c>
      <c r="K3494" s="148">
        <f t="shared" si="218"/>
        <v>1</v>
      </c>
      <c r="L3494" s="151">
        <f t="shared" si="219"/>
        <v>1</v>
      </c>
    </row>
    <row r="3495" spans="2:12" x14ac:dyDescent="0.25">
      <c r="B3495" s="147" t="s">
        <v>9</v>
      </c>
      <c r="C3495" s="148" t="s">
        <v>7</v>
      </c>
      <c r="D3495" s="148">
        <v>57</v>
      </c>
      <c r="E3495" s="148" t="s">
        <v>8</v>
      </c>
      <c r="F3495" s="149">
        <v>44945</v>
      </c>
      <c r="G3495" s="149">
        <v>43586</v>
      </c>
      <c r="H3495" s="150">
        <v>15000</v>
      </c>
      <c r="I3495" s="148" t="str">
        <f t="shared" si="216"/>
        <v>2019Q2</v>
      </c>
      <c r="J3495" s="148">
        <f t="shared" si="217"/>
        <v>4</v>
      </c>
      <c r="K3495" s="148">
        <f t="shared" si="218"/>
        <v>15</v>
      </c>
      <c r="L3495" s="151">
        <f t="shared" si="219"/>
        <v>1</v>
      </c>
    </row>
    <row r="3496" spans="2:12" x14ac:dyDescent="0.25">
      <c r="B3496" s="147" t="s">
        <v>9</v>
      </c>
      <c r="C3496" s="148" t="s">
        <v>7</v>
      </c>
      <c r="D3496" s="148">
        <v>40</v>
      </c>
      <c r="E3496" s="148" t="s">
        <v>8</v>
      </c>
      <c r="F3496" s="149">
        <v>44945</v>
      </c>
      <c r="G3496" s="149">
        <v>43619</v>
      </c>
      <c r="H3496" s="150">
        <v>74000</v>
      </c>
      <c r="I3496" s="148" t="str">
        <f t="shared" si="216"/>
        <v>2019Q2</v>
      </c>
      <c r="J3496" s="148">
        <f t="shared" si="217"/>
        <v>4</v>
      </c>
      <c r="K3496" s="148">
        <f t="shared" si="218"/>
        <v>15</v>
      </c>
      <c r="L3496" s="151">
        <f t="shared" si="219"/>
        <v>1</v>
      </c>
    </row>
    <row r="3497" spans="2:12" x14ac:dyDescent="0.25">
      <c r="B3497" s="147" t="s">
        <v>9</v>
      </c>
      <c r="C3497" s="148" t="s">
        <v>7</v>
      </c>
      <c r="D3497" s="148">
        <v>30</v>
      </c>
      <c r="E3497" s="148" t="s">
        <v>8</v>
      </c>
      <c r="F3497" s="149">
        <v>44945</v>
      </c>
      <c r="G3497" s="149">
        <v>44290</v>
      </c>
      <c r="H3497" s="150">
        <v>100000</v>
      </c>
      <c r="I3497" s="148" t="str">
        <f t="shared" si="216"/>
        <v>2021Q2</v>
      </c>
      <c r="J3497" s="148">
        <f t="shared" si="217"/>
        <v>2</v>
      </c>
      <c r="K3497" s="148">
        <f t="shared" si="218"/>
        <v>7</v>
      </c>
      <c r="L3497" s="151">
        <f t="shared" si="219"/>
        <v>1</v>
      </c>
    </row>
    <row r="3498" spans="2:12" x14ac:dyDescent="0.25">
      <c r="B3498" s="147" t="s">
        <v>9</v>
      </c>
      <c r="C3498" s="148" t="s">
        <v>7</v>
      </c>
      <c r="D3498" s="148">
        <v>19</v>
      </c>
      <c r="E3498" s="148" t="s">
        <v>8</v>
      </c>
      <c r="F3498" s="149">
        <v>44945</v>
      </c>
      <c r="G3498" s="149">
        <v>44527</v>
      </c>
      <c r="H3498" s="150">
        <v>100000</v>
      </c>
      <c r="I3498" s="148" t="str">
        <f t="shared" si="216"/>
        <v>2021Q4</v>
      </c>
      <c r="J3498" s="148">
        <f t="shared" si="217"/>
        <v>2</v>
      </c>
      <c r="K3498" s="148">
        <f t="shared" si="218"/>
        <v>5</v>
      </c>
      <c r="L3498" s="151">
        <f t="shared" si="219"/>
        <v>1</v>
      </c>
    </row>
    <row r="3499" spans="2:12" x14ac:dyDescent="0.25">
      <c r="B3499" s="147" t="s">
        <v>9</v>
      </c>
      <c r="C3499" s="148" t="s">
        <v>7</v>
      </c>
      <c r="D3499" s="148">
        <v>37</v>
      </c>
      <c r="E3499" s="148" t="s">
        <v>8</v>
      </c>
      <c r="F3499" s="149">
        <v>44945</v>
      </c>
      <c r="G3499" s="149">
        <v>44584</v>
      </c>
      <c r="H3499" s="150">
        <v>86000</v>
      </c>
      <c r="I3499" s="148" t="str">
        <f t="shared" si="216"/>
        <v>2022Q1</v>
      </c>
      <c r="J3499" s="148">
        <f t="shared" si="217"/>
        <v>1</v>
      </c>
      <c r="K3499" s="148">
        <f t="shared" si="218"/>
        <v>4</v>
      </c>
      <c r="L3499" s="151">
        <f t="shared" si="219"/>
        <v>1</v>
      </c>
    </row>
    <row r="3500" spans="2:12" x14ac:dyDescent="0.25">
      <c r="B3500" s="147" t="s">
        <v>9</v>
      </c>
      <c r="C3500" s="148" t="s">
        <v>7</v>
      </c>
      <c r="D3500" s="148">
        <v>54</v>
      </c>
      <c r="E3500" s="148" t="s">
        <v>8</v>
      </c>
      <c r="F3500" s="149">
        <v>44945</v>
      </c>
      <c r="G3500" s="149">
        <v>44652</v>
      </c>
      <c r="H3500" s="150">
        <v>22000</v>
      </c>
      <c r="I3500" s="148" t="str">
        <f t="shared" si="216"/>
        <v>2022Q2</v>
      </c>
      <c r="J3500" s="148">
        <f t="shared" si="217"/>
        <v>1</v>
      </c>
      <c r="K3500" s="148">
        <f t="shared" si="218"/>
        <v>3</v>
      </c>
      <c r="L3500" s="151">
        <f t="shared" si="219"/>
        <v>1</v>
      </c>
    </row>
    <row r="3501" spans="2:12" x14ac:dyDescent="0.25">
      <c r="B3501" s="147" t="s">
        <v>6</v>
      </c>
      <c r="C3501" s="148" t="s">
        <v>7</v>
      </c>
      <c r="D3501" s="148">
        <v>31</v>
      </c>
      <c r="E3501" s="148" t="s">
        <v>8</v>
      </c>
      <c r="F3501" s="149">
        <v>44945</v>
      </c>
      <c r="G3501" s="149">
        <v>44818</v>
      </c>
      <c r="H3501" s="150">
        <v>98000</v>
      </c>
      <c r="I3501" s="148" t="str">
        <f t="shared" si="216"/>
        <v>2022Q3</v>
      </c>
      <c r="J3501" s="148">
        <f t="shared" si="217"/>
        <v>1</v>
      </c>
      <c r="K3501" s="148">
        <f t="shared" si="218"/>
        <v>2</v>
      </c>
      <c r="L3501" s="151">
        <f t="shared" si="219"/>
        <v>1</v>
      </c>
    </row>
    <row r="3502" spans="2:12" x14ac:dyDescent="0.25">
      <c r="B3502" s="147" t="s">
        <v>11</v>
      </c>
      <c r="C3502" s="148" t="s">
        <v>7</v>
      </c>
      <c r="D3502" s="148">
        <v>43</v>
      </c>
      <c r="E3502" s="148" t="s">
        <v>8</v>
      </c>
      <c r="F3502" s="149">
        <v>44945</v>
      </c>
      <c r="G3502" s="149">
        <v>44941</v>
      </c>
      <c r="H3502" s="150">
        <v>59000</v>
      </c>
      <c r="I3502" s="148" t="str">
        <f t="shared" si="216"/>
        <v>2023Q1</v>
      </c>
      <c r="J3502" s="148">
        <f t="shared" si="217"/>
        <v>0</v>
      </c>
      <c r="K3502" s="148">
        <f t="shared" si="218"/>
        <v>0</v>
      </c>
      <c r="L3502" s="151">
        <f t="shared" si="219"/>
        <v>1</v>
      </c>
    </row>
    <row r="3503" spans="2:12" x14ac:dyDescent="0.25">
      <c r="B3503" s="147" t="s">
        <v>9</v>
      </c>
      <c r="C3503" s="148" t="s">
        <v>7</v>
      </c>
      <c r="D3503" s="148">
        <v>51</v>
      </c>
      <c r="E3503" s="148" t="s">
        <v>8</v>
      </c>
      <c r="F3503" s="149">
        <v>44948</v>
      </c>
      <c r="G3503" s="149">
        <v>43606</v>
      </c>
      <c r="H3503" s="150">
        <v>30000</v>
      </c>
      <c r="I3503" s="148" t="str">
        <f t="shared" si="216"/>
        <v>2019Q2</v>
      </c>
      <c r="J3503" s="148">
        <f t="shared" si="217"/>
        <v>4</v>
      </c>
      <c r="K3503" s="148">
        <f t="shared" si="218"/>
        <v>15</v>
      </c>
      <c r="L3503" s="151">
        <f t="shared" si="219"/>
        <v>1</v>
      </c>
    </row>
    <row r="3504" spans="2:12" x14ac:dyDescent="0.25">
      <c r="B3504" s="147" t="s">
        <v>9</v>
      </c>
      <c r="C3504" s="148" t="s">
        <v>7</v>
      </c>
      <c r="D3504" s="148">
        <v>33</v>
      </c>
      <c r="E3504" s="148" t="s">
        <v>8</v>
      </c>
      <c r="F3504" s="149">
        <v>44948</v>
      </c>
      <c r="G3504" s="149">
        <v>43933</v>
      </c>
      <c r="H3504" s="150">
        <v>94000</v>
      </c>
      <c r="I3504" s="148" t="str">
        <f t="shared" si="216"/>
        <v>2020Q2</v>
      </c>
      <c r="J3504" s="148">
        <f t="shared" si="217"/>
        <v>3</v>
      </c>
      <c r="K3504" s="148">
        <f t="shared" si="218"/>
        <v>11</v>
      </c>
      <c r="L3504" s="151">
        <f t="shared" si="219"/>
        <v>1</v>
      </c>
    </row>
    <row r="3505" spans="2:12" x14ac:dyDescent="0.25">
      <c r="B3505" s="147" t="s">
        <v>9</v>
      </c>
      <c r="C3505" s="148" t="s">
        <v>7</v>
      </c>
      <c r="D3505" s="148">
        <v>31</v>
      </c>
      <c r="E3505" s="148" t="s">
        <v>8</v>
      </c>
      <c r="F3505" s="149">
        <v>44948</v>
      </c>
      <c r="G3505" s="149">
        <v>44531</v>
      </c>
      <c r="H3505" s="150">
        <v>98000</v>
      </c>
      <c r="I3505" s="148" t="str">
        <f t="shared" si="216"/>
        <v>2021Q4</v>
      </c>
      <c r="J3505" s="148">
        <f t="shared" si="217"/>
        <v>2</v>
      </c>
      <c r="K3505" s="148">
        <f t="shared" si="218"/>
        <v>5</v>
      </c>
      <c r="L3505" s="151">
        <f t="shared" si="219"/>
        <v>1</v>
      </c>
    </row>
    <row r="3506" spans="2:12" x14ac:dyDescent="0.25">
      <c r="B3506" s="147" t="s">
        <v>9</v>
      </c>
      <c r="C3506" s="148" t="s">
        <v>7</v>
      </c>
      <c r="D3506" s="148">
        <v>42</v>
      </c>
      <c r="E3506" s="148" t="s">
        <v>8</v>
      </c>
      <c r="F3506" s="149">
        <v>44948</v>
      </c>
      <c r="G3506" s="149">
        <v>44562</v>
      </c>
      <c r="H3506" s="150">
        <v>64000</v>
      </c>
      <c r="I3506" s="148" t="str">
        <f t="shared" si="216"/>
        <v>2022Q1</v>
      </c>
      <c r="J3506" s="148">
        <f t="shared" si="217"/>
        <v>1</v>
      </c>
      <c r="K3506" s="148">
        <f t="shared" si="218"/>
        <v>4</v>
      </c>
      <c r="L3506" s="151">
        <f t="shared" si="219"/>
        <v>1</v>
      </c>
    </row>
    <row r="3507" spans="2:12" x14ac:dyDescent="0.25">
      <c r="B3507" s="147" t="s">
        <v>9</v>
      </c>
      <c r="C3507" s="148" t="s">
        <v>7</v>
      </c>
      <c r="D3507" s="148">
        <v>56</v>
      </c>
      <c r="E3507" s="148" t="s">
        <v>8</v>
      </c>
      <c r="F3507" s="149">
        <v>44948</v>
      </c>
      <c r="G3507" s="149">
        <v>44612</v>
      </c>
      <c r="H3507" s="150">
        <v>17000</v>
      </c>
      <c r="I3507" s="148" t="str">
        <f t="shared" si="216"/>
        <v>2022Q1</v>
      </c>
      <c r="J3507" s="148">
        <f t="shared" si="217"/>
        <v>1</v>
      </c>
      <c r="K3507" s="148">
        <f t="shared" si="218"/>
        <v>4</v>
      </c>
      <c r="L3507" s="151">
        <f t="shared" si="219"/>
        <v>1</v>
      </c>
    </row>
    <row r="3508" spans="2:12" x14ac:dyDescent="0.25">
      <c r="B3508" s="147" t="s">
        <v>6</v>
      </c>
      <c r="C3508" s="148" t="s">
        <v>7</v>
      </c>
      <c r="D3508" s="148">
        <v>52</v>
      </c>
      <c r="E3508" s="148" t="s">
        <v>8</v>
      </c>
      <c r="F3508" s="149">
        <v>44949</v>
      </c>
      <c r="G3508" s="149">
        <v>44743</v>
      </c>
      <c r="H3508" s="150">
        <v>27000</v>
      </c>
      <c r="I3508" s="148" t="str">
        <f t="shared" si="216"/>
        <v>2022Q3</v>
      </c>
      <c r="J3508" s="148">
        <f t="shared" si="217"/>
        <v>1</v>
      </c>
      <c r="K3508" s="148">
        <f t="shared" si="218"/>
        <v>2</v>
      </c>
      <c r="L3508" s="151">
        <f t="shared" si="219"/>
        <v>1</v>
      </c>
    </row>
    <row r="3509" spans="2:12" x14ac:dyDescent="0.25">
      <c r="B3509" s="147" t="s">
        <v>11</v>
      </c>
      <c r="C3509" s="148" t="s">
        <v>7</v>
      </c>
      <c r="D3509" s="148">
        <v>64</v>
      </c>
      <c r="E3509" s="148" t="s">
        <v>8</v>
      </c>
      <c r="F3509" s="149">
        <v>44949</v>
      </c>
      <c r="G3509" s="149">
        <v>44936</v>
      </c>
      <c r="H3509" s="150">
        <v>10000</v>
      </c>
      <c r="I3509" s="148" t="str">
        <f t="shared" si="216"/>
        <v>2023Q1</v>
      </c>
      <c r="J3509" s="148">
        <f t="shared" si="217"/>
        <v>0</v>
      </c>
      <c r="K3509" s="148">
        <f t="shared" si="218"/>
        <v>0</v>
      </c>
      <c r="L3509" s="151">
        <f t="shared" si="219"/>
        <v>1</v>
      </c>
    </row>
    <row r="3510" spans="2:12" x14ac:dyDescent="0.25">
      <c r="B3510" s="147" t="s">
        <v>6</v>
      </c>
      <c r="C3510" s="148" t="s">
        <v>7</v>
      </c>
      <c r="D3510" s="148">
        <v>51</v>
      </c>
      <c r="E3510" s="148" t="s">
        <v>8</v>
      </c>
      <c r="F3510" s="149">
        <v>44950</v>
      </c>
      <c r="G3510" s="149">
        <v>44599</v>
      </c>
      <c r="H3510" s="150">
        <v>30000</v>
      </c>
      <c r="I3510" s="148" t="str">
        <f t="shared" si="216"/>
        <v>2022Q1</v>
      </c>
      <c r="J3510" s="148">
        <f t="shared" si="217"/>
        <v>1</v>
      </c>
      <c r="K3510" s="148">
        <f t="shared" si="218"/>
        <v>4</v>
      </c>
      <c r="L3510" s="151">
        <f t="shared" si="219"/>
        <v>1</v>
      </c>
    </row>
    <row r="3511" spans="2:12" x14ac:dyDescent="0.25">
      <c r="B3511" s="147" t="s">
        <v>6</v>
      </c>
      <c r="C3511" s="148" t="s">
        <v>7</v>
      </c>
      <c r="D3511" s="148">
        <v>47</v>
      </c>
      <c r="E3511" s="148" t="s">
        <v>8</v>
      </c>
      <c r="F3511" s="149">
        <v>44950</v>
      </c>
      <c r="G3511" s="149">
        <v>44700</v>
      </c>
      <c r="H3511" s="150">
        <v>40000</v>
      </c>
      <c r="I3511" s="148" t="str">
        <f t="shared" si="216"/>
        <v>2022Q2</v>
      </c>
      <c r="J3511" s="148">
        <f t="shared" si="217"/>
        <v>1</v>
      </c>
      <c r="K3511" s="148">
        <f t="shared" si="218"/>
        <v>3</v>
      </c>
      <c r="L3511" s="151">
        <f t="shared" si="219"/>
        <v>1</v>
      </c>
    </row>
    <row r="3512" spans="2:12" x14ac:dyDescent="0.25">
      <c r="B3512" s="147" t="s">
        <v>6</v>
      </c>
      <c r="C3512" s="148" t="s">
        <v>7</v>
      </c>
      <c r="D3512" s="148">
        <v>43</v>
      </c>
      <c r="E3512" s="148" t="s">
        <v>8</v>
      </c>
      <c r="F3512" s="149">
        <v>44950</v>
      </c>
      <c r="G3512" s="149">
        <v>44761</v>
      </c>
      <c r="H3512" s="150">
        <v>59000</v>
      </c>
      <c r="I3512" s="148" t="str">
        <f t="shared" si="216"/>
        <v>2022Q3</v>
      </c>
      <c r="J3512" s="148">
        <f t="shared" si="217"/>
        <v>1</v>
      </c>
      <c r="K3512" s="148">
        <f t="shared" si="218"/>
        <v>2</v>
      </c>
      <c r="L3512" s="151">
        <f t="shared" si="219"/>
        <v>1</v>
      </c>
    </row>
    <row r="3513" spans="2:12" x14ac:dyDescent="0.25">
      <c r="B3513" s="147" t="s">
        <v>6</v>
      </c>
      <c r="C3513" s="148" t="s">
        <v>7</v>
      </c>
      <c r="D3513" s="148">
        <v>51</v>
      </c>
      <c r="E3513" s="148" t="s">
        <v>8</v>
      </c>
      <c r="F3513" s="149">
        <v>44950</v>
      </c>
      <c r="G3513" s="149">
        <v>44921</v>
      </c>
      <c r="H3513" s="150">
        <v>30000</v>
      </c>
      <c r="I3513" s="148" t="str">
        <f t="shared" si="216"/>
        <v>2022Q4</v>
      </c>
      <c r="J3513" s="148">
        <f t="shared" si="217"/>
        <v>1</v>
      </c>
      <c r="K3513" s="148">
        <f t="shared" si="218"/>
        <v>1</v>
      </c>
      <c r="L3513" s="151">
        <f t="shared" si="219"/>
        <v>1</v>
      </c>
    </row>
    <row r="3514" spans="2:12" x14ac:dyDescent="0.25">
      <c r="B3514" s="147" t="s">
        <v>9</v>
      </c>
      <c r="C3514" s="148" t="s">
        <v>7</v>
      </c>
      <c r="D3514" s="148">
        <v>41</v>
      </c>
      <c r="E3514" s="148" t="s">
        <v>8</v>
      </c>
      <c r="F3514" s="149">
        <v>44951</v>
      </c>
      <c r="G3514" s="149">
        <v>42642</v>
      </c>
      <c r="H3514" s="150">
        <v>68000</v>
      </c>
      <c r="I3514" s="148" t="str">
        <f t="shared" si="216"/>
        <v>2016Q3</v>
      </c>
      <c r="J3514" s="148">
        <f t="shared" si="217"/>
        <v>7</v>
      </c>
      <c r="K3514" s="148">
        <f t="shared" si="218"/>
        <v>26</v>
      </c>
      <c r="L3514" s="151">
        <f t="shared" si="219"/>
        <v>1</v>
      </c>
    </row>
    <row r="3515" spans="2:12" x14ac:dyDescent="0.25">
      <c r="B3515" s="147" t="s">
        <v>9</v>
      </c>
      <c r="C3515" s="148" t="s">
        <v>7</v>
      </c>
      <c r="D3515" s="148">
        <v>38</v>
      </c>
      <c r="E3515" s="148" t="s">
        <v>8</v>
      </c>
      <c r="F3515" s="149">
        <v>44951</v>
      </c>
      <c r="G3515" s="149">
        <v>43555</v>
      </c>
      <c r="H3515" s="150">
        <v>84000</v>
      </c>
      <c r="I3515" s="148" t="str">
        <f t="shared" si="216"/>
        <v>2019Q1</v>
      </c>
      <c r="J3515" s="148">
        <f t="shared" si="217"/>
        <v>4</v>
      </c>
      <c r="K3515" s="148">
        <f t="shared" si="218"/>
        <v>16</v>
      </c>
      <c r="L3515" s="151">
        <f t="shared" si="219"/>
        <v>1</v>
      </c>
    </row>
    <row r="3516" spans="2:12" x14ac:dyDescent="0.25">
      <c r="B3516" s="147" t="s">
        <v>9</v>
      </c>
      <c r="C3516" s="148" t="s">
        <v>7</v>
      </c>
      <c r="D3516" s="148">
        <v>48</v>
      </c>
      <c r="E3516" s="148" t="s">
        <v>8</v>
      </c>
      <c r="F3516" s="149">
        <v>44951</v>
      </c>
      <c r="G3516" s="149">
        <v>43638</v>
      </c>
      <c r="H3516" s="150">
        <v>38000</v>
      </c>
      <c r="I3516" s="148" t="str">
        <f t="shared" si="216"/>
        <v>2019Q2</v>
      </c>
      <c r="J3516" s="148">
        <f t="shared" si="217"/>
        <v>4</v>
      </c>
      <c r="K3516" s="148">
        <f t="shared" si="218"/>
        <v>15</v>
      </c>
      <c r="L3516" s="151">
        <f t="shared" si="219"/>
        <v>1</v>
      </c>
    </row>
    <row r="3517" spans="2:12" x14ac:dyDescent="0.25">
      <c r="B3517" s="147" t="s">
        <v>6</v>
      </c>
      <c r="C3517" s="148" t="s">
        <v>7</v>
      </c>
      <c r="D3517" s="148">
        <v>39</v>
      </c>
      <c r="E3517" s="148" t="s">
        <v>8</v>
      </c>
      <c r="F3517" s="149">
        <v>44951</v>
      </c>
      <c r="G3517" s="149">
        <v>44720</v>
      </c>
      <c r="H3517" s="150">
        <v>81000</v>
      </c>
      <c r="I3517" s="148" t="str">
        <f t="shared" si="216"/>
        <v>2022Q2</v>
      </c>
      <c r="J3517" s="148">
        <f t="shared" si="217"/>
        <v>1</v>
      </c>
      <c r="K3517" s="148">
        <f t="shared" si="218"/>
        <v>3</v>
      </c>
      <c r="L3517" s="151">
        <f t="shared" si="219"/>
        <v>1</v>
      </c>
    </row>
    <row r="3518" spans="2:12" x14ac:dyDescent="0.25">
      <c r="B3518" s="147" t="s">
        <v>6</v>
      </c>
      <c r="C3518" s="148" t="s">
        <v>7</v>
      </c>
      <c r="D3518" s="148">
        <v>27</v>
      </c>
      <c r="E3518" s="148" t="s">
        <v>8</v>
      </c>
      <c r="F3518" s="149">
        <v>44951</v>
      </c>
      <c r="G3518" s="149">
        <v>44795</v>
      </c>
      <c r="H3518" s="150">
        <v>100000</v>
      </c>
      <c r="I3518" s="148" t="str">
        <f t="shared" si="216"/>
        <v>2022Q3</v>
      </c>
      <c r="J3518" s="148">
        <f t="shared" si="217"/>
        <v>1</v>
      </c>
      <c r="K3518" s="148">
        <f t="shared" si="218"/>
        <v>2</v>
      </c>
      <c r="L3518" s="151">
        <f t="shared" si="219"/>
        <v>1</v>
      </c>
    </row>
    <row r="3519" spans="2:12" x14ac:dyDescent="0.25">
      <c r="B3519" s="147" t="s">
        <v>6</v>
      </c>
      <c r="C3519" s="148" t="s">
        <v>7</v>
      </c>
      <c r="D3519" s="148">
        <v>52</v>
      </c>
      <c r="E3519" s="148" t="s">
        <v>8</v>
      </c>
      <c r="F3519" s="149">
        <v>44951</v>
      </c>
      <c r="G3519" s="149">
        <v>44795</v>
      </c>
      <c r="H3519" s="150">
        <v>27000</v>
      </c>
      <c r="I3519" s="148" t="str">
        <f t="shared" si="216"/>
        <v>2022Q3</v>
      </c>
      <c r="J3519" s="148">
        <f t="shared" si="217"/>
        <v>1</v>
      </c>
      <c r="K3519" s="148">
        <f t="shared" si="218"/>
        <v>2</v>
      </c>
      <c r="L3519" s="151">
        <f t="shared" si="219"/>
        <v>1</v>
      </c>
    </row>
    <row r="3520" spans="2:12" x14ac:dyDescent="0.25">
      <c r="B3520" s="147" t="s">
        <v>9</v>
      </c>
      <c r="C3520" s="148" t="s">
        <v>7</v>
      </c>
      <c r="D3520" s="148">
        <v>26</v>
      </c>
      <c r="E3520" s="148" t="s">
        <v>8</v>
      </c>
      <c r="F3520" s="149">
        <v>44952</v>
      </c>
      <c r="G3520" s="149">
        <v>42795</v>
      </c>
      <c r="H3520" s="150">
        <v>100000</v>
      </c>
      <c r="I3520" s="148" t="str">
        <f t="shared" si="216"/>
        <v>2017Q1</v>
      </c>
      <c r="J3520" s="148">
        <f t="shared" si="217"/>
        <v>6</v>
      </c>
      <c r="K3520" s="148">
        <f t="shared" si="218"/>
        <v>24</v>
      </c>
      <c r="L3520" s="151">
        <f t="shared" si="219"/>
        <v>1</v>
      </c>
    </row>
    <row r="3521" spans="2:12" x14ac:dyDescent="0.25">
      <c r="B3521" s="147" t="s">
        <v>6</v>
      </c>
      <c r="C3521" s="148" t="s">
        <v>7</v>
      </c>
      <c r="D3521" s="148">
        <v>60</v>
      </c>
      <c r="E3521" s="148" t="s">
        <v>8</v>
      </c>
      <c r="F3521" s="149">
        <v>44955</v>
      </c>
      <c r="G3521" s="149">
        <v>44853</v>
      </c>
      <c r="H3521" s="150">
        <v>10000</v>
      </c>
      <c r="I3521" s="148" t="str">
        <f t="shared" si="216"/>
        <v>2022Q4</v>
      </c>
      <c r="J3521" s="148">
        <f t="shared" si="217"/>
        <v>1</v>
      </c>
      <c r="K3521" s="148">
        <f t="shared" si="218"/>
        <v>1</v>
      </c>
      <c r="L3521" s="151">
        <f t="shared" si="219"/>
        <v>1</v>
      </c>
    </row>
    <row r="3522" spans="2:12" x14ac:dyDescent="0.25">
      <c r="B3522" s="147" t="s">
        <v>6</v>
      </c>
      <c r="C3522" s="148" t="s">
        <v>7</v>
      </c>
      <c r="D3522" s="148">
        <v>58</v>
      </c>
      <c r="E3522" s="148" t="s">
        <v>8</v>
      </c>
      <c r="F3522" s="149">
        <v>44956</v>
      </c>
      <c r="G3522" s="149">
        <v>44841</v>
      </c>
      <c r="H3522" s="150">
        <v>12000</v>
      </c>
      <c r="I3522" s="148" t="str">
        <f t="shared" si="216"/>
        <v>2022Q4</v>
      </c>
      <c r="J3522" s="148">
        <f t="shared" si="217"/>
        <v>1</v>
      </c>
      <c r="K3522" s="148">
        <f t="shared" si="218"/>
        <v>1</v>
      </c>
      <c r="L3522" s="151">
        <f t="shared" si="219"/>
        <v>1</v>
      </c>
    </row>
    <row r="3523" spans="2:12" x14ac:dyDescent="0.25">
      <c r="B3523" s="147" t="s">
        <v>9</v>
      </c>
      <c r="C3523" s="148" t="s">
        <v>7</v>
      </c>
      <c r="D3523" s="148">
        <v>60</v>
      </c>
      <c r="E3523" s="148" t="s">
        <v>8</v>
      </c>
      <c r="F3523" s="149">
        <v>44957</v>
      </c>
      <c r="G3523" s="149">
        <v>43760</v>
      </c>
      <c r="H3523" s="150">
        <v>10000</v>
      </c>
      <c r="I3523" s="148" t="str">
        <f t="shared" si="216"/>
        <v>2019Q4</v>
      </c>
      <c r="J3523" s="148">
        <f t="shared" si="217"/>
        <v>4</v>
      </c>
      <c r="K3523" s="148">
        <f t="shared" si="218"/>
        <v>13</v>
      </c>
      <c r="L3523" s="151">
        <f t="shared" si="219"/>
        <v>1</v>
      </c>
    </row>
    <row r="3524" spans="2:12" x14ac:dyDescent="0.25">
      <c r="B3524" s="147" t="s">
        <v>6</v>
      </c>
      <c r="C3524" s="148" t="s">
        <v>7</v>
      </c>
      <c r="D3524" s="148">
        <v>32</v>
      </c>
      <c r="E3524" s="148" t="s">
        <v>8</v>
      </c>
      <c r="F3524" s="149">
        <v>44957</v>
      </c>
      <c r="G3524" s="149">
        <v>44648</v>
      </c>
      <c r="H3524" s="150">
        <v>96000</v>
      </c>
      <c r="I3524" s="148" t="str">
        <f t="shared" si="216"/>
        <v>2022Q1</v>
      </c>
      <c r="J3524" s="148">
        <f t="shared" si="217"/>
        <v>1</v>
      </c>
      <c r="K3524" s="148">
        <f t="shared" si="218"/>
        <v>4</v>
      </c>
      <c r="L3524" s="151">
        <f t="shared" si="219"/>
        <v>1</v>
      </c>
    </row>
    <row r="3525" spans="2:12" x14ac:dyDescent="0.25">
      <c r="B3525" s="147" t="s">
        <v>9</v>
      </c>
      <c r="C3525" s="148" t="s">
        <v>7</v>
      </c>
      <c r="D3525" s="148">
        <v>35</v>
      </c>
      <c r="E3525" s="148" t="s">
        <v>8</v>
      </c>
      <c r="F3525" s="149">
        <v>44958</v>
      </c>
      <c r="G3525" s="149">
        <v>44397</v>
      </c>
      <c r="H3525" s="150">
        <v>88000</v>
      </c>
      <c r="I3525" s="148" t="str">
        <f t="shared" si="216"/>
        <v>2021Q3</v>
      </c>
      <c r="J3525" s="148">
        <f t="shared" si="217"/>
        <v>2</v>
      </c>
      <c r="K3525" s="148">
        <f t="shared" si="218"/>
        <v>6</v>
      </c>
      <c r="L3525" s="151">
        <f t="shared" si="219"/>
        <v>1</v>
      </c>
    </row>
    <row r="3526" spans="2:12" x14ac:dyDescent="0.25">
      <c r="B3526" s="147" t="s">
        <v>9</v>
      </c>
      <c r="C3526" s="148" t="s">
        <v>7</v>
      </c>
      <c r="D3526" s="148">
        <v>61</v>
      </c>
      <c r="E3526" s="148" t="s">
        <v>8</v>
      </c>
      <c r="F3526" s="149">
        <v>44958</v>
      </c>
      <c r="G3526" s="149">
        <v>44552</v>
      </c>
      <c r="H3526" s="150">
        <v>10000</v>
      </c>
      <c r="I3526" s="148" t="str">
        <f t="shared" si="216"/>
        <v>2021Q4</v>
      </c>
      <c r="J3526" s="148">
        <f t="shared" si="217"/>
        <v>2</v>
      </c>
      <c r="K3526" s="148">
        <f t="shared" si="218"/>
        <v>5</v>
      </c>
      <c r="L3526" s="151">
        <f t="shared" si="219"/>
        <v>1</v>
      </c>
    </row>
    <row r="3527" spans="2:12" x14ac:dyDescent="0.25">
      <c r="B3527" s="147" t="s">
        <v>9</v>
      </c>
      <c r="C3527" s="148" t="s">
        <v>7</v>
      </c>
      <c r="D3527" s="148">
        <v>41</v>
      </c>
      <c r="E3527" s="148" t="s">
        <v>8</v>
      </c>
      <c r="F3527" s="149">
        <v>44959</v>
      </c>
      <c r="G3527" s="149">
        <v>42446</v>
      </c>
      <c r="H3527" s="150">
        <v>68000</v>
      </c>
      <c r="I3527" s="148" t="str">
        <f t="shared" si="216"/>
        <v>2016Q1</v>
      </c>
      <c r="J3527" s="148">
        <f t="shared" si="217"/>
        <v>7</v>
      </c>
      <c r="K3527" s="148">
        <f t="shared" si="218"/>
        <v>28</v>
      </c>
      <c r="L3527" s="151">
        <f t="shared" si="219"/>
        <v>1</v>
      </c>
    </row>
    <row r="3528" spans="2:12" x14ac:dyDescent="0.25">
      <c r="B3528" s="147" t="s">
        <v>9</v>
      </c>
      <c r="C3528" s="148" t="s">
        <v>7</v>
      </c>
      <c r="D3528" s="148">
        <v>54</v>
      </c>
      <c r="E3528" s="148" t="s">
        <v>8</v>
      </c>
      <c r="F3528" s="149">
        <v>44959</v>
      </c>
      <c r="G3528" s="149">
        <v>44553</v>
      </c>
      <c r="H3528" s="150">
        <v>22000</v>
      </c>
      <c r="I3528" s="148" t="str">
        <f t="shared" si="216"/>
        <v>2021Q4</v>
      </c>
      <c r="J3528" s="148">
        <f t="shared" si="217"/>
        <v>2</v>
      </c>
      <c r="K3528" s="148">
        <f t="shared" si="218"/>
        <v>5</v>
      </c>
      <c r="L3528" s="151">
        <f t="shared" si="219"/>
        <v>1</v>
      </c>
    </row>
    <row r="3529" spans="2:12" x14ac:dyDescent="0.25">
      <c r="B3529" s="147" t="s">
        <v>9</v>
      </c>
      <c r="C3529" s="148" t="s">
        <v>7</v>
      </c>
      <c r="D3529" s="148">
        <v>27</v>
      </c>
      <c r="E3529" s="148" t="s">
        <v>8</v>
      </c>
      <c r="F3529" s="149">
        <v>44959</v>
      </c>
      <c r="G3529" s="149">
        <v>44754</v>
      </c>
      <c r="H3529" s="150">
        <v>100000</v>
      </c>
      <c r="I3529" s="148" t="str">
        <f t="shared" si="216"/>
        <v>2022Q3</v>
      </c>
      <c r="J3529" s="148">
        <f t="shared" si="217"/>
        <v>1</v>
      </c>
      <c r="K3529" s="148">
        <f t="shared" si="218"/>
        <v>2</v>
      </c>
      <c r="L3529" s="151">
        <f t="shared" si="219"/>
        <v>1</v>
      </c>
    </row>
    <row r="3530" spans="2:12" x14ac:dyDescent="0.25">
      <c r="B3530" s="147" t="s">
        <v>6</v>
      </c>
      <c r="C3530" s="148" t="s">
        <v>7</v>
      </c>
      <c r="D3530" s="148">
        <v>42</v>
      </c>
      <c r="E3530" s="148" t="s">
        <v>8</v>
      </c>
      <c r="F3530" s="149">
        <v>44959</v>
      </c>
      <c r="G3530" s="149">
        <v>44911</v>
      </c>
      <c r="H3530" s="150">
        <v>64000</v>
      </c>
      <c r="I3530" s="148" t="str">
        <f t="shared" si="216"/>
        <v>2022Q4</v>
      </c>
      <c r="J3530" s="148">
        <f t="shared" si="217"/>
        <v>1</v>
      </c>
      <c r="K3530" s="148">
        <f t="shared" si="218"/>
        <v>1</v>
      </c>
      <c r="L3530" s="151">
        <f t="shared" si="219"/>
        <v>1</v>
      </c>
    </row>
    <row r="3531" spans="2:12" x14ac:dyDescent="0.25">
      <c r="B3531" s="147" t="s">
        <v>6</v>
      </c>
      <c r="C3531" s="148" t="s">
        <v>7</v>
      </c>
      <c r="D3531" s="148">
        <v>41</v>
      </c>
      <c r="E3531" s="148" t="s">
        <v>8</v>
      </c>
      <c r="F3531" s="149">
        <v>44959</v>
      </c>
      <c r="G3531" s="149">
        <v>44913</v>
      </c>
      <c r="H3531" s="150">
        <v>68000</v>
      </c>
      <c r="I3531" s="148" t="str">
        <f t="shared" ref="I3531:I3594" si="220">YEAR(G3531)&amp;"Q"&amp;ROUNDUP(MONTH(G3531)/3,0)</f>
        <v>2022Q4</v>
      </c>
      <c r="J3531" s="148">
        <f t="shared" ref="J3531:J3594" si="221">YEAR(F3531)-YEAR(G3531)</f>
        <v>1</v>
      </c>
      <c r="K3531" s="148">
        <f t="shared" ref="K3531:K3594" si="222">(YEAR(F3531)*4+ROUNDDOWN((MONTH(F3531)-1)/3,0))
-(YEAR(G3531)*4+ROUNDDOWN((MONTH(G3531)-1)/3,0))</f>
        <v>1</v>
      </c>
      <c r="L3531" s="151">
        <f t="shared" ref="L3531:L3594" si="223">IF(C3531="Declined",0,IF(C3531="Admitted",1,IF(B3531="TPD",0.8,1)))</f>
        <v>1</v>
      </c>
    </row>
    <row r="3532" spans="2:12" x14ac:dyDescent="0.25">
      <c r="B3532" s="147" t="s">
        <v>9</v>
      </c>
      <c r="C3532" s="148" t="s">
        <v>7</v>
      </c>
      <c r="D3532" s="148">
        <v>57</v>
      </c>
      <c r="E3532" s="148" t="s">
        <v>8</v>
      </c>
      <c r="F3532" s="149">
        <v>44962</v>
      </c>
      <c r="G3532" s="149">
        <v>43445</v>
      </c>
      <c r="H3532" s="150">
        <v>15000</v>
      </c>
      <c r="I3532" s="148" t="str">
        <f t="shared" si="220"/>
        <v>2018Q4</v>
      </c>
      <c r="J3532" s="148">
        <f t="shared" si="221"/>
        <v>5</v>
      </c>
      <c r="K3532" s="148">
        <f t="shared" si="222"/>
        <v>17</v>
      </c>
      <c r="L3532" s="151">
        <f t="shared" si="223"/>
        <v>1</v>
      </c>
    </row>
    <row r="3533" spans="2:12" x14ac:dyDescent="0.25">
      <c r="B3533" s="147" t="s">
        <v>9</v>
      </c>
      <c r="C3533" s="148" t="s">
        <v>7</v>
      </c>
      <c r="D3533" s="148">
        <v>61</v>
      </c>
      <c r="E3533" s="148" t="s">
        <v>8</v>
      </c>
      <c r="F3533" s="149">
        <v>44962</v>
      </c>
      <c r="G3533" s="149">
        <v>44317</v>
      </c>
      <c r="H3533" s="150">
        <v>10000</v>
      </c>
      <c r="I3533" s="148" t="str">
        <f t="shared" si="220"/>
        <v>2021Q2</v>
      </c>
      <c r="J3533" s="148">
        <f t="shared" si="221"/>
        <v>2</v>
      </c>
      <c r="K3533" s="148">
        <f t="shared" si="222"/>
        <v>7</v>
      </c>
      <c r="L3533" s="151">
        <f t="shared" si="223"/>
        <v>1</v>
      </c>
    </row>
    <row r="3534" spans="2:12" x14ac:dyDescent="0.25">
      <c r="B3534" s="147" t="s">
        <v>9</v>
      </c>
      <c r="C3534" s="148" t="s">
        <v>7</v>
      </c>
      <c r="D3534" s="148">
        <v>49</v>
      </c>
      <c r="E3534" s="148" t="s">
        <v>8</v>
      </c>
      <c r="F3534" s="149">
        <v>44962</v>
      </c>
      <c r="G3534" s="149">
        <v>44621</v>
      </c>
      <c r="H3534" s="150">
        <v>35000</v>
      </c>
      <c r="I3534" s="148" t="str">
        <f t="shared" si="220"/>
        <v>2022Q1</v>
      </c>
      <c r="J3534" s="148">
        <f t="shared" si="221"/>
        <v>1</v>
      </c>
      <c r="K3534" s="148">
        <f t="shared" si="222"/>
        <v>4</v>
      </c>
      <c r="L3534" s="151">
        <f t="shared" si="223"/>
        <v>1</v>
      </c>
    </row>
    <row r="3535" spans="2:12" x14ac:dyDescent="0.25">
      <c r="B3535" s="147" t="s">
        <v>6</v>
      </c>
      <c r="C3535" s="148" t="s">
        <v>7</v>
      </c>
      <c r="D3535" s="148">
        <v>57</v>
      </c>
      <c r="E3535" s="148" t="s">
        <v>8</v>
      </c>
      <c r="F3535" s="149">
        <v>44962</v>
      </c>
      <c r="G3535" s="149">
        <v>44734</v>
      </c>
      <c r="H3535" s="150">
        <v>15000</v>
      </c>
      <c r="I3535" s="148" t="str">
        <f t="shared" si="220"/>
        <v>2022Q2</v>
      </c>
      <c r="J3535" s="148">
        <f t="shared" si="221"/>
        <v>1</v>
      </c>
      <c r="K3535" s="148">
        <f t="shared" si="222"/>
        <v>3</v>
      </c>
      <c r="L3535" s="151">
        <f t="shared" si="223"/>
        <v>1</v>
      </c>
    </row>
    <row r="3536" spans="2:12" x14ac:dyDescent="0.25">
      <c r="B3536" s="147" t="s">
        <v>9</v>
      </c>
      <c r="C3536" s="148" t="s">
        <v>7</v>
      </c>
      <c r="D3536" s="148">
        <v>52</v>
      </c>
      <c r="E3536" s="148" t="s">
        <v>8</v>
      </c>
      <c r="F3536" s="149">
        <v>44963</v>
      </c>
      <c r="G3536" s="149">
        <v>44222</v>
      </c>
      <c r="H3536" s="150">
        <v>27000</v>
      </c>
      <c r="I3536" s="148" t="str">
        <f t="shared" si="220"/>
        <v>2021Q1</v>
      </c>
      <c r="J3536" s="148">
        <f t="shared" si="221"/>
        <v>2</v>
      </c>
      <c r="K3536" s="148">
        <f t="shared" si="222"/>
        <v>8</v>
      </c>
      <c r="L3536" s="151">
        <f t="shared" si="223"/>
        <v>1</v>
      </c>
    </row>
    <row r="3537" spans="2:12" x14ac:dyDescent="0.25">
      <c r="B3537" s="147" t="s">
        <v>11</v>
      </c>
      <c r="C3537" s="148" t="s">
        <v>7</v>
      </c>
      <c r="D3537" s="148">
        <v>59</v>
      </c>
      <c r="E3537" s="148" t="s">
        <v>8</v>
      </c>
      <c r="F3537" s="149">
        <v>44963</v>
      </c>
      <c r="G3537" s="149">
        <v>44931</v>
      </c>
      <c r="H3537" s="150">
        <v>10000</v>
      </c>
      <c r="I3537" s="148" t="str">
        <f t="shared" si="220"/>
        <v>2023Q1</v>
      </c>
      <c r="J3537" s="148">
        <f t="shared" si="221"/>
        <v>0</v>
      </c>
      <c r="K3537" s="148">
        <f t="shared" si="222"/>
        <v>0</v>
      </c>
      <c r="L3537" s="151">
        <f t="shared" si="223"/>
        <v>1</v>
      </c>
    </row>
    <row r="3538" spans="2:12" x14ac:dyDescent="0.25">
      <c r="B3538" s="147" t="s">
        <v>9</v>
      </c>
      <c r="C3538" s="148" t="s">
        <v>7</v>
      </c>
      <c r="D3538" s="148">
        <v>41</v>
      </c>
      <c r="E3538" s="148" t="s">
        <v>8</v>
      </c>
      <c r="F3538" s="149">
        <v>44964</v>
      </c>
      <c r="G3538" s="149">
        <v>44239</v>
      </c>
      <c r="H3538" s="150">
        <v>68000</v>
      </c>
      <c r="I3538" s="148" t="str">
        <f t="shared" si="220"/>
        <v>2021Q1</v>
      </c>
      <c r="J3538" s="148">
        <f t="shared" si="221"/>
        <v>2</v>
      </c>
      <c r="K3538" s="148">
        <f t="shared" si="222"/>
        <v>8</v>
      </c>
      <c r="L3538" s="151">
        <f t="shared" si="223"/>
        <v>1</v>
      </c>
    </row>
    <row r="3539" spans="2:12" x14ac:dyDescent="0.25">
      <c r="B3539" s="147" t="s">
        <v>9</v>
      </c>
      <c r="C3539" s="148" t="s">
        <v>7</v>
      </c>
      <c r="D3539" s="148">
        <v>43</v>
      </c>
      <c r="E3539" s="148" t="s">
        <v>8</v>
      </c>
      <c r="F3539" s="149">
        <v>44964</v>
      </c>
      <c r="G3539" s="149">
        <v>44577</v>
      </c>
      <c r="H3539" s="150">
        <v>59000</v>
      </c>
      <c r="I3539" s="148" t="str">
        <f t="shared" si="220"/>
        <v>2022Q1</v>
      </c>
      <c r="J3539" s="148">
        <f t="shared" si="221"/>
        <v>1</v>
      </c>
      <c r="K3539" s="148">
        <f t="shared" si="222"/>
        <v>4</v>
      </c>
      <c r="L3539" s="151">
        <f t="shared" si="223"/>
        <v>1</v>
      </c>
    </row>
    <row r="3540" spans="2:12" x14ac:dyDescent="0.25">
      <c r="B3540" s="147" t="s">
        <v>9</v>
      </c>
      <c r="C3540" s="148" t="s">
        <v>7</v>
      </c>
      <c r="D3540" s="148">
        <v>39</v>
      </c>
      <c r="E3540" s="148" t="s">
        <v>8</v>
      </c>
      <c r="F3540" s="149">
        <v>44964</v>
      </c>
      <c r="G3540" s="149">
        <v>44608</v>
      </c>
      <c r="H3540" s="150">
        <v>81000</v>
      </c>
      <c r="I3540" s="148" t="str">
        <f t="shared" si="220"/>
        <v>2022Q1</v>
      </c>
      <c r="J3540" s="148">
        <f t="shared" si="221"/>
        <v>1</v>
      </c>
      <c r="K3540" s="148">
        <f t="shared" si="222"/>
        <v>4</v>
      </c>
      <c r="L3540" s="151">
        <f t="shared" si="223"/>
        <v>1</v>
      </c>
    </row>
    <row r="3541" spans="2:12" x14ac:dyDescent="0.25">
      <c r="B3541" s="147" t="s">
        <v>9</v>
      </c>
      <c r="C3541" s="148" t="s">
        <v>7</v>
      </c>
      <c r="D3541" s="148">
        <v>42</v>
      </c>
      <c r="E3541" s="148" t="s">
        <v>8</v>
      </c>
      <c r="F3541" s="149">
        <v>44964</v>
      </c>
      <c r="G3541" s="149">
        <v>44682</v>
      </c>
      <c r="H3541" s="150">
        <v>64000</v>
      </c>
      <c r="I3541" s="148" t="str">
        <f t="shared" si="220"/>
        <v>2022Q2</v>
      </c>
      <c r="J3541" s="148">
        <f t="shared" si="221"/>
        <v>1</v>
      </c>
      <c r="K3541" s="148">
        <f t="shared" si="222"/>
        <v>3</v>
      </c>
      <c r="L3541" s="151">
        <f t="shared" si="223"/>
        <v>1</v>
      </c>
    </row>
    <row r="3542" spans="2:12" x14ac:dyDescent="0.25">
      <c r="B3542" s="147" t="s">
        <v>9</v>
      </c>
      <c r="C3542" s="148" t="s">
        <v>7</v>
      </c>
      <c r="D3542" s="148">
        <v>48</v>
      </c>
      <c r="E3542" s="148" t="s">
        <v>8</v>
      </c>
      <c r="F3542" s="149">
        <v>44965</v>
      </c>
      <c r="G3542" s="149">
        <v>43080</v>
      </c>
      <c r="H3542" s="150">
        <v>38000</v>
      </c>
      <c r="I3542" s="148" t="str">
        <f t="shared" si="220"/>
        <v>2017Q4</v>
      </c>
      <c r="J3542" s="148">
        <f t="shared" si="221"/>
        <v>6</v>
      </c>
      <c r="K3542" s="148">
        <f t="shared" si="222"/>
        <v>21</v>
      </c>
      <c r="L3542" s="151">
        <f t="shared" si="223"/>
        <v>1</v>
      </c>
    </row>
    <row r="3543" spans="2:12" x14ac:dyDescent="0.25">
      <c r="B3543" s="147" t="s">
        <v>6</v>
      </c>
      <c r="C3543" s="148" t="s">
        <v>7</v>
      </c>
      <c r="D3543" s="148">
        <v>31</v>
      </c>
      <c r="E3543" s="148" t="s">
        <v>8</v>
      </c>
      <c r="F3543" s="149">
        <v>44965</v>
      </c>
      <c r="G3543" s="149">
        <v>43556</v>
      </c>
      <c r="H3543" s="150">
        <v>98000</v>
      </c>
      <c r="I3543" s="148" t="str">
        <f t="shared" si="220"/>
        <v>2019Q2</v>
      </c>
      <c r="J3543" s="148">
        <f t="shared" si="221"/>
        <v>4</v>
      </c>
      <c r="K3543" s="148">
        <f t="shared" si="222"/>
        <v>15</v>
      </c>
      <c r="L3543" s="151">
        <f t="shared" si="223"/>
        <v>1</v>
      </c>
    </row>
    <row r="3544" spans="2:12" x14ac:dyDescent="0.25">
      <c r="B3544" s="147" t="s">
        <v>9</v>
      </c>
      <c r="C3544" s="148" t="s">
        <v>7</v>
      </c>
      <c r="D3544" s="148">
        <v>51</v>
      </c>
      <c r="E3544" s="148" t="s">
        <v>8</v>
      </c>
      <c r="F3544" s="149">
        <v>44965</v>
      </c>
      <c r="G3544" s="149">
        <v>44605</v>
      </c>
      <c r="H3544" s="150">
        <v>30000</v>
      </c>
      <c r="I3544" s="148" t="str">
        <f t="shared" si="220"/>
        <v>2022Q1</v>
      </c>
      <c r="J3544" s="148">
        <f t="shared" si="221"/>
        <v>1</v>
      </c>
      <c r="K3544" s="148">
        <f t="shared" si="222"/>
        <v>4</v>
      </c>
      <c r="L3544" s="151">
        <f t="shared" si="223"/>
        <v>1</v>
      </c>
    </row>
    <row r="3545" spans="2:12" x14ac:dyDescent="0.25">
      <c r="B3545" s="147" t="s">
        <v>6</v>
      </c>
      <c r="C3545" s="148" t="s">
        <v>7</v>
      </c>
      <c r="D3545" s="148">
        <v>48</v>
      </c>
      <c r="E3545" s="148" t="s">
        <v>8</v>
      </c>
      <c r="F3545" s="149">
        <v>44965</v>
      </c>
      <c r="G3545" s="149">
        <v>44832</v>
      </c>
      <c r="H3545" s="150">
        <v>38000</v>
      </c>
      <c r="I3545" s="148" t="str">
        <f t="shared" si="220"/>
        <v>2022Q3</v>
      </c>
      <c r="J3545" s="148">
        <f t="shared" si="221"/>
        <v>1</v>
      </c>
      <c r="K3545" s="148">
        <f t="shared" si="222"/>
        <v>2</v>
      </c>
      <c r="L3545" s="151">
        <f t="shared" si="223"/>
        <v>1</v>
      </c>
    </row>
    <row r="3546" spans="2:12" x14ac:dyDescent="0.25">
      <c r="B3546" s="147" t="s">
        <v>9</v>
      </c>
      <c r="C3546" s="148" t="s">
        <v>7</v>
      </c>
      <c r="D3546" s="148">
        <v>43</v>
      </c>
      <c r="E3546" s="148" t="s">
        <v>8</v>
      </c>
      <c r="F3546" s="149">
        <v>44966</v>
      </c>
      <c r="G3546" s="149">
        <v>43275</v>
      </c>
      <c r="H3546" s="150">
        <v>59000</v>
      </c>
      <c r="I3546" s="148" t="str">
        <f t="shared" si="220"/>
        <v>2018Q2</v>
      </c>
      <c r="J3546" s="148">
        <f t="shared" si="221"/>
        <v>5</v>
      </c>
      <c r="K3546" s="148">
        <f t="shared" si="222"/>
        <v>19</v>
      </c>
      <c r="L3546" s="151">
        <f t="shared" si="223"/>
        <v>1</v>
      </c>
    </row>
    <row r="3547" spans="2:12" x14ac:dyDescent="0.25">
      <c r="B3547" s="147" t="s">
        <v>6</v>
      </c>
      <c r="C3547" s="148" t="s">
        <v>7</v>
      </c>
      <c r="D3547" s="148">
        <v>22</v>
      </c>
      <c r="E3547" s="148" t="s">
        <v>8</v>
      </c>
      <c r="F3547" s="149">
        <v>44966</v>
      </c>
      <c r="G3547" s="149">
        <v>44507</v>
      </c>
      <c r="H3547" s="150">
        <v>100000</v>
      </c>
      <c r="I3547" s="148" t="str">
        <f t="shared" si="220"/>
        <v>2021Q4</v>
      </c>
      <c r="J3547" s="148">
        <f t="shared" si="221"/>
        <v>2</v>
      </c>
      <c r="K3547" s="148">
        <f t="shared" si="222"/>
        <v>5</v>
      </c>
      <c r="L3547" s="151">
        <f t="shared" si="223"/>
        <v>1</v>
      </c>
    </row>
    <row r="3548" spans="2:12" x14ac:dyDescent="0.25">
      <c r="B3548" s="147" t="s">
        <v>6</v>
      </c>
      <c r="C3548" s="148" t="s">
        <v>7</v>
      </c>
      <c r="D3548" s="148">
        <v>46</v>
      </c>
      <c r="E3548" s="148" t="s">
        <v>8</v>
      </c>
      <c r="F3548" s="149">
        <v>44966</v>
      </c>
      <c r="G3548" s="149">
        <v>44831</v>
      </c>
      <c r="H3548" s="150">
        <v>43000</v>
      </c>
      <c r="I3548" s="148" t="str">
        <f t="shared" si="220"/>
        <v>2022Q3</v>
      </c>
      <c r="J3548" s="148">
        <f t="shared" si="221"/>
        <v>1</v>
      </c>
      <c r="K3548" s="148">
        <f t="shared" si="222"/>
        <v>2</v>
      </c>
      <c r="L3548" s="151">
        <f t="shared" si="223"/>
        <v>1</v>
      </c>
    </row>
    <row r="3549" spans="2:12" x14ac:dyDescent="0.25">
      <c r="B3549" s="147" t="s">
        <v>11</v>
      </c>
      <c r="C3549" s="148" t="s">
        <v>7</v>
      </c>
      <c r="D3549" s="148">
        <v>60</v>
      </c>
      <c r="E3549" s="148" t="s">
        <v>8</v>
      </c>
      <c r="F3549" s="149">
        <v>44966</v>
      </c>
      <c r="G3549" s="149">
        <v>44882</v>
      </c>
      <c r="H3549" s="150">
        <v>10000</v>
      </c>
      <c r="I3549" s="148" t="str">
        <f t="shared" si="220"/>
        <v>2022Q4</v>
      </c>
      <c r="J3549" s="148">
        <f t="shared" si="221"/>
        <v>1</v>
      </c>
      <c r="K3549" s="148">
        <f t="shared" si="222"/>
        <v>1</v>
      </c>
      <c r="L3549" s="151">
        <f t="shared" si="223"/>
        <v>1</v>
      </c>
    </row>
    <row r="3550" spans="2:12" x14ac:dyDescent="0.25">
      <c r="B3550" s="147" t="s">
        <v>9</v>
      </c>
      <c r="C3550" s="148" t="s">
        <v>7</v>
      </c>
      <c r="D3550" s="148">
        <v>43</v>
      </c>
      <c r="E3550" s="148" t="s">
        <v>8</v>
      </c>
      <c r="F3550" s="149">
        <v>44970</v>
      </c>
      <c r="G3550" s="149">
        <v>43724</v>
      </c>
      <c r="H3550" s="150">
        <v>59000</v>
      </c>
      <c r="I3550" s="148" t="str">
        <f t="shared" si="220"/>
        <v>2019Q3</v>
      </c>
      <c r="J3550" s="148">
        <f t="shared" si="221"/>
        <v>4</v>
      </c>
      <c r="K3550" s="148">
        <f t="shared" si="222"/>
        <v>14</v>
      </c>
      <c r="L3550" s="151">
        <f t="shared" si="223"/>
        <v>1</v>
      </c>
    </row>
    <row r="3551" spans="2:12" x14ac:dyDescent="0.25">
      <c r="B3551" s="147" t="s">
        <v>6</v>
      </c>
      <c r="C3551" s="148" t="s">
        <v>7</v>
      </c>
      <c r="D3551" s="148">
        <v>64</v>
      </c>
      <c r="E3551" s="148" t="s">
        <v>8</v>
      </c>
      <c r="F3551" s="149">
        <v>44970</v>
      </c>
      <c r="G3551" s="149">
        <v>44895</v>
      </c>
      <c r="H3551" s="150">
        <v>10000</v>
      </c>
      <c r="I3551" s="148" t="str">
        <f t="shared" si="220"/>
        <v>2022Q4</v>
      </c>
      <c r="J3551" s="148">
        <f t="shared" si="221"/>
        <v>1</v>
      </c>
      <c r="K3551" s="148">
        <f t="shared" si="222"/>
        <v>1</v>
      </c>
      <c r="L3551" s="151">
        <f t="shared" si="223"/>
        <v>1</v>
      </c>
    </row>
    <row r="3552" spans="2:12" x14ac:dyDescent="0.25">
      <c r="B3552" s="147" t="s">
        <v>6</v>
      </c>
      <c r="C3552" s="148" t="s">
        <v>7</v>
      </c>
      <c r="D3552" s="148">
        <v>59</v>
      </c>
      <c r="E3552" s="148" t="s">
        <v>8</v>
      </c>
      <c r="F3552" s="149">
        <v>44970</v>
      </c>
      <c r="G3552" s="149">
        <v>44900</v>
      </c>
      <c r="H3552" s="150">
        <v>10000</v>
      </c>
      <c r="I3552" s="148" t="str">
        <f t="shared" si="220"/>
        <v>2022Q4</v>
      </c>
      <c r="J3552" s="148">
        <f t="shared" si="221"/>
        <v>1</v>
      </c>
      <c r="K3552" s="148">
        <f t="shared" si="222"/>
        <v>1</v>
      </c>
      <c r="L3552" s="151">
        <f t="shared" si="223"/>
        <v>1</v>
      </c>
    </row>
    <row r="3553" spans="2:12" x14ac:dyDescent="0.25">
      <c r="B3553" s="147" t="s">
        <v>9</v>
      </c>
      <c r="C3553" s="148" t="s">
        <v>7</v>
      </c>
      <c r="D3553" s="148">
        <v>34</v>
      </c>
      <c r="E3553" s="148" t="s">
        <v>8</v>
      </c>
      <c r="F3553" s="149">
        <v>44971</v>
      </c>
      <c r="G3553" s="149">
        <v>43358</v>
      </c>
      <c r="H3553" s="150">
        <v>91000</v>
      </c>
      <c r="I3553" s="148" t="str">
        <f t="shared" si="220"/>
        <v>2018Q3</v>
      </c>
      <c r="J3553" s="148">
        <f t="shared" si="221"/>
        <v>5</v>
      </c>
      <c r="K3553" s="148">
        <f t="shared" si="222"/>
        <v>18</v>
      </c>
      <c r="L3553" s="151">
        <f t="shared" si="223"/>
        <v>1</v>
      </c>
    </row>
    <row r="3554" spans="2:12" x14ac:dyDescent="0.25">
      <c r="B3554" s="147" t="s">
        <v>9</v>
      </c>
      <c r="C3554" s="148" t="s">
        <v>7</v>
      </c>
      <c r="D3554" s="148">
        <v>43</v>
      </c>
      <c r="E3554" s="148" t="s">
        <v>8</v>
      </c>
      <c r="F3554" s="149">
        <v>44971</v>
      </c>
      <c r="G3554" s="149">
        <v>43977</v>
      </c>
      <c r="H3554" s="150">
        <v>59000</v>
      </c>
      <c r="I3554" s="148" t="str">
        <f t="shared" si="220"/>
        <v>2020Q2</v>
      </c>
      <c r="J3554" s="148">
        <f t="shared" si="221"/>
        <v>3</v>
      </c>
      <c r="K3554" s="148">
        <f t="shared" si="222"/>
        <v>11</v>
      </c>
      <c r="L3554" s="151">
        <f t="shared" si="223"/>
        <v>1</v>
      </c>
    </row>
    <row r="3555" spans="2:12" x14ac:dyDescent="0.25">
      <c r="B3555" s="147" t="s">
        <v>6</v>
      </c>
      <c r="C3555" s="148" t="s">
        <v>7</v>
      </c>
      <c r="D3555" s="148">
        <v>37</v>
      </c>
      <c r="E3555" s="148" t="s">
        <v>8</v>
      </c>
      <c r="F3555" s="149">
        <v>44971</v>
      </c>
      <c r="G3555" s="149">
        <v>44700</v>
      </c>
      <c r="H3555" s="150">
        <v>86000</v>
      </c>
      <c r="I3555" s="148" t="str">
        <f t="shared" si="220"/>
        <v>2022Q2</v>
      </c>
      <c r="J3555" s="148">
        <f t="shared" si="221"/>
        <v>1</v>
      </c>
      <c r="K3555" s="148">
        <f t="shared" si="222"/>
        <v>3</v>
      </c>
      <c r="L3555" s="151">
        <f t="shared" si="223"/>
        <v>1</v>
      </c>
    </row>
    <row r="3556" spans="2:12" x14ac:dyDescent="0.25">
      <c r="B3556" s="147" t="s">
        <v>6</v>
      </c>
      <c r="C3556" s="148" t="s">
        <v>7</v>
      </c>
      <c r="D3556" s="148">
        <v>42</v>
      </c>
      <c r="E3556" s="148" t="s">
        <v>8</v>
      </c>
      <c r="F3556" s="149">
        <v>44971</v>
      </c>
      <c r="G3556" s="149">
        <v>44807</v>
      </c>
      <c r="H3556" s="150">
        <v>64000</v>
      </c>
      <c r="I3556" s="148" t="str">
        <f t="shared" si="220"/>
        <v>2022Q3</v>
      </c>
      <c r="J3556" s="148">
        <f t="shared" si="221"/>
        <v>1</v>
      </c>
      <c r="K3556" s="148">
        <f t="shared" si="222"/>
        <v>2</v>
      </c>
      <c r="L3556" s="151">
        <f t="shared" si="223"/>
        <v>1</v>
      </c>
    </row>
    <row r="3557" spans="2:12" x14ac:dyDescent="0.25">
      <c r="B3557" s="147" t="s">
        <v>9</v>
      </c>
      <c r="C3557" s="148" t="s">
        <v>7</v>
      </c>
      <c r="D3557" s="148">
        <v>60</v>
      </c>
      <c r="E3557" s="148" t="s">
        <v>8</v>
      </c>
      <c r="F3557" s="149">
        <v>44972</v>
      </c>
      <c r="G3557" s="149">
        <v>43203</v>
      </c>
      <c r="H3557" s="150">
        <v>10000</v>
      </c>
      <c r="I3557" s="148" t="str">
        <f t="shared" si="220"/>
        <v>2018Q2</v>
      </c>
      <c r="J3557" s="148">
        <f t="shared" si="221"/>
        <v>5</v>
      </c>
      <c r="K3557" s="148">
        <f t="shared" si="222"/>
        <v>19</v>
      </c>
      <c r="L3557" s="151">
        <f t="shared" si="223"/>
        <v>1</v>
      </c>
    </row>
    <row r="3558" spans="2:12" x14ac:dyDescent="0.25">
      <c r="B3558" s="147" t="s">
        <v>9</v>
      </c>
      <c r="C3558" s="148" t="s">
        <v>7</v>
      </c>
      <c r="D3558" s="148">
        <v>37</v>
      </c>
      <c r="E3558" s="148" t="s">
        <v>8</v>
      </c>
      <c r="F3558" s="149">
        <v>44972</v>
      </c>
      <c r="G3558" s="149">
        <v>43423</v>
      </c>
      <c r="H3558" s="150">
        <v>86000</v>
      </c>
      <c r="I3558" s="148" t="str">
        <f t="shared" si="220"/>
        <v>2018Q4</v>
      </c>
      <c r="J3558" s="148">
        <f t="shared" si="221"/>
        <v>5</v>
      </c>
      <c r="K3558" s="148">
        <f t="shared" si="222"/>
        <v>17</v>
      </c>
      <c r="L3558" s="151">
        <f t="shared" si="223"/>
        <v>1</v>
      </c>
    </row>
    <row r="3559" spans="2:12" x14ac:dyDescent="0.25">
      <c r="B3559" s="147" t="s">
        <v>9</v>
      </c>
      <c r="C3559" s="148" t="s">
        <v>7</v>
      </c>
      <c r="D3559" s="148">
        <v>53</v>
      </c>
      <c r="E3559" s="148" t="s">
        <v>8</v>
      </c>
      <c r="F3559" s="149">
        <v>44972</v>
      </c>
      <c r="G3559" s="149">
        <v>44167</v>
      </c>
      <c r="H3559" s="150">
        <v>25000</v>
      </c>
      <c r="I3559" s="148" t="str">
        <f t="shared" si="220"/>
        <v>2020Q4</v>
      </c>
      <c r="J3559" s="148">
        <f t="shared" si="221"/>
        <v>3</v>
      </c>
      <c r="K3559" s="148">
        <f t="shared" si="222"/>
        <v>9</v>
      </c>
      <c r="L3559" s="151">
        <f t="shared" si="223"/>
        <v>1</v>
      </c>
    </row>
    <row r="3560" spans="2:12" x14ac:dyDescent="0.25">
      <c r="B3560" s="147" t="s">
        <v>9</v>
      </c>
      <c r="C3560" s="148" t="s">
        <v>7</v>
      </c>
      <c r="D3560" s="148">
        <v>35</v>
      </c>
      <c r="E3560" s="148" t="s">
        <v>8</v>
      </c>
      <c r="F3560" s="149">
        <v>44972</v>
      </c>
      <c r="G3560" s="149">
        <v>44531</v>
      </c>
      <c r="H3560" s="150">
        <v>88000</v>
      </c>
      <c r="I3560" s="148" t="str">
        <f t="shared" si="220"/>
        <v>2021Q4</v>
      </c>
      <c r="J3560" s="148">
        <f t="shared" si="221"/>
        <v>2</v>
      </c>
      <c r="K3560" s="148">
        <f t="shared" si="222"/>
        <v>5</v>
      </c>
      <c r="L3560" s="151">
        <f t="shared" si="223"/>
        <v>1</v>
      </c>
    </row>
    <row r="3561" spans="2:12" x14ac:dyDescent="0.25">
      <c r="B3561" s="147" t="s">
        <v>6</v>
      </c>
      <c r="C3561" s="148" t="s">
        <v>7</v>
      </c>
      <c r="D3561" s="148">
        <v>36</v>
      </c>
      <c r="E3561" s="148" t="s">
        <v>8</v>
      </c>
      <c r="F3561" s="149">
        <v>44972</v>
      </c>
      <c r="G3561" s="149">
        <v>44790</v>
      </c>
      <c r="H3561" s="150">
        <v>87000</v>
      </c>
      <c r="I3561" s="148" t="str">
        <f t="shared" si="220"/>
        <v>2022Q3</v>
      </c>
      <c r="J3561" s="148">
        <f t="shared" si="221"/>
        <v>1</v>
      </c>
      <c r="K3561" s="148">
        <f t="shared" si="222"/>
        <v>2</v>
      </c>
      <c r="L3561" s="151">
        <f t="shared" si="223"/>
        <v>1</v>
      </c>
    </row>
    <row r="3562" spans="2:12" x14ac:dyDescent="0.25">
      <c r="B3562" s="147" t="s">
        <v>6</v>
      </c>
      <c r="C3562" s="148" t="s">
        <v>7</v>
      </c>
      <c r="D3562" s="148">
        <v>51</v>
      </c>
      <c r="E3562" s="148" t="s">
        <v>8</v>
      </c>
      <c r="F3562" s="149">
        <v>44972</v>
      </c>
      <c r="G3562" s="149">
        <v>44836</v>
      </c>
      <c r="H3562" s="150">
        <v>30000</v>
      </c>
      <c r="I3562" s="148" t="str">
        <f t="shared" si="220"/>
        <v>2022Q4</v>
      </c>
      <c r="J3562" s="148">
        <f t="shared" si="221"/>
        <v>1</v>
      </c>
      <c r="K3562" s="148">
        <f t="shared" si="222"/>
        <v>1</v>
      </c>
      <c r="L3562" s="151">
        <f t="shared" si="223"/>
        <v>1</v>
      </c>
    </row>
    <row r="3563" spans="2:12" x14ac:dyDescent="0.25">
      <c r="B3563" s="147" t="s">
        <v>9</v>
      </c>
      <c r="C3563" s="148" t="s">
        <v>7</v>
      </c>
      <c r="D3563" s="148">
        <v>27</v>
      </c>
      <c r="E3563" s="148" t="s">
        <v>8</v>
      </c>
      <c r="F3563" s="149">
        <v>44973</v>
      </c>
      <c r="G3563" s="149">
        <v>43555</v>
      </c>
      <c r="H3563" s="150">
        <v>100000</v>
      </c>
      <c r="I3563" s="148" t="str">
        <f t="shared" si="220"/>
        <v>2019Q1</v>
      </c>
      <c r="J3563" s="148">
        <f t="shared" si="221"/>
        <v>4</v>
      </c>
      <c r="K3563" s="148">
        <f t="shared" si="222"/>
        <v>16</v>
      </c>
      <c r="L3563" s="151">
        <f t="shared" si="223"/>
        <v>1</v>
      </c>
    </row>
    <row r="3564" spans="2:12" x14ac:dyDescent="0.25">
      <c r="B3564" s="147" t="s">
        <v>9</v>
      </c>
      <c r="C3564" s="148" t="s">
        <v>13</v>
      </c>
      <c r="D3564" s="148">
        <v>39</v>
      </c>
      <c r="E3564" s="148" t="s">
        <v>8</v>
      </c>
      <c r="F3564" s="149">
        <v>44973</v>
      </c>
      <c r="G3564" s="149">
        <v>43919</v>
      </c>
      <c r="H3564" s="150">
        <v>81000</v>
      </c>
      <c r="I3564" s="148" t="str">
        <f t="shared" si="220"/>
        <v>2020Q1</v>
      </c>
      <c r="J3564" s="148">
        <f t="shared" si="221"/>
        <v>3</v>
      </c>
      <c r="K3564" s="148">
        <f t="shared" si="222"/>
        <v>12</v>
      </c>
      <c r="L3564" s="151">
        <f t="shared" si="223"/>
        <v>0.8</v>
      </c>
    </row>
    <row r="3565" spans="2:12" x14ac:dyDescent="0.25">
      <c r="B3565" s="147" t="s">
        <v>6</v>
      </c>
      <c r="C3565" s="148" t="s">
        <v>7</v>
      </c>
      <c r="D3565" s="148">
        <v>19</v>
      </c>
      <c r="E3565" s="148" t="s">
        <v>8</v>
      </c>
      <c r="F3565" s="149">
        <v>44973</v>
      </c>
      <c r="G3565" s="149">
        <v>44941</v>
      </c>
      <c r="H3565" s="150">
        <v>100000</v>
      </c>
      <c r="I3565" s="148" t="str">
        <f t="shared" si="220"/>
        <v>2023Q1</v>
      </c>
      <c r="J3565" s="148">
        <f t="shared" si="221"/>
        <v>0</v>
      </c>
      <c r="K3565" s="148">
        <f t="shared" si="222"/>
        <v>0</v>
      </c>
      <c r="L3565" s="151">
        <f t="shared" si="223"/>
        <v>1</v>
      </c>
    </row>
    <row r="3566" spans="2:12" x14ac:dyDescent="0.25">
      <c r="B3566" s="147" t="s">
        <v>9</v>
      </c>
      <c r="C3566" s="148" t="s">
        <v>7</v>
      </c>
      <c r="D3566" s="148">
        <v>29</v>
      </c>
      <c r="E3566" s="148" t="s">
        <v>8</v>
      </c>
      <c r="F3566" s="149">
        <v>44976</v>
      </c>
      <c r="G3566" s="149">
        <v>44286</v>
      </c>
      <c r="H3566" s="150">
        <v>100000</v>
      </c>
      <c r="I3566" s="148" t="str">
        <f t="shared" si="220"/>
        <v>2021Q1</v>
      </c>
      <c r="J3566" s="148">
        <f t="shared" si="221"/>
        <v>2</v>
      </c>
      <c r="K3566" s="148">
        <f t="shared" si="222"/>
        <v>8</v>
      </c>
      <c r="L3566" s="151">
        <f t="shared" si="223"/>
        <v>1</v>
      </c>
    </row>
    <row r="3567" spans="2:12" x14ac:dyDescent="0.25">
      <c r="B3567" s="147" t="s">
        <v>9</v>
      </c>
      <c r="C3567" s="148" t="s">
        <v>7</v>
      </c>
      <c r="D3567" s="148">
        <v>51</v>
      </c>
      <c r="E3567" s="148" t="s">
        <v>8</v>
      </c>
      <c r="F3567" s="149">
        <v>44976</v>
      </c>
      <c r="G3567" s="149">
        <v>44440</v>
      </c>
      <c r="H3567" s="150">
        <v>30000</v>
      </c>
      <c r="I3567" s="148" t="str">
        <f t="shared" si="220"/>
        <v>2021Q3</v>
      </c>
      <c r="J3567" s="148">
        <f t="shared" si="221"/>
        <v>2</v>
      </c>
      <c r="K3567" s="148">
        <f t="shared" si="222"/>
        <v>6</v>
      </c>
      <c r="L3567" s="151">
        <f t="shared" si="223"/>
        <v>1</v>
      </c>
    </row>
    <row r="3568" spans="2:12" x14ac:dyDescent="0.25">
      <c r="B3568" s="147" t="s">
        <v>9</v>
      </c>
      <c r="C3568" s="148" t="s">
        <v>7</v>
      </c>
      <c r="D3568" s="148">
        <v>51</v>
      </c>
      <c r="E3568" s="148" t="s">
        <v>8</v>
      </c>
      <c r="F3568" s="149">
        <v>44976</v>
      </c>
      <c r="G3568" s="149">
        <v>44446</v>
      </c>
      <c r="H3568" s="150">
        <v>30000</v>
      </c>
      <c r="I3568" s="148" t="str">
        <f t="shared" si="220"/>
        <v>2021Q3</v>
      </c>
      <c r="J3568" s="148">
        <f t="shared" si="221"/>
        <v>2</v>
      </c>
      <c r="K3568" s="148">
        <f t="shared" si="222"/>
        <v>6</v>
      </c>
      <c r="L3568" s="151">
        <f t="shared" si="223"/>
        <v>1</v>
      </c>
    </row>
    <row r="3569" spans="2:12" x14ac:dyDescent="0.25">
      <c r="B3569" s="147" t="s">
        <v>6</v>
      </c>
      <c r="C3569" s="148" t="s">
        <v>7</v>
      </c>
      <c r="D3569" s="148">
        <v>29</v>
      </c>
      <c r="E3569" s="148" t="s">
        <v>8</v>
      </c>
      <c r="F3569" s="149">
        <v>44976</v>
      </c>
      <c r="G3569" s="149">
        <v>44628</v>
      </c>
      <c r="H3569" s="150">
        <v>100000</v>
      </c>
      <c r="I3569" s="148" t="str">
        <f t="shared" si="220"/>
        <v>2022Q1</v>
      </c>
      <c r="J3569" s="148">
        <f t="shared" si="221"/>
        <v>1</v>
      </c>
      <c r="K3569" s="148">
        <f t="shared" si="222"/>
        <v>4</v>
      </c>
      <c r="L3569" s="151">
        <f t="shared" si="223"/>
        <v>1</v>
      </c>
    </row>
    <row r="3570" spans="2:12" x14ac:dyDescent="0.25">
      <c r="B3570" s="147" t="s">
        <v>9</v>
      </c>
      <c r="C3570" s="148" t="s">
        <v>7</v>
      </c>
      <c r="D3570" s="148">
        <v>46</v>
      </c>
      <c r="E3570" s="148" t="s">
        <v>8</v>
      </c>
      <c r="F3570" s="149">
        <v>44976</v>
      </c>
      <c r="G3570" s="149">
        <v>44754</v>
      </c>
      <c r="H3570" s="150">
        <v>43000</v>
      </c>
      <c r="I3570" s="148" t="str">
        <f t="shared" si="220"/>
        <v>2022Q3</v>
      </c>
      <c r="J3570" s="148">
        <f t="shared" si="221"/>
        <v>1</v>
      </c>
      <c r="K3570" s="148">
        <f t="shared" si="222"/>
        <v>2</v>
      </c>
      <c r="L3570" s="151">
        <f t="shared" si="223"/>
        <v>1</v>
      </c>
    </row>
    <row r="3571" spans="2:12" x14ac:dyDescent="0.25">
      <c r="B3571" s="147" t="s">
        <v>6</v>
      </c>
      <c r="C3571" s="148" t="s">
        <v>7</v>
      </c>
      <c r="D3571" s="148">
        <v>54</v>
      </c>
      <c r="E3571" s="148" t="s">
        <v>8</v>
      </c>
      <c r="F3571" s="149">
        <v>44976</v>
      </c>
      <c r="G3571" s="149">
        <v>44831</v>
      </c>
      <c r="H3571" s="150">
        <v>22000</v>
      </c>
      <c r="I3571" s="148" t="str">
        <f t="shared" si="220"/>
        <v>2022Q3</v>
      </c>
      <c r="J3571" s="148">
        <f t="shared" si="221"/>
        <v>1</v>
      </c>
      <c r="K3571" s="148">
        <f t="shared" si="222"/>
        <v>2</v>
      </c>
      <c r="L3571" s="151">
        <f t="shared" si="223"/>
        <v>1</v>
      </c>
    </row>
    <row r="3572" spans="2:12" x14ac:dyDescent="0.25">
      <c r="B3572" s="147" t="s">
        <v>9</v>
      </c>
      <c r="C3572" s="148" t="s">
        <v>7</v>
      </c>
      <c r="D3572" s="148">
        <v>27</v>
      </c>
      <c r="E3572" s="148" t="s">
        <v>8</v>
      </c>
      <c r="F3572" s="149">
        <v>44977</v>
      </c>
      <c r="G3572" s="149">
        <v>43829</v>
      </c>
      <c r="H3572" s="150">
        <v>100000</v>
      </c>
      <c r="I3572" s="148" t="str">
        <f t="shared" si="220"/>
        <v>2019Q4</v>
      </c>
      <c r="J3572" s="148">
        <f t="shared" si="221"/>
        <v>4</v>
      </c>
      <c r="K3572" s="148">
        <f t="shared" si="222"/>
        <v>13</v>
      </c>
      <c r="L3572" s="151">
        <f t="shared" si="223"/>
        <v>1</v>
      </c>
    </row>
    <row r="3573" spans="2:12" x14ac:dyDescent="0.25">
      <c r="B3573" s="147" t="s">
        <v>6</v>
      </c>
      <c r="C3573" s="148" t="s">
        <v>7</v>
      </c>
      <c r="D3573" s="148">
        <v>59</v>
      </c>
      <c r="E3573" s="148" t="s">
        <v>8</v>
      </c>
      <c r="F3573" s="149">
        <v>44977</v>
      </c>
      <c r="G3573" s="149">
        <v>44722</v>
      </c>
      <c r="H3573" s="150">
        <v>10000</v>
      </c>
      <c r="I3573" s="148" t="str">
        <f t="shared" si="220"/>
        <v>2022Q2</v>
      </c>
      <c r="J3573" s="148">
        <f t="shared" si="221"/>
        <v>1</v>
      </c>
      <c r="K3573" s="148">
        <f t="shared" si="222"/>
        <v>3</v>
      </c>
      <c r="L3573" s="151">
        <f t="shared" si="223"/>
        <v>1</v>
      </c>
    </row>
    <row r="3574" spans="2:12" x14ac:dyDescent="0.25">
      <c r="B3574" s="147" t="s">
        <v>9</v>
      </c>
      <c r="C3574" s="148" t="s">
        <v>7</v>
      </c>
      <c r="D3574" s="148">
        <v>63</v>
      </c>
      <c r="E3574" s="148" t="s">
        <v>8</v>
      </c>
      <c r="F3574" s="149">
        <v>44977</v>
      </c>
      <c r="G3574" s="149">
        <v>44746</v>
      </c>
      <c r="H3574" s="150">
        <v>10000</v>
      </c>
      <c r="I3574" s="148" t="str">
        <f t="shared" si="220"/>
        <v>2022Q3</v>
      </c>
      <c r="J3574" s="148">
        <f t="shared" si="221"/>
        <v>1</v>
      </c>
      <c r="K3574" s="148">
        <f t="shared" si="222"/>
        <v>2</v>
      </c>
      <c r="L3574" s="151">
        <f t="shared" si="223"/>
        <v>1</v>
      </c>
    </row>
    <row r="3575" spans="2:12" x14ac:dyDescent="0.25">
      <c r="B3575" s="147" t="s">
        <v>9</v>
      </c>
      <c r="C3575" s="148" t="s">
        <v>7</v>
      </c>
      <c r="D3575" s="148">
        <v>55</v>
      </c>
      <c r="E3575" s="148" t="s">
        <v>8</v>
      </c>
      <c r="F3575" s="149">
        <v>44977</v>
      </c>
      <c r="G3575" s="149">
        <v>44770</v>
      </c>
      <c r="H3575" s="150">
        <v>20000</v>
      </c>
      <c r="I3575" s="148" t="str">
        <f t="shared" si="220"/>
        <v>2022Q3</v>
      </c>
      <c r="J3575" s="148">
        <f t="shared" si="221"/>
        <v>1</v>
      </c>
      <c r="K3575" s="148">
        <f t="shared" si="222"/>
        <v>2</v>
      </c>
      <c r="L3575" s="151">
        <f t="shared" si="223"/>
        <v>1</v>
      </c>
    </row>
    <row r="3576" spans="2:12" x14ac:dyDescent="0.25">
      <c r="B3576" s="147" t="s">
        <v>6</v>
      </c>
      <c r="C3576" s="148" t="s">
        <v>7</v>
      </c>
      <c r="D3576" s="148">
        <v>63</v>
      </c>
      <c r="E3576" s="148" t="s">
        <v>8</v>
      </c>
      <c r="F3576" s="149">
        <v>44977</v>
      </c>
      <c r="G3576" s="149">
        <v>44924</v>
      </c>
      <c r="H3576" s="150">
        <v>10000</v>
      </c>
      <c r="I3576" s="148" t="str">
        <f t="shared" si="220"/>
        <v>2022Q4</v>
      </c>
      <c r="J3576" s="148">
        <f t="shared" si="221"/>
        <v>1</v>
      </c>
      <c r="K3576" s="148">
        <f t="shared" si="222"/>
        <v>1</v>
      </c>
      <c r="L3576" s="151">
        <f t="shared" si="223"/>
        <v>1</v>
      </c>
    </row>
    <row r="3577" spans="2:12" x14ac:dyDescent="0.25">
      <c r="B3577" s="147" t="s">
        <v>6</v>
      </c>
      <c r="C3577" s="148" t="s">
        <v>7</v>
      </c>
      <c r="D3577" s="148">
        <v>28</v>
      </c>
      <c r="E3577" s="148" t="s">
        <v>8</v>
      </c>
      <c r="F3577" s="149">
        <v>44977</v>
      </c>
      <c r="G3577" s="149">
        <v>44935</v>
      </c>
      <c r="H3577" s="150">
        <v>100000</v>
      </c>
      <c r="I3577" s="148" t="str">
        <f t="shared" si="220"/>
        <v>2023Q1</v>
      </c>
      <c r="J3577" s="148">
        <f t="shared" si="221"/>
        <v>0</v>
      </c>
      <c r="K3577" s="148">
        <f t="shared" si="222"/>
        <v>0</v>
      </c>
      <c r="L3577" s="151">
        <f t="shared" si="223"/>
        <v>1</v>
      </c>
    </row>
    <row r="3578" spans="2:12" x14ac:dyDescent="0.25">
      <c r="B3578" s="147" t="s">
        <v>6</v>
      </c>
      <c r="C3578" s="148" t="s">
        <v>7</v>
      </c>
      <c r="D3578" s="148">
        <v>57</v>
      </c>
      <c r="E3578" s="148" t="s">
        <v>8</v>
      </c>
      <c r="F3578" s="149">
        <v>44978</v>
      </c>
      <c r="G3578" s="149">
        <v>44910</v>
      </c>
      <c r="H3578" s="150">
        <v>15000</v>
      </c>
      <c r="I3578" s="148" t="str">
        <f t="shared" si="220"/>
        <v>2022Q4</v>
      </c>
      <c r="J3578" s="148">
        <f t="shared" si="221"/>
        <v>1</v>
      </c>
      <c r="K3578" s="148">
        <f t="shared" si="222"/>
        <v>1</v>
      </c>
      <c r="L3578" s="151">
        <f t="shared" si="223"/>
        <v>1</v>
      </c>
    </row>
    <row r="3579" spans="2:12" x14ac:dyDescent="0.25">
      <c r="B3579" s="147" t="s">
        <v>9</v>
      </c>
      <c r="C3579" s="148" t="s">
        <v>7</v>
      </c>
      <c r="D3579" s="148">
        <v>20</v>
      </c>
      <c r="E3579" s="148" t="s">
        <v>8</v>
      </c>
      <c r="F3579" s="149">
        <v>44979</v>
      </c>
      <c r="G3579" s="149">
        <v>43058</v>
      </c>
      <c r="H3579" s="150">
        <v>100000</v>
      </c>
      <c r="I3579" s="148" t="str">
        <f t="shared" si="220"/>
        <v>2017Q4</v>
      </c>
      <c r="J3579" s="148">
        <f t="shared" si="221"/>
        <v>6</v>
      </c>
      <c r="K3579" s="148">
        <f t="shared" si="222"/>
        <v>21</v>
      </c>
      <c r="L3579" s="151">
        <f t="shared" si="223"/>
        <v>1</v>
      </c>
    </row>
    <row r="3580" spans="2:12" x14ac:dyDescent="0.25">
      <c r="B3580" s="147" t="s">
        <v>9</v>
      </c>
      <c r="C3580" s="148" t="s">
        <v>7</v>
      </c>
      <c r="D3580" s="148">
        <v>48</v>
      </c>
      <c r="E3580" s="148" t="s">
        <v>8</v>
      </c>
      <c r="F3580" s="149">
        <v>44979</v>
      </c>
      <c r="G3580" s="149">
        <v>44044</v>
      </c>
      <c r="H3580" s="150">
        <v>38000</v>
      </c>
      <c r="I3580" s="148" t="str">
        <f t="shared" si="220"/>
        <v>2020Q3</v>
      </c>
      <c r="J3580" s="148">
        <f t="shared" si="221"/>
        <v>3</v>
      </c>
      <c r="K3580" s="148">
        <f t="shared" si="222"/>
        <v>10</v>
      </c>
      <c r="L3580" s="151">
        <f t="shared" si="223"/>
        <v>1</v>
      </c>
    </row>
    <row r="3581" spans="2:12" x14ac:dyDescent="0.25">
      <c r="B3581" s="147" t="s">
        <v>9</v>
      </c>
      <c r="C3581" s="148" t="s">
        <v>7</v>
      </c>
      <c r="D3581" s="148">
        <v>47</v>
      </c>
      <c r="E3581" s="148" t="s">
        <v>8</v>
      </c>
      <c r="F3581" s="149">
        <v>44979</v>
      </c>
      <c r="G3581" s="149">
        <v>44434</v>
      </c>
      <c r="H3581" s="150">
        <v>40000</v>
      </c>
      <c r="I3581" s="148" t="str">
        <f t="shared" si="220"/>
        <v>2021Q3</v>
      </c>
      <c r="J3581" s="148">
        <f t="shared" si="221"/>
        <v>2</v>
      </c>
      <c r="K3581" s="148">
        <f t="shared" si="222"/>
        <v>6</v>
      </c>
      <c r="L3581" s="151">
        <f t="shared" si="223"/>
        <v>1</v>
      </c>
    </row>
    <row r="3582" spans="2:12" x14ac:dyDescent="0.25">
      <c r="B3582" s="147" t="s">
        <v>6</v>
      </c>
      <c r="C3582" s="148" t="s">
        <v>7</v>
      </c>
      <c r="D3582" s="148">
        <v>43</v>
      </c>
      <c r="E3582" s="148" t="s">
        <v>8</v>
      </c>
      <c r="F3582" s="149">
        <v>44979</v>
      </c>
      <c r="G3582" s="149">
        <v>44874</v>
      </c>
      <c r="H3582" s="150">
        <v>59000</v>
      </c>
      <c r="I3582" s="148" t="str">
        <f t="shared" si="220"/>
        <v>2022Q4</v>
      </c>
      <c r="J3582" s="148">
        <f t="shared" si="221"/>
        <v>1</v>
      </c>
      <c r="K3582" s="148">
        <f t="shared" si="222"/>
        <v>1</v>
      </c>
      <c r="L3582" s="151">
        <f t="shared" si="223"/>
        <v>1</v>
      </c>
    </row>
    <row r="3583" spans="2:12" x14ac:dyDescent="0.25">
      <c r="B3583" s="147" t="s">
        <v>11</v>
      </c>
      <c r="C3583" s="148" t="s">
        <v>7</v>
      </c>
      <c r="D3583" s="148">
        <v>40</v>
      </c>
      <c r="E3583" s="148" t="s">
        <v>8</v>
      </c>
      <c r="F3583" s="149">
        <v>44979</v>
      </c>
      <c r="G3583" s="149">
        <v>44923</v>
      </c>
      <c r="H3583" s="150">
        <v>74000</v>
      </c>
      <c r="I3583" s="148" t="str">
        <f t="shared" si="220"/>
        <v>2022Q4</v>
      </c>
      <c r="J3583" s="148">
        <f t="shared" si="221"/>
        <v>1</v>
      </c>
      <c r="K3583" s="148">
        <f t="shared" si="222"/>
        <v>1</v>
      </c>
      <c r="L3583" s="151">
        <f t="shared" si="223"/>
        <v>1</v>
      </c>
    </row>
    <row r="3584" spans="2:12" x14ac:dyDescent="0.25">
      <c r="B3584" s="147" t="s">
        <v>11</v>
      </c>
      <c r="C3584" s="148" t="s">
        <v>10</v>
      </c>
      <c r="D3584" s="148">
        <v>40</v>
      </c>
      <c r="E3584" s="148" t="s">
        <v>8</v>
      </c>
      <c r="F3584" s="149">
        <v>44979</v>
      </c>
      <c r="G3584" s="149">
        <v>44958</v>
      </c>
      <c r="H3584" s="150">
        <v>74000</v>
      </c>
      <c r="I3584" s="148" t="str">
        <f t="shared" si="220"/>
        <v>2023Q1</v>
      </c>
      <c r="J3584" s="148">
        <f t="shared" si="221"/>
        <v>0</v>
      </c>
      <c r="K3584" s="148">
        <f t="shared" si="222"/>
        <v>0</v>
      </c>
      <c r="L3584" s="151">
        <f t="shared" si="223"/>
        <v>0</v>
      </c>
    </row>
    <row r="3585" spans="2:12" x14ac:dyDescent="0.25">
      <c r="B3585" s="147" t="s">
        <v>6</v>
      </c>
      <c r="C3585" s="148" t="s">
        <v>7</v>
      </c>
      <c r="D3585" s="148">
        <v>49</v>
      </c>
      <c r="E3585" s="148" t="s">
        <v>8</v>
      </c>
      <c r="F3585" s="149">
        <v>44980</v>
      </c>
      <c r="G3585" s="149">
        <v>44555</v>
      </c>
      <c r="H3585" s="150">
        <v>35000</v>
      </c>
      <c r="I3585" s="148" t="str">
        <f t="shared" si="220"/>
        <v>2021Q4</v>
      </c>
      <c r="J3585" s="148">
        <f t="shared" si="221"/>
        <v>2</v>
      </c>
      <c r="K3585" s="148">
        <f t="shared" si="222"/>
        <v>5</v>
      </c>
      <c r="L3585" s="151">
        <f t="shared" si="223"/>
        <v>1</v>
      </c>
    </row>
    <row r="3586" spans="2:12" x14ac:dyDescent="0.25">
      <c r="B3586" s="147" t="s">
        <v>9</v>
      </c>
      <c r="C3586" s="148" t="s">
        <v>7</v>
      </c>
      <c r="D3586" s="148">
        <v>44</v>
      </c>
      <c r="E3586" s="148" t="s">
        <v>8</v>
      </c>
      <c r="F3586" s="149">
        <v>44980</v>
      </c>
      <c r="G3586" s="149">
        <v>44655</v>
      </c>
      <c r="H3586" s="150">
        <v>52000</v>
      </c>
      <c r="I3586" s="148" t="str">
        <f t="shared" si="220"/>
        <v>2022Q2</v>
      </c>
      <c r="J3586" s="148">
        <f t="shared" si="221"/>
        <v>1</v>
      </c>
      <c r="K3586" s="148">
        <f t="shared" si="222"/>
        <v>3</v>
      </c>
      <c r="L3586" s="151">
        <f t="shared" si="223"/>
        <v>1</v>
      </c>
    </row>
    <row r="3587" spans="2:12" x14ac:dyDescent="0.25">
      <c r="B3587" s="147" t="s">
        <v>9</v>
      </c>
      <c r="C3587" s="148" t="s">
        <v>7</v>
      </c>
      <c r="D3587" s="148">
        <v>57</v>
      </c>
      <c r="E3587" s="148" t="s">
        <v>8</v>
      </c>
      <c r="F3587" s="149">
        <v>44980</v>
      </c>
      <c r="G3587" s="149">
        <v>44750</v>
      </c>
      <c r="H3587" s="150">
        <v>15000</v>
      </c>
      <c r="I3587" s="148" t="str">
        <f t="shared" si="220"/>
        <v>2022Q3</v>
      </c>
      <c r="J3587" s="148">
        <f t="shared" si="221"/>
        <v>1</v>
      </c>
      <c r="K3587" s="148">
        <f t="shared" si="222"/>
        <v>2</v>
      </c>
      <c r="L3587" s="151">
        <f t="shared" si="223"/>
        <v>1</v>
      </c>
    </row>
    <row r="3588" spans="2:12" x14ac:dyDescent="0.25">
      <c r="B3588" s="147" t="s">
        <v>6</v>
      </c>
      <c r="C3588" s="148" t="s">
        <v>7</v>
      </c>
      <c r="D3588" s="148">
        <v>39</v>
      </c>
      <c r="E3588" s="148" t="s">
        <v>8</v>
      </c>
      <c r="F3588" s="149">
        <v>44980</v>
      </c>
      <c r="G3588" s="149">
        <v>44837</v>
      </c>
      <c r="H3588" s="150">
        <v>81000</v>
      </c>
      <c r="I3588" s="148" t="str">
        <f t="shared" si="220"/>
        <v>2022Q4</v>
      </c>
      <c r="J3588" s="148">
        <f t="shared" si="221"/>
        <v>1</v>
      </c>
      <c r="K3588" s="148">
        <f t="shared" si="222"/>
        <v>1</v>
      </c>
      <c r="L3588" s="151">
        <f t="shared" si="223"/>
        <v>1</v>
      </c>
    </row>
    <row r="3589" spans="2:12" x14ac:dyDescent="0.25">
      <c r="B3589" s="147" t="s">
        <v>9</v>
      </c>
      <c r="C3589" s="148" t="s">
        <v>7</v>
      </c>
      <c r="D3589" s="148">
        <v>45</v>
      </c>
      <c r="E3589" s="148" t="s">
        <v>8</v>
      </c>
      <c r="F3589" s="149">
        <v>44983</v>
      </c>
      <c r="G3589" s="149">
        <v>43923</v>
      </c>
      <c r="H3589" s="150">
        <v>47000</v>
      </c>
      <c r="I3589" s="148" t="str">
        <f t="shared" si="220"/>
        <v>2020Q2</v>
      </c>
      <c r="J3589" s="148">
        <f t="shared" si="221"/>
        <v>3</v>
      </c>
      <c r="K3589" s="148">
        <f t="shared" si="222"/>
        <v>11</v>
      </c>
      <c r="L3589" s="151">
        <f t="shared" si="223"/>
        <v>1</v>
      </c>
    </row>
    <row r="3590" spans="2:12" x14ac:dyDescent="0.25">
      <c r="B3590" s="147" t="s">
        <v>11</v>
      </c>
      <c r="C3590" s="148" t="s">
        <v>7</v>
      </c>
      <c r="D3590" s="148">
        <v>53</v>
      </c>
      <c r="E3590" s="148" t="s">
        <v>8</v>
      </c>
      <c r="F3590" s="149">
        <v>44983</v>
      </c>
      <c r="G3590" s="149">
        <v>44977</v>
      </c>
      <c r="H3590" s="150">
        <v>25000</v>
      </c>
      <c r="I3590" s="148" t="str">
        <f t="shared" si="220"/>
        <v>2023Q1</v>
      </c>
      <c r="J3590" s="148">
        <f t="shared" si="221"/>
        <v>0</v>
      </c>
      <c r="K3590" s="148">
        <f t="shared" si="222"/>
        <v>0</v>
      </c>
      <c r="L3590" s="151">
        <f t="shared" si="223"/>
        <v>1</v>
      </c>
    </row>
    <row r="3591" spans="2:12" x14ac:dyDescent="0.25">
      <c r="B3591" s="147" t="s">
        <v>6</v>
      </c>
      <c r="C3591" s="148" t="s">
        <v>7</v>
      </c>
      <c r="D3591" s="148">
        <v>24</v>
      </c>
      <c r="E3591" s="148" t="s">
        <v>8</v>
      </c>
      <c r="F3591" s="149">
        <v>44984</v>
      </c>
      <c r="G3591" s="149">
        <v>44682</v>
      </c>
      <c r="H3591" s="150">
        <v>100000</v>
      </c>
      <c r="I3591" s="148" t="str">
        <f t="shared" si="220"/>
        <v>2022Q2</v>
      </c>
      <c r="J3591" s="148">
        <f t="shared" si="221"/>
        <v>1</v>
      </c>
      <c r="K3591" s="148">
        <f t="shared" si="222"/>
        <v>3</v>
      </c>
      <c r="L3591" s="151">
        <f t="shared" si="223"/>
        <v>1</v>
      </c>
    </row>
    <row r="3592" spans="2:12" x14ac:dyDescent="0.25">
      <c r="B3592" s="147" t="s">
        <v>6</v>
      </c>
      <c r="C3592" s="148" t="s">
        <v>7</v>
      </c>
      <c r="D3592" s="148">
        <v>19</v>
      </c>
      <c r="E3592" s="148" t="s">
        <v>8</v>
      </c>
      <c r="F3592" s="149">
        <v>44984</v>
      </c>
      <c r="G3592" s="149">
        <v>44910</v>
      </c>
      <c r="H3592" s="150">
        <v>100000</v>
      </c>
      <c r="I3592" s="148" t="str">
        <f t="shared" si="220"/>
        <v>2022Q4</v>
      </c>
      <c r="J3592" s="148">
        <f t="shared" si="221"/>
        <v>1</v>
      </c>
      <c r="K3592" s="148">
        <f t="shared" si="222"/>
        <v>1</v>
      </c>
      <c r="L3592" s="151">
        <f t="shared" si="223"/>
        <v>1</v>
      </c>
    </row>
    <row r="3593" spans="2:12" x14ac:dyDescent="0.25">
      <c r="B3593" s="147" t="s">
        <v>6</v>
      </c>
      <c r="C3593" s="148" t="s">
        <v>7</v>
      </c>
      <c r="D3593" s="148">
        <v>32</v>
      </c>
      <c r="E3593" s="148" t="s">
        <v>8</v>
      </c>
      <c r="F3593" s="149">
        <v>44984</v>
      </c>
      <c r="G3593" s="149">
        <v>44924</v>
      </c>
      <c r="H3593" s="150">
        <v>96000</v>
      </c>
      <c r="I3593" s="148" t="str">
        <f t="shared" si="220"/>
        <v>2022Q4</v>
      </c>
      <c r="J3593" s="148">
        <f t="shared" si="221"/>
        <v>1</v>
      </c>
      <c r="K3593" s="148">
        <f t="shared" si="222"/>
        <v>1</v>
      </c>
      <c r="L3593" s="151">
        <f t="shared" si="223"/>
        <v>1</v>
      </c>
    </row>
    <row r="3594" spans="2:12" x14ac:dyDescent="0.25">
      <c r="B3594" s="147" t="s">
        <v>9</v>
      </c>
      <c r="C3594" s="148" t="s">
        <v>7</v>
      </c>
      <c r="D3594" s="148">
        <v>52</v>
      </c>
      <c r="E3594" s="148" t="s">
        <v>8</v>
      </c>
      <c r="F3594" s="149">
        <v>44985</v>
      </c>
      <c r="G3594" s="149">
        <v>44374</v>
      </c>
      <c r="H3594" s="150">
        <v>27000</v>
      </c>
      <c r="I3594" s="148" t="str">
        <f t="shared" si="220"/>
        <v>2021Q2</v>
      </c>
      <c r="J3594" s="148">
        <f t="shared" si="221"/>
        <v>2</v>
      </c>
      <c r="K3594" s="148">
        <f t="shared" si="222"/>
        <v>7</v>
      </c>
      <c r="L3594" s="151">
        <f t="shared" si="223"/>
        <v>1</v>
      </c>
    </row>
    <row r="3595" spans="2:12" x14ac:dyDescent="0.25">
      <c r="B3595" s="147" t="s">
        <v>11</v>
      </c>
      <c r="C3595" s="148" t="s">
        <v>7</v>
      </c>
      <c r="D3595" s="148">
        <v>52</v>
      </c>
      <c r="E3595" s="148" t="s">
        <v>8</v>
      </c>
      <c r="F3595" s="149">
        <v>44985</v>
      </c>
      <c r="G3595" s="149">
        <v>44973</v>
      </c>
      <c r="H3595" s="150">
        <v>27000</v>
      </c>
      <c r="I3595" s="148" t="str">
        <f t="shared" ref="I3595:I3658" si="224">YEAR(G3595)&amp;"Q"&amp;ROUNDUP(MONTH(G3595)/3,0)</f>
        <v>2023Q1</v>
      </c>
      <c r="J3595" s="148">
        <f t="shared" ref="J3595:J3658" si="225">YEAR(F3595)-YEAR(G3595)</f>
        <v>0</v>
      </c>
      <c r="K3595" s="148">
        <f t="shared" ref="K3595:K3658" si="226">(YEAR(F3595)*4+ROUNDDOWN((MONTH(F3595)-1)/3,0))
-(YEAR(G3595)*4+ROUNDDOWN((MONTH(G3595)-1)/3,0))</f>
        <v>0</v>
      </c>
      <c r="L3595" s="151">
        <f t="shared" ref="L3595:L3658" si="227">IF(C3595="Declined",0,IF(C3595="Admitted",1,IF(B3595="TPD",0.8,1)))</f>
        <v>1</v>
      </c>
    </row>
    <row r="3596" spans="2:12" x14ac:dyDescent="0.25">
      <c r="B3596" s="147" t="s">
        <v>9</v>
      </c>
      <c r="C3596" s="148" t="s">
        <v>10</v>
      </c>
      <c r="D3596" s="148">
        <v>44</v>
      </c>
      <c r="E3596" s="148" t="s">
        <v>8</v>
      </c>
      <c r="F3596" s="149">
        <v>44986</v>
      </c>
      <c r="G3596" s="149">
        <v>43262</v>
      </c>
      <c r="H3596" s="150">
        <v>52000</v>
      </c>
      <c r="I3596" s="148" t="str">
        <f t="shared" si="224"/>
        <v>2018Q2</v>
      </c>
      <c r="J3596" s="148">
        <f t="shared" si="225"/>
        <v>5</v>
      </c>
      <c r="K3596" s="148">
        <f t="shared" si="226"/>
        <v>19</v>
      </c>
      <c r="L3596" s="151">
        <f t="shared" si="227"/>
        <v>0</v>
      </c>
    </row>
    <row r="3597" spans="2:12" x14ac:dyDescent="0.25">
      <c r="B3597" s="147" t="s">
        <v>9</v>
      </c>
      <c r="C3597" s="148" t="s">
        <v>7</v>
      </c>
      <c r="D3597" s="148">
        <v>43</v>
      </c>
      <c r="E3597" s="148" t="s">
        <v>8</v>
      </c>
      <c r="F3597" s="149">
        <v>44986</v>
      </c>
      <c r="G3597" s="149">
        <v>43769</v>
      </c>
      <c r="H3597" s="150">
        <v>59000</v>
      </c>
      <c r="I3597" s="148" t="str">
        <f t="shared" si="224"/>
        <v>2019Q4</v>
      </c>
      <c r="J3597" s="148">
        <f t="shared" si="225"/>
        <v>4</v>
      </c>
      <c r="K3597" s="148">
        <f t="shared" si="226"/>
        <v>13</v>
      </c>
      <c r="L3597" s="151">
        <f t="shared" si="227"/>
        <v>1</v>
      </c>
    </row>
    <row r="3598" spans="2:12" x14ac:dyDescent="0.25">
      <c r="B3598" s="147" t="s">
        <v>11</v>
      </c>
      <c r="C3598" s="148" t="s">
        <v>7</v>
      </c>
      <c r="D3598" s="148">
        <v>55</v>
      </c>
      <c r="E3598" s="148" t="s">
        <v>8</v>
      </c>
      <c r="F3598" s="149">
        <v>44986</v>
      </c>
      <c r="G3598" s="149">
        <v>44378</v>
      </c>
      <c r="H3598" s="150">
        <v>20000</v>
      </c>
      <c r="I3598" s="148" t="str">
        <f t="shared" si="224"/>
        <v>2021Q3</v>
      </c>
      <c r="J3598" s="148">
        <f t="shared" si="225"/>
        <v>2</v>
      </c>
      <c r="K3598" s="148">
        <f t="shared" si="226"/>
        <v>6</v>
      </c>
      <c r="L3598" s="151">
        <f t="shared" si="227"/>
        <v>1</v>
      </c>
    </row>
    <row r="3599" spans="2:12" x14ac:dyDescent="0.25">
      <c r="B3599" s="147" t="s">
        <v>9</v>
      </c>
      <c r="C3599" s="148" t="s">
        <v>7</v>
      </c>
      <c r="D3599" s="148">
        <v>42</v>
      </c>
      <c r="E3599" s="148" t="s">
        <v>8</v>
      </c>
      <c r="F3599" s="149">
        <v>44986</v>
      </c>
      <c r="G3599" s="149">
        <v>44616</v>
      </c>
      <c r="H3599" s="150">
        <v>64000</v>
      </c>
      <c r="I3599" s="148" t="str">
        <f t="shared" si="224"/>
        <v>2022Q1</v>
      </c>
      <c r="J3599" s="148">
        <f t="shared" si="225"/>
        <v>1</v>
      </c>
      <c r="K3599" s="148">
        <f t="shared" si="226"/>
        <v>4</v>
      </c>
      <c r="L3599" s="151">
        <f t="shared" si="227"/>
        <v>1</v>
      </c>
    </row>
    <row r="3600" spans="2:12" x14ac:dyDescent="0.25">
      <c r="B3600" s="147" t="s">
        <v>6</v>
      </c>
      <c r="C3600" s="148" t="s">
        <v>7</v>
      </c>
      <c r="D3600" s="148">
        <v>29</v>
      </c>
      <c r="E3600" s="148" t="s">
        <v>8</v>
      </c>
      <c r="F3600" s="149">
        <v>44986</v>
      </c>
      <c r="G3600" s="149">
        <v>44769</v>
      </c>
      <c r="H3600" s="150">
        <v>100000</v>
      </c>
      <c r="I3600" s="148" t="str">
        <f t="shared" si="224"/>
        <v>2022Q3</v>
      </c>
      <c r="J3600" s="148">
        <f t="shared" si="225"/>
        <v>1</v>
      </c>
      <c r="K3600" s="148">
        <f t="shared" si="226"/>
        <v>2</v>
      </c>
      <c r="L3600" s="151">
        <f t="shared" si="227"/>
        <v>1</v>
      </c>
    </row>
    <row r="3601" spans="2:12" x14ac:dyDescent="0.25">
      <c r="B3601" s="147" t="s">
        <v>6</v>
      </c>
      <c r="C3601" s="148" t="s">
        <v>7</v>
      </c>
      <c r="D3601" s="148">
        <v>51</v>
      </c>
      <c r="E3601" s="148" t="s">
        <v>8</v>
      </c>
      <c r="F3601" s="149">
        <v>44986</v>
      </c>
      <c r="G3601" s="149">
        <v>44922</v>
      </c>
      <c r="H3601" s="150">
        <v>30000</v>
      </c>
      <c r="I3601" s="148" t="str">
        <f t="shared" si="224"/>
        <v>2022Q4</v>
      </c>
      <c r="J3601" s="148">
        <f t="shared" si="225"/>
        <v>1</v>
      </c>
      <c r="K3601" s="148">
        <f t="shared" si="226"/>
        <v>1</v>
      </c>
      <c r="L3601" s="151">
        <f t="shared" si="227"/>
        <v>1</v>
      </c>
    </row>
    <row r="3602" spans="2:12" x14ac:dyDescent="0.25">
      <c r="B3602" s="147" t="s">
        <v>11</v>
      </c>
      <c r="C3602" s="148" t="s">
        <v>7</v>
      </c>
      <c r="D3602" s="148">
        <v>56</v>
      </c>
      <c r="E3602" s="148" t="s">
        <v>8</v>
      </c>
      <c r="F3602" s="149">
        <v>44986</v>
      </c>
      <c r="G3602" s="149">
        <v>44979</v>
      </c>
      <c r="H3602" s="150">
        <v>17000</v>
      </c>
      <c r="I3602" s="148" t="str">
        <f t="shared" si="224"/>
        <v>2023Q1</v>
      </c>
      <c r="J3602" s="148">
        <f t="shared" si="225"/>
        <v>0</v>
      </c>
      <c r="K3602" s="148">
        <f t="shared" si="226"/>
        <v>0</v>
      </c>
      <c r="L3602" s="151">
        <f t="shared" si="227"/>
        <v>1</v>
      </c>
    </row>
    <row r="3603" spans="2:12" x14ac:dyDescent="0.25">
      <c r="B3603" s="147" t="s">
        <v>9</v>
      </c>
      <c r="C3603" s="148" t="s">
        <v>7</v>
      </c>
      <c r="D3603" s="148">
        <v>46</v>
      </c>
      <c r="E3603" s="148" t="s">
        <v>8</v>
      </c>
      <c r="F3603" s="149">
        <v>44986</v>
      </c>
      <c r="G3603" s="149">
        <v>44046</v>
      </c>
      <c r="H3603" s="150">
        <v>43000</v>
      </c>
      <c r="I3603" s="148" t="str">
        <f t="shared" si="224"/>
        <v>2020Q3</v>
      </c>
      <c r="J3603" s="148">
        <f t="shared" si="225"/>
        <v>3</v>
      </c>
      <c r="K3603" s="148">
        <f t="shared" si="226"/>
        <v>10</v>
      </c>
      <c r="L3603" s="151">
        <f t="shared" si="227"/>
        <v>1</v>
      </c>
    </row>
    <row r="3604" spans="2:12" x14ac:dyDescent="0.25">
      <c r="B3604" s="147" t="s">
        <v>9</v>
      </c>
      <c r="C3604" s="148" t="s">
        <v>7</v>
      </c>
      <c r="D3604" s="148">
        <v>54</v>
      </c>
      <c r="E3604" s="148" t="s">
        <v>8</v>
      </c>
      <c r="F3604" s="149">
        <v>44986</v>
      </c>
      <c r="G3604" s="149">
        <v>44273</v>
      </c>
      <c r="H3604" s="150">
        <v>22000</v>
      </c>
      <c r="I3604" s="148" t="str">
        <f t="shared" si="224"/>
        <v>2021Q1</v>
      </c>
      <c r="J3604" s="148">
        <f t="shared" si="225"/>
        <v>2</v>
      </c>
      <c r="K3604" s="148">
        <f t="shared" si="226"/>
        <v>8</v>
      </c>
      <c r="L3604" s="151">
        <f t="shared" si="227"/>
        <v>1</v>
      </c>
    </row>
    <row r="3605" spans="2:12" x14ac:dyDescent="0.25">
      <c r="B3605" s="147" t="s">
        <v>9</v>
      </c>
      <c r="C3605" s="148" t="s">
        <v>7</v>
      </c>
      <c r="D3605" s="148">
        <v>61</v>
      </c>
      <c r="E3605" s="148" t="s">
        <v>8</v>
      </c>
      <c r="F3605" s="149">
        <v>44986</v>
      </c>
      <c r="G3605" s="149">
        <v>44506</v>
      </c>
      <c r="H3605" s="150">
        <v>10000</v>
      </c>
      <c r="I3605" s="148" t="str">
        <f t="shared" si="224"/>
        <v>2021Q4</v>
      </c>
      <c r="J3605" s="148">
        <f t="shared" si="225"/>
        <v>2</v>
      </c>
      <c r="K3605" s="148">
        <f t="shared" si="226"/>
        <v>5</v>
      </c>
      <c r="L3605" s="151">
        <f t="shared" si="227"/>
        <v>1</v>
      </c>
    </row>
    <row r="3606" spans="2:12" x14ac:dyDescent="0.25">
      <c r="B3606" s="147" t="s">
        <v>6</v>
      </c>
      <c r="C3606" s="148" t="s">
        <v>7</v>
      </c>
      <c r="D3606" s="148">
        <v>33</v>
      </c>
      <c r="E3606" s="148" t="s">
        <v>8</v>
      </c>
      <c r="F3606" s="149">
        <v>44986</v>
      </c>
      <c r="G3606" s="149">
        <v>44900</v>
      </c>
      <c r="H3606" s="150">
        <v>94000</v>
      </c>
      <c r="I3606" s="148" t="str">
        <f t="shared" si="224"/>
        <v>2022Q4</v>
      </c>
      <c r="J3606" s="148">
        <f t="shared" si="225"/>
        <v>1</v>
      </c>
      <c r="K3606" s="148">
        <f t="shared" si="226"/>
        <v>1</v>
      </c>
      <c r="L3606" s="151">
        <f t="shared" si="227"/>
        <v>1</v>
      </c>
    </row>
    <row r="3607" spans="2:12" x14ac:dyDescent="0.25">
      <c r="B3607" s="147" t="s">
        <v>9</v>
      </c>
      <c r="C3607" s="148" t="s">
        <v>7</v>
      </c>
      <c r="D3607" s="148">
        <v>19</v>
      </c>
      <c r="E3607" s="148" t="s">
        <v>8</v>
      </c>
      <c r="F3607" s="149">
        <v>44989</v>
      </c>
      <c r="G3607" s="149">
        <v>42597</v>
      </c>
      <c r="H3607" s="150">
        <v>100000</v>
      </c>
      <c r="I3607" s="148" t="str">
        <f t="shared" si="224"/>
        <v>2016Q3</v>
      </c>
      <c r="J3607" s="148">
        <f t="shared" si="225"/>
        <v>7</v>
      </c>
      <c r="K3607" s="148">
        <f t="shared" si="226"/>
        <v>26</v>
      </c>
      <c r="L3607" s="151">
        <f t="shared" si="227"/>
        <v>1</v>
      </c>
    </row>
    <row r="3608" spans="2:12" x14ac:dyDescent="0.25">
      <c r="B3608" s="147" t="s">
        <v>11</v>
      </c>
      <c r="C3608" s="148" t="s">
        <v>7</v>
      </c>
      <c r="D3608" s="148">
        <v>53</v>
      </c>
      <c r="E3608" s="148" t="s">
        <v>8</v>
      </c>
      <c r="F3608" s="149">
        <v>44989</v>
      </c>
      <c r="G3608" s="149">
        <v>42991</v>
      </c>
      <c r="H3608" s="150">
        <v>25000</v>
      </c>
      <c r="I3608" s="148" t="str">
        <f t="shared" si="224"/>
        <v>2017Q3</v>
      </c>
      <c r="J3608" s="148">
        <f t="shared" si="225"/>
        <v>6</v>
      </c>
      <c r="K3608" s="148">
        <f t="shared" si="226"/>
        <v>22</v>
      </c>
      <c r="L3608" s="151">
        <f t="shared" si="227"/>
        <v>1</v>
      </c>
    </row>
    <row r="3609" spans="2:12" x14ac:dyDescent="0.25">
      <c r="B3609" s="147" t="s">
        <v>9</v>
      </c>
      <c r="C3609" s="148" t="s">
        <v>7</v>
      </c>
      <c r="D3609" s="148">
        <v>52</v>
      </c>
      <c r="E3609" s="148" t="s">
        <v>8</v>
      </c>
      <c r="F3609" s="149">
        <v>44989</v>
      </c>
      <c r="G3609" s="149">
        <v>44037</v>
      </c>
      <c r="H3609" s="150">
        <v>27000</v>
      </c>
      <c r="I3609" s="148" t="str">
        <f t="shared" si="224"/>
        <v>2020Q3</v>
      </c>
      <c r="J3609" s="148">
        <f t="shared" si="225"/>
        <v>3</v>
      </c>
      <c r="K3609" s="148">
        <f t="shared" si="226"/>
        <v>10</v>
      </c>
      <c r="L3609" s="151">
        <f t="shared" si="227"/>
        <v>1</v>
      </c>
    </row>
    <row r="3610" spans="2:12" x14ac:dyDescent="0.25">
      <c r="B3610" s="147" t="s">
        <v>9</v>
      </c>
      <c r="C3610" s="148" t="s">
        <v>7</v>
      </c>
      <c r="D3610" s="148">
        <v>53</v>
      </c>
      <c r="E3610" s="148" t="s">
        <v>8</v>
      </c>
      <c r="F3610" s="149">
        <v>44989</v>
      </c>
      <c r="G3610" s="149">
        <v>44080</v>
      </c>
      <c r="H3610" s="150">
        <v>25000</v>
      </c>
      <c r="I3610" s="148" t="str">
        <f t="shared" si="224"/>
        <v>2020Q3</v>
      </c>
      <c r="J3610" s="148">
        <f t="shared" si="225"/>
        <v>3</v>
      </c>
      <c r="K3610" s="148">
        <f t="shared" si="226"/>
        <v>10</v>
      </c>
      <c r="L3610" s="151">
        <f t="shared" si="227"/>
        <v>1</v>
      </c>
    </row>
    <row r="3611" spans="2:12" x14ac:dyDescent="0.25">
      <c r="B3611" s="147" t="s">
        <v>6</v>
      </c>
      <c r="C3611" s="148" t="s">
        <v>7</v>
      </c>
      <c r="D3611" s="148">
        <v>48</v>
      </c>
      <c r="E3611" s="148" t="s">
        <v>8</v>
      </c>
      <c r="F3611" s="149">
        <v>44989</v>
      </c>
      <c r="G3611" s="149">
        <v>44780</v>
      </c>
      <c r="H3611" s="150">
        <v>38000</v>
      </c>
      <c r="I3611" s="148" t="str">
        <f t="shared" si="224"/>
        <v>2022Q3</v>
      </c>
      <c r="J3611" s="148">
        <f t="shared" si="225"/>
        <v>1</v>
      </c>
      <c r="K3611" s="148">
        <f t="shared" si="226"/>
        <v>2</v>
      </c>
      <c r="L3611" s="151">
        <f t="shared" si="227"/>
        <v>1</v>
      </c>
    </row>
    <row r="3612" spans="2:12" x14ac:dyDescent="0.25">
      <c r="B3612" s="147" t="s">
        <v>6</v>
      </c>
      <c r="C3612" s="148" t="s">
        <v>7</v>
      </c>
      <c r="D3612" s="148">
        <v>55</v>
      </c>
      <c r="E3612" s="148" t="s">
        <v>8</v>
      </c>
      <c r="F3612" s="149">
        <v>44989</v>
      </c>
      <c r="G3612" s="149">
        <v>44800</v>
      </c>
      <c r="H3612" s="150">
        <v>20000</v>
      </c>
      <c r="I3612" s="148" t="str">
        <f t="shared" si="224"/>
        <v>2022Q3</v>
      </c>
      <c r="J3612" s="148">
        <f t="shared" si="225"/>
        <v>1</v>
      </c>
      <c r="K3612" s="148">
        <f t="shared" si="226"/>
        <v>2</v>
      </c>
      <c r="L3612" s="151">
        <f t="shared" si="227"/>
        <v>1</v>
      </c>
    </row>
    <row r="3613" spans="2:12" x14ac:dyDescent="0.25">
      <c r="B3613" s="147" t="s">
        <v>6</v>
      </c>
      <c r="C3613" s="148" t="s">
        <v>7</v>
      </c>
      <c r="D3613" s="148">
        <v>25</v>
      </c>
      <c r="E3613" s="148" t="s">
        <v>8</v>
      </c>
      <c r="F3613" s="149">
        <v>44989</v>
      </c>
      <c r="G3613" s="149">
        <v>44818</v>
      </c>
      <c r="H3613" s="150">
        <v>100000</v>
      </c>
      <c r="I3613" s="148" t="str">
        <f t="shared" si="224"/>
        <v>2022Q3</v>
      </c>
      <c r="J3613" s="148">
        <f t="shared" si="225"/>
        <v>1</v>
      </c>
      <c r="K3613" s="148">
        <f t="shared" si="226"/>
        <v>2</v>
      </c>
      <c r="L3613" s="151">
        <f t="shared" si="227"/>
        <v>1</v>
      </c>
    </row>
    <row r="3614" spans="2:12" x14ac:dyDescent="0.25">
      <c r="B3614" s="147" t="s">
        <v>6</v>
      </c>
      <c r="C3614" s="148" t="s">
        <v>7</v>
      </c>
      <c r="D3614" s="148">
        <v>54</v>
      </c>
      <c r="E3614" s="148" t="s">
        <v>8</v>
      </c>
      <c r="F3614" s="149">
        <v>44989</v>
      </c>
      <c r="G3614" s="149">
        <v>44842</v>
      </c>
      <c r="H3614" s="150">
        <v>22000</v>
      </c>
      <c r="I3614" s="148" t="str">
        <f t="shared" si="224"/>
        <v>2022Q4</v>
      </c>
      <c r="J3614" s="148">
        <f t="shared" si="225"/>
        <v>1</v>
      </c>
      <c r="K3614" s="148">
        <f t="shared" si="226"/>
        <v>1</v>
      </c>
      <c r="L3614" s="151">
        <f t="shared" si="227"/>
        <v>1</v>
      </c>
    </row>
    <row r="3615" spans="2:12" x14ac:dyDescent="0.25">
      <c r="B3615" s="147" t="s">
        <v>6</v>
      </c>
      <c r="C3615" s="148" t="s">
        <v>7</v>
      </c>
      <c r="D3615" s="148">
        <v>50</v>
      </c>
      <c r="E3615" s="148" t="s">
        <v>8</v>
      </c>
      <c r="F3615" s="149">
        <v>44989</v>
      </c>
      <c r="G3615" s="149">
        <v>44882</v>
      </c>
      <c r="H3615" s="150">
        <v>32000</v>
      </c>
      <c r="I3615" s="148" t="str">
        <f t="shared" si="224"/>
        <v>2022Q4</v>
      </c>
      <c r="J3615" s="148">
        <f t="shared" si="225"/>
        <v>1</v>
      </c>
      <c r="K3615" s="148">
        <f t="shared" si="226"/>
        <v>1</v>
      </c>
      <c r="L3615" s="151">
        <f t="shared" si="227"/>
        <v>1</v>
      </c>
    </row>
    <row r="3616" spans="2:12" x14ac:dyDescent="0.25">
      <c r="B3616" s="147" t="s">
        <v>6</v>
      </c>
      <c r="C3616" s="148" t="s">
        <v>7</v>
      </c>
      <c r="D3616" s="148">
        <v>41</v>
      </c>
      <c r="E3616" s="148" t="s">
        <v>8</v>
      </c>
      <c r="F3616" s="149">
        <v>44989</v>
      </c>
      <c r="G3616" s="149">
        <v>44903</v>
      </c>
      <c r="H3616" s="150">
        <v>68000</v>
      </c>
      <c r="I3616" s="148" t="str">
        <f t="shared" si="224"/>
        <v>2022Q4</v>
      </c>
      <c r="J3616" s="148">
        <f t="shared" si="225"/>
        <v>1</v>
      </c>
      <c r="K3616" s="148">
        <f t="shared" si="226"/>
        <v>1</v>
      </c>
      <c r="L3616" s="151">
        <f t="shared" si="227"/>
        <v>1</v>
      </c>
    </row>
    <row r="3617" spans="2:12" x14ac:dyDescent="0.25">
      <c r="B3617" s="147" t="s">
        <v>6</v>
      </c>
      <c r="C3617" s="148" t="s">
        <v>7</v>
      </c>
      <c r="D3617" s="148">
        <v>54</v>
      </c>
      <c r="E3617" s="148" t="s">
        <v>8</v>
      </c>
      <c r="F3617" s="149">
        <v>44989</v>
      </c>
      <c r="G3617" s="149">
        <v>44953</v>
      </c>
      <c r="H3617" s="150">
        <v>22000</v>
      </c>
      <c r="I3617" s="148" t="str">
        <f t="shared" si="224"/>
        <v>2023Q1</v>
      </c>
      <c r="J3617" s="148">
        <f t="shared" si="225"/>
        <v>0</v>
      </c>
      <c r="K3617" s="148">
        <f t="shared" si="226"/>
        <v>0</v>
      </c>
      <c r="L3617" s="151">
        <f t="shared" si="227"/>
        <v>1</v>
      </c>
    </row>
    <row r="3618" spans="2:12" x14ac:dyDescent="0.25">
      <c r="B3618" s="147" t="s">
        <v>9</v>
      </c>
      <c r="C3618" s="148" t="s">
        <v>7</v>
      </c>
      <c r="D3618" s="148">
        <v>36</v>
      </c>
      <c r="E3618" s="148" t="s">
        <v>8</v>
      </c>
      <c r="F3618" s="149">
        <v>44990</v>
      </c>
      <c r="G3618" s="149">
        <v>43796</v>
      </c>
      <c r="H3618" s="150">
        <v>87000</v>
      </c>
      <c r="I3618" s="148" t="str">
        <f t="shared" si="224"/>
        <v>2019Q4</v>
      </c>
      <c r="J3618" s="148">
        <f t="shared" si="225"/>
        <v>4</v>
      </c>
      <c r="K3618" s="148">
        <f t="shared" si="226"/>
        <v>13</v>
      </c>
      <c r="L3618" s="151">
        <f t="shared" si="227"/>
        <v>1</v>
      </c>
    </row>
    <row r="3619" spans="2:12" x14ac:dyDescent="0.25">
      <c r="B3619" s="147" t="s">
        <v>9</v>
      </c>
      <c r="C3619" s="148" t="s">
        <v>7</v>
      </c>
      <c r="D3619" s="148">
        <v>34</v>
      </c>
      <c r="E3619" s="148" t="s">
        <v>8</v>
      </c>
      <c r="F3619" s="149">
        <v>44990</v>
      </c>
      <c r="G3619" s="149">
        <v>44297</v>
      </c>
      <c r="H3619" s="150">
        <v>91000</v>
      </c>
      <c r="I3619" s="148" t="str">
        <f t="shared" si="224"/>
        <v>2021Q2</v>
      </c>
      <c r="J3619" s="148">
        <f t="shared" si="225"/>
        <v>2</v>
      </c>
      <c r="K3619" s="148">
        <f t="shared" si="226"/>
        <v>7</v>
      </c>
      <c r="L3619" s="151">
        <f t="shared" si="227"/>
        <v>1</v>
      </c>
    </row>
    <row r="3620" spans="2:12" x14ac:dyDescent="0.25">
      <c r="B3620" s="147" t="s">
        <v>6</v>
      </c>
      <c r="C3620" s="148" t="s">
        <v>7</v>
      </c>
      <c r="D3620" s="148">
        <v>47</v>
      </c>
      <c r="E3620" s="148" t="s">
        <v>8</v>
      </c>
      <c r="F3620" s="149">
        <v>44990</v>
      </c>
      <c r="G3620" s="149">
        <v>44785</v>
      </c>
      <c r="H3620" s="150">
        <v>40000</v>
      </c>
      <c r="I3620" s="148" t="str">
        <f t="shared" si="224"/>
        <v>2022Q3</v>
      </c>
      <c r="J3620" s="148">
        <f t="shared" si="225"/>
        <v>1</v>
      </c>
      <c r="K3620" s="148">
        <f t="shared" si="226"/>
        <v>2</v>
      </c>
      <c r="L3620" s="151">
        <f t="shared" si="227"/>
        <v>1</v>
      </c>
    </row>
    <row r="3621" spans="2:12" x14ac:dyDescent="0.25">
      <c r="B3621" s="147" t="s">
        <v>9</v>
      </c>
      <c r="C3621" s="148" t="s">
        <v>7</v>
      </c>
      <c r="D3621" s="148">
        <v>47</v>
      </c>
      <c r="E3621" s="148" t="s">
        <v>8</v>
      </c>
      <c r="F3621" s="149">
        <v>44990</v>
      </c>
      <c r="G3621" s="149">
        <v>44871</v>
      </c>
      <c r="H3621" s="150">
        <v>40000</v>
      </c>
      <c r="I3621" s="148" t="str">
        <f t="shared" si="224"/>
        <v>2022Q4</v>
      </c>
      <c r="J3621" s="148">
        <f t="shared" si="225"/>
        <v>1</v>
      </c>
      <c r="K3621" s="148">
        <f t="shared" si="226"/>
        <v>1</v>
      </c>
      <c r="L3621" s="151">
        <f t="shared" si="227"/>
        <v>1</v>
      </c>
    </row>
    <row r="3622" spans="2:12" x14ac:dyDescent="0.25">
      <c r="B3622" s="147" t="s">
        <v>6</v>
      </c>
      <c r="C3622" s="148" t="s">
        <v>7</v>
      </c>
      <c r="D3622" s="148">
        <v>30</v>
      </c>
      <c r="E3622" s="148" t="s">
        <v>8</v>
      </c>
      <c r="F3622" s="149">
        <v>44990</v>
      </c>
      <c r="G3622" s="149">
        <v>44954</v>
      </c>
      <c r="H3622" s="150">
        <v>100000</v>
      </c>
      <c r="I3622" s="148" t="str">
        <f t="shared" si="224"/>
        <v>2023Q1</v>
      </c>
      <c r="J3622" s="148">
        <f t="shared" si="225"/>
        <v>0</v>
      </c>
      <c r="K3622" s="148">
        <f t="shared" si="226"/>
        <v>0</v>
      </c>
      <c r="L3622" s="151">
        <f t="shared" si="227"/>
        <v>1</v>
      </c>
    </row>
    <row r="3623" spans="2:12" x14ac:dyDescent="0.25">
      <c r="B3623" s="147" t="s">
        <v>9</v>
      </c>
      <c r="C3623" s="148" t="s">
        <v>7</v>
      </c>
      <c r="D3623" s="148">
        <v>41</v>
      </c>
      <c r="E3623" s="148" t="s">
        <v>8</v>
      </c>
      <c r="F3623" s="149">
        <v>44991</v>
      </c>
      <c r="G3623" s="149">
        <v>44206</v>
      </c>
      <c r="H3623" s="150">
        <v>68000</v>
      </c>
      <c r="I3623" s="148" t="str">
        <f t="shared" si="224"/>
        <v>2021Q1</v>
      </c>
      <c r="J3623" s="148">
        <f t="shared" si="225"/>
        <v>2</v>
      </c>
      <c r="K3623" s="148">
        <f t="shared" si="226"/>
        <v>8</v>
      </c>
      <c r="L3623" s="151">
        <f t="shared" si="227"/>
        <v>1</v>
      </c>
    </row>
    <row r="3624" spans="2:12" x14ac:dyDescent="0.25">
      <c r="B3624" s="147" t="s">
        <v>11</v>
      </c>
      <c r="C3624" s="148" t="s">
        <v>7</v>
      </c>
      <c r="D3624" s="148">
        <v>47</v>
      </c>
      <c r="E3624" s="148" t="s">
        <v>8</v>
      </c>
      <c r="F3624" s="149">
        <v>44991</v>
      </c>
      <c r="G3624" s="149">
        <v>44688</v>
      </c>
      <c r="H3624" s="150">
        <v>40000</v>
      </c>
      <c r="I3624" s="148" t="str">
        <f t="shared" si="224"/>
        <v>2022Q2</v>
      </c>
      <c r="J3624" s="148">
        <f t="shared" si="225"/>
        <v>1</v>
      </c>
      <c r="K3624" s="148">
        <f t="shared" si="226"/>
        <v>3</v>
      </c>
      <c r="L3624" s="151">
        <f t="shared" si="227"/>
        <v>1</v>
      </c>
    </row>
    <row r="3625" spans="2:12" x14ac:dyDescent="0.25">
      <c r="B3625" s="147" t="s">
        <v>6</v>
      </c>
      <c r="C3625" s="148" t="s">
        <v>7</v>
      </c>
      <c r="D3625" s="148">
        <v>50</v>
      </c>
      <c r="E3625" s="148" t="s">
        <v>8</v>
      </c>
      <c r="F3625" s="149">
        <v>44991</v>
      </c>
      <c r="G3625" s="149">
        <v>44861</v>
      </c>
      <c r="H3625" s="150">
        <v>32000</v>
      </c>
      <c r="I3625" s="148" t="str">
        <f t="shared" si="224"/>
        <v>2022Q4</v>
      </c>
      <c r="J3625" s="148">
        <f t="shared" si="225"/>
        <v>1</v>
      </c>
      <c r="K3625" s="148">
        <f t="shared" si="226"/>
        <v>1</v>
      </c>
      <c r="L3625" s="151">
        <f t="shared" si="227"/>
        <v>1</v>
      </c>
    </row>
    <row r="3626" spans="2:12" x14ac:dyDescent="0.25">
      <c r="B3626" s="147" t="s">
        <v>6</v>
      </c>
      <c r="C3626" s="148" t="s">
        <v>7</v>
      </c>
      <c r="D3626" s="148">
        <v>63</v>
      </c>
      <c r="E3626" s="148" t="s">
        <v>8</v>
      </c>
      <c r="F3626" s="149">
        <v>44991</v>
      </c>
      <c r="G3626" s="149">
        <v>44940</v>
      </c>
      <c r="H3626" s="150">
        <v>10000</v>
      </c>
      <c r="I3626" s="148" t="str">
        <f t="shared" si="224"/>
        <v>2023Q1</v>
      </c>
      <c r="J3626" s="148">
        <f t="shared" si="225"/>
        <v>0</v>
      </c>
      <c r="K3626" s="148">
        <f t="shared" si="226"/>
        <v>0</v>
      </c>
      <c r="L3626" s="151">
        <f t="shared" si="227"/>
        <v>1</v>
      </c>
    </row>
    <row r="3627" spans="2:12" x14ac:dyDescent="0.25">
      <c r="B3627" s="147" t="s">
        <v>6</v>
      </c>
      <c r="C3627" s="148" t="s">
        <v>7</v>
      </c>
      <c r="D3627" s="148">
        <v>44</v>
      </c>
      <c r="E3627" s="148" t="s">
        <v>8</v>
      </c>
      <c r="F3627" s="149">
        <v>44991</v>
      </c>
      <c r="G3627" s="149">
        <v>44947</v>
      </c>
      <c r="H3627" s="150">
        <v>52000</v>
      </c>
      <c r="I3627" s="148" t="str">
        <f t="shared" si="224"/>
        <v>2023Q1</v>
      </c>
      <c r="J3627" s="148">
        <f t="shared" si="225"/>
        <v>0</v>
      </c>
      <c r="K3627" s="148">
        <f t="shared" si="226"/>
        <v>0</v>
      </c>
      <c r="L3627" s="151">
        <f t="shared" si="227"/>
        <v>1</v>
      </c>
    </row>
    <row r="3628" spans="2:12" x14ac:dyDescent="0.25">
      <c r="B3628" s="147" t="s">
        <v>9</v>
      </c>
      <c r="C3628" s="148" t="s">
        <v>7</v>
      </c>
      <c r="D3628" s="148">
        <v>57</v>
      </c>
      <c r="E3628" s="148" t="s">
        <v>8</v>
      </c>
      <c r="F3628" s="149">
        <v>44992</v>
      </c>
      <c r="G3628" s="149">
        <v>43645</v>
      </c>
      <c r="H3628" s="150">
        <v>15000</v>
      </c>
      <c r="I3628" s="148" t="str">
        <f t="shared" si="224"/>
        <v>2019Q2</v>
      </c>
      <c r="J3628" s="148">
        <f t="shared" si="225"/>
        <v>4</v>
      </c>
      <c r="K3628" s="148">
        <f t="shared" si="226"/>
        <v>15</v>
      </c>
      <c r="L3628" s="151">
        <f t="shared" si="227"/>
        <v>1</v>
      </c>
    </row>
    <row r="3629" spans="2:12" x14ac:dyDescent="0.25">
      <c r="B3629" s="147" t="s">
        <v>9</v>
      </c>
      <c r="C3629" s="148" t="s">
        <v>7</v>
      </c>
      <c r="D3629" s="148">
        <v>36</v>
      </c>
      <c r="E3629" s="148" t="s">
        <v>8</v>
      </c>
      <c r="F3629" s="149">
        <v>44992</v>
      </c>
      <c r="G3629" s="149">
        <v>44530</v>
      </c>
      <c r="H3629" s="150">
        <v>87000</v>
      </c>
      <c r="I3629" s="148" t="str">
        <f t="shared" si="224"/>
        <v>2021Q4</v>
      </c>
      <c r="J3629" s="148">
        <f t="shared" si="225"/>
        <v>2</v>
      </c>
      <c r="K3629" s="148">
        <f t="shared" si="226"/>
        <v>5</v>
      </c>
      <c r="L3629" s="151">
        <f t="shared" si="227"/>
        <v>1</v>
      </c>
    </row>
    <row r="3630" spans="2:12" x14ac:dyDescent="0.25">
      <c r="B3630" s="147" t="s">
        <v>6</v>
      </c>
      <c r="C3630" s="148" t="s">
        <v>7</v>
      </c>
      <c r="D3630" s="148">
        <v>34</v>
      </c>
      <c r="E3630" s="148" t="s">
        <v>8</v>
      </c>
      <c r="F3630" s="149">
        <v>44992</v>
      </c>
      <c r="G3630" s="149">
        <v>44900</v>
      </c>
      <c r="H3630" s="150">
        <v>91000</v>
      </c>
      <c r="I3630" s="148" t="str">
        <f t="shared" si="224"/>
        <v>2022Q4</v>
      </c>
      <c r="J3630" s="148">
        <f t="shared" si="225"/>
        <v>1</v>
      </c>
      <c r="K3630" s="148">
        <f t="shared" si="226"/>
        <v>1</v>
      </c>
      <c r="L3630" s="151">
        <f t="shared" si="227"/>
        <v>1</v>
      </c>
    </row>
    <row r="3631" spans="2:12" x14ac:dyDescent="0.25">
      <c r="B3631" s="147" t="s">
        <v>11</v>
      </c>
      <c r="C3631" s="148" t="s">
        <v>7</v>
      </c>
      <c r="D3631" s="148">
        <v>63</v>
      </c>
      <c r="E3631" s="148" t="s">
        <v>8</v>
      </c>
      <c r="F3631" s="149">
        <v>44992</v>
      </c>
      <c r="G3631" s="149">
        <v>44936</v>
      </c>
      <c r="H3631" s="150">
        <v>10000</v>
      </c>
      <c r="I3631" s="148" t="str">
        <f t="shared" si="224"/>
        <v>2023Q1</v>
      </c>
      <c r="J3631" s="148">
        <f t="shared" si="225"/>
        <v>0</v>
      </c>
      <c r="K3631" s="148">
        <f t="shared" si="226"/>
        <v>0</v>
      </c>
      <c r="L3631" s="151">
        <f t="shared" si="227"/>
        <v>1</v>
      </c>
    </row>
    <row r="3632" spans="2:12" x14ac:dyDescent="0.25">
      <c r="B3632" s="147" t="s">
        <v>9</v>
      </c>
      <c r="C3632" s="148" t="s">
        <v>7</v>
      </c>
      <c r="D3632" s="148">
        <v>56</v>
      </c>
      <c r="E3632" s="148" t="s">
        <v>8</v>
      </c>
      <c r="F3632" s="149">
        <v>44995</v>
      </c>
      <c r="G3632" s="149">
        <v>44796</v>
      </c>
      <c r="H3632" s="150">
        <v>17000</v>
      </c>
      <c r="I3632" s="148" t="str">
        <f t="shared" si="224"/>
        <v>2022Q3</v>
      </c>
      <c r="J3632" s="148">
        <f t="shared" si="225"/>
        <v>1</v>
      </c>
      <c r="K3632" s="148">
        <f t="shared" si="226"/>
        <v>2</v>
      </c>
      <c r="L3632" s="151">
        <f t="shared" si="227"/>
        <v>1</v>
      </c>
    </row>
    <row r="3633" spans="2:12" x14ac:dyDescent="0.25">
      <c r="B3633" s="147" t="s">
        <v>11</v>
      </c>
      <c r="C3633" s="148" t="s">
        <v>7</v>
      </c>
      <c r="D3633" s="148">
        <v>59</v>
      </c>
      <c r="E3633" s="148" t="s">
        <v>8</v>
      </c>
      <c r="F3633" s="149">
        <v>44995</v>
      </c>
      <c r="G3633" s="149">
        <v>44990</v>
      </c>
      <c r="H3633" s="150">
        <v>10000</v>
      </c>
      <c r="I3633" s="148" t="str">
        <f t="shared" si="224"/>
        <v>2023Q1</v>
      </c>
      <c r="J3633" s="148">
        <f t="shared" si="225"/>
        <v>0</v>
      </c>
      <c r="K3633" s="148">
        <f t="shared" si="226"/>
        <v>0</v>
      </c>
      <c r="L3633" s="151">
        <f t="shared" si="227"/>
        <v>1</v>
      </c>
    </row>
    <row r="3634" spans="2:12" x14ac:dyDescent="0.25">
      <c r="B3634" s="147" t="s">
        <v>9</v>
      </c>
      <c r="C3634" s="148" t="s">
        <v>7</v>
      </c>
      <c r="D3634" s="148">
        <v>58</v>
      </c>
      <c r="E3634" s="148" t="s">
        <v>8</v>
      </c>
      <c r="F3634" s="149">
        <v>44996</v>
      </c>
      <c r="G3634" s="149">
        <v>43481</v>
      </c>
      <c r="H3634" s="150">
        <v>12000</v>
      </c>
      <c r="I3634" s="148" t="str">
        <f t="shared" si="224"/>
        <v>2019Q1</v>
      </c>
      <c r="J3634" s="148">
        <f t="shared" si="225"/>
        <v>4</v>
      </c>
      <c r="K3634" s="148">
        <f t="shared" si="226"/>
        <v>16</v>
      </c>
      <c r="L3634" s="151">
        <f t="shared" si="227"/>
        <v>1</v>
      </c>
    </row>
    <row r="3635" spans="2:12" x14ac:dyDescent="0.25">
      <c r="B3635" s="147" t="s">
        <v>6</v>
      </c>
      <c r="C3635" s="148" t="s">
        <v>7</v>
      </c>
      <c r="D3635" s="148">
        <v>58</v>
      </c>
      <c r="E3635" s="148" t="s">
        <v>8</v>
      </c>
      <c r="F3635" s="149">
        <v>44996</v>
      </c>
      <c r="G3635" s="149">
        <v>44842</v>
      </c>
      <c r="H3635" s="150">
        <v>12000</v>
      </c>
      <c r="I3635" s="148" t="str">
        <f t="shared" si="224"/>
        <v>2022Q4</v>
      </c>
      <c r="J3635" s="148">
        <f t="shared" si="225"/>
        <v>1</v>
      </c>
      <c r="K3635" s="148">
        <f t="shared" si="226"/>
        <v>1</v>
      </c>
      <c r="L3635" s="151">
        <f t="shared" si="227"/>
        <v>1</v>
      </c>
    </row>
    <row r="3636" spans="2:12" x14ac:dyDescent="0.25">
      <c r="B3636" s="147" t="s">
        <v>6</v>
      </c>
      <c r="C3636" s="148" t="s">
        <v>7</v>
      </c>
      <c r="D3636" s="148">
        <v>59</v>
      </c>
      <c r="E3636" s="148" t="s">
        <v>8</v>
      </c>
      <c r="F3636" s="149">
        <v>44996</v>
      </c>
      <c r="G3636" s="149">
        <v>44878</v>
      </c>
      <c r="H3636" s="150">
        <v>10000</v>
      </c>
      <c r="I3636" s="148" t="str">
        <f t="shared" si="224"/>
        <v>2022Q4</v>
      </c>
      <c r="J3636" s="148">
        <f t="shared" si="225"/>
        <v>1</v>
      </c>
      <c r="K3636" s="148">
        <f t="shared" si="226"/>
        <v>1</v>
      </c>
      <c r="L3636" s="151">
        <f t="shared" si="227"/>
        <v>1</v>
      </c>
    </row>
    <row r="3637" spans="2:12" x14ac:dyDescent="0.25">
      <c r="B3637" s="147" t="s">
        <v>9</v>
      </c>
      <c r="C3637" s="148" t="s">
        <v>7</v>
      </c>
      <c r="D3637" s="148">
        <v>26</v>
      </c>
      <c r="E3637" s="148" t="s">
        <v>8</v>
      </c>
      <c r="F3637" s="149">
        <v>44996</v>
      </c>
      <c r="G3637" s="149">
        <v>44923</v>
      </c>
      <c r="H3637" s="150">
        <v>100000</v>
      </c>
      <c r="I3637" s="148" t="str">
        <f t="shared" si="224"/>
        <v>2022Q4</v>
      </c>
      <c r="J3637" s="148">
        <f t="shared" si="225"/>
        <v>1</v>
      </c>
      <c r="K3637" s="148">
        <f t="shared" si="226"/>
        <v>1</v>
      </c>
      <c r="L3637" s="151">
        <f t="shared" si="227"/>
        <v>1</v>
      </c>
    </row>
    <row r="3638" spans="2:12" x14ac:dyDescent="0.25">
      <c r="B3638" s="147" t="s">
        <v>6</v>
      </c>
      <c r="C3638" s="148" t="s">
        <v>7</v>
      </c>
      <c r="D3638" s="148">
        <v>42</v>
      </c>
      <c r="E3638" s="148" t="s">
        <v>8</v>
      </c>
      <c r="F3638" s="149">
        <v>44996</v>
      </c>
      <c r="G3638" s="149">
        <v>44937</v>
      </c>
      <c r="H3638" s="150">
        <v>64000</v>
      </c>
      <c r="I3638" s="148" t="str">
        <f t="shared" si="224"/>
        <v>2023Q1</v>
      </c>
      <c r="J3638" s="148">
        <f t="shared" si="225"/>
        <v>0</v>
      </c>
      <c r="K3638" s="148">
        <f t="shared" si="226"/>
        <v>0</v>
      </c>
      <c r="L3638" s="151">
        <f t="shared" si="227"/>
        <v>1</v>
      </c>
    </row>
    <row r="3639" spans="2:12" x14ac:dyDescent="0.25">
      <c r="B3639" s="147" t="s">
        <v>6</v>
      </c>
      <c r="C3639" s="148" t="s">
        <v>7</v>
      </c>
      <c r="D3639" s="148">
        <v>55</v>
      </c>
      <c r="E3639" s="148" t="s">
        <v>8</v>
      </c>
      <c r="F3639" s="149">
        <v>44997</v>
      </c>
      <c r="G3639" s="149">
        <v>44884</v>
      </c>
      <c r="H3639" s="150">
        <v>20000</v>
      </c>
      <c r="I3639" s="148" t="str">
        <f t="shared" si="224"/>
        <v>2022Q4</v>
      </c>
      <c r="J3639" s="148">
        <f t="shared" si="225"/>
        <v>1</v>
      </c>
      <c r="K3639" s="148">
        <f t="shared" si="226"/>
        <v>1</v>
      </c>
      <c r="L3639" s="151">
        <f t="shared" si="227"/>
        <v>1</v>
      </c>
    </row>
    <row r="3640" spans="2:12" x14ac:dyDescent="0.25">
      <c r="B3640" s="147" t="s">
        <v>6</v>
      </c>
      <c r="C3640" s="148" t="s">
        <v>7</v>
      </c>
      <c r="D3640" s="148">
        <v>62</v>
      </c>
      <c r="E3640" s="148" t="s">
        <v>8</v>
      </c>
      <c r="F3640" s="149">
        <v>44998</v>
      </c>
      <c r="G3640" s="149">
        <v>44962</v>
      </c>
      <c r="H3640" s="150">
        <v>10000</v>
      </c>
      <c r="I3640" s="148" t="str">
        <f t="shared" si="224"/>
        <v>2023Q1</v>
      </c>
      <c r="J3640" s="148">
        <f t="shared" si="225"/>
        <v>0</v>
      </c>
      <c r="K3640" s="148">
        <f t="shared" si="226"/>
        <v>0</v>
      </c>
      <c r="L3640" s="151">
        <f t="shared" si="227"/>
        <v>1</v>
      </c>
    </row>
    <row r="3641" spans="2:12" x14ac:dyDescent="0.25">
      <c r="B3641" s="147" t="s">
        <v>9</v>
      </c>
      <c r="C3641" s="148" t="s">
        <v>7</v>
      </c>
      <c r="D3641" s="148">
        <v>56</v>
      </c>
      <c r="E3641" s="148" t="s">
        <v>8</v>
      </c>
      <c r="F3641" s="149">
        <v>44999</v>
      </c>
      <c r="G3641" s="149">
        <v>44432</v>
      </c>
      <c r="H3641" s="150">
        <v>17000</v>
      </c>
      <c r="I3641" s="148" t="str">
        <f t="shared" si="224"/>
        <v>2021Q3</v>
      </c>
      <c r="J3641" s="148">
        <f t="shared" si="225"/>
        <v>2</v>
      </c>
      <c r="K3641" s="148">
        <f t="shared" si="226"/>
        <v>6</v>
      </c>
      <c r="L3641" s="151">
        <f t="shared" si="227"/>
        <v>1</v>
      </c>
    </row>
    <row r="3642" spans="2:12" x14ac:dyDescent="0.25">
      <c r="B3642" s="147" t="s">
        <v>9</v>
      </c>
      <c r="C3642" s="148" t="s">
        <v>7</v>
      </c>
      <c r="D3642" s="148">
        <v>50</v>
      </c>
      <c r="E3642" s="148" t="s">
        <v>8</v>
      </c>
      <c r="F3642" s="149">
        <v>45002</v>
      </c>
      <c r="G3642" s="149">
        <v>43799</v>
      </c>
      <c r="H3642" s="150">
        <v>32000</v>
      </c>
      <c r="I3642" s="148" t="str">
        <f t="shared" si="224"/>
        <v>2019Q4</v>
      </c>
      <c r="J3642" s="148">
        <f t="shared" si="225"/>
        <v>4</v>
      </c>
      <c r="K3642" s="148">
        <f t="shared" si="226"/>
        <v>13</v>
      </c>
      <c r="L3642" s="151">
        <f t="shared" si="227"/>
        <v>1</v>
      </c>
    </row>
    <row r="3643" spans="2:12" x14ac:dyDescent="0.25">
      <c r="B3643" s="147" t="s">
        <v>9</v>
      </c>
      <c r="C3643" s="148" t="s">
        <v>7</v>
      </c>
      <c r="D3643" s="148">
        <v>49</v>
      </c>
      <c r="E3643" s="148" t="s">
        <v>8</v>
      </c>
      <c r="F3643" s="149">
        <v>45002</v>
      </c>
      <c r="G3643" s="149">
        <v>44470</v>
      </c>
      <c r="H3643" s="150">
        <v>35000</v>
      </c>
      <c r="I3643" s="148" t="str">
        <f t="shared" si="224"/>
        <v>2021Q4</v>
      </c>
      <c r="J3643" s="148">
        <f t="shared" si="225"/>
        <v>2</v>
      </c>
      <c r="K3643" s="148">
        <f t="shared" si="226"/>
        <v>5</v>
      </c>
      <c r="L3643" s="151">
        <f t="shared" si="227"/>
        <v>1</v>
      </c>
    </row>
    <row r="3644" spans="2:12" x14ac:dyDescent="0.25">
      <c r="B3644" s="147" t="s">
        <v>9</v>
      </c>
      <c r="C3644" s="148" t="s">
        <v>7</v>
      </c>
      <c r="D3644" s="148">
        <v>28</v>
      </c>
      <c r="E3644" s="148" t="s">
        <v>8</v>
      </c>
      <c r="F3644" s="149">
        <v>45002</v>
      </c>
      <c r="G3644" s="149">
        <v>44482</v>
      </c>
      <c r="H3644" s="150">
        <v>100000</v>
      </c>
      <c r="I3644" s="148" t="str">
        <f t="shared" si="224"/>
        <v>2021Q4</v>
      </c>
      <c r="J3644" s="148">
        <f t="shared" si="225"/>
        <v>2</v>
      </c>
      <c r="K3644" s="148">
        <f t="shared" si="226"/>
        <v>5</v>
      </c>
      <c r="L3644" s="151">
        <f t="shared" si="227"/>
        <v>1</v>
      </c>
    </row>
    <row r="3645" spans="2:12" x14ac:dyDescent="0.25">
      <c r="B3645" s="147" t="s">
        <v>6</v>
      </c>
      <c r="C3645" s="148" t="s">
        <v>7</v>
      </c>
      <c r="D3645" s="148">
        <v>26</v>
      </c>
      <c r="E3645" s="148" t="s">
        <v>8</v>
      </c>
      <c r="F3645" s="149">
        <v>45002</v>
      </c>
      <c r="G3645" s="149">
        <v>44540</v>
      </c>
      <c r="H3645" s="150">
        <v>100000</v>
      </c>
      <c r="I3645" s="148" t="str">
        <f t="shared" si="224"/>
        <v>2021Q4</v>
      </c>
      <c r="J3645" s="148">
        <f t="shared" si="225"/>
        <v>2</v>
      </c>
      <c r="K3645" s="148">
        <f t="shared" si="226"/>
        <v>5</v>
      </c>
      <c r="L3645" s="151">
        <f t="shared" si="227"/>
        <v>1</v>
      </c>
    </row>
    <row r="3646" spans="2:12" x14ac:dyDescent="0.25">
      <c r="B3646" s="147" t="s">
        <v>9</v>
      </c>
      <c r="C3646" s="148" t="s">
        <v>7</v>
      </c>
      <c r="D3646" s="148">
        <v>50</v>
      </c>
      <c r="E3646" s="148" t="s">
        <v>8</v>
      </c>
      <c r="F3646" s="149">
        <v>45002</v>
      </c>
      <c r="G3646" s="149">
        <v>44670</v>
      </c>
      <c r="H3646" s="150">
        <v>32000</v>
      </c>
      <c r="I3646" s="148" t="str">
        <f t="shared" si="224"/>
        <v>2022Q2</v>
      </c>
      <c r="J3646" s="148">
        <f t="shared" si="225"/>
        <v>1</v>
      </c>
      <c r="K3646" s="148">
        <f t="shared" si="226"/>
        <v>3</v>
      </c>
      <c r="L3646" s="151">
        <f t="shared" si="227"/>
        <v>1</v>
      </c>
    </row>
    <row r="3647" spans="2:12" x14ac:dyDescent="0.25">
      <c r="B3647" s="147" t="s">
        <v>6</v>
      </c>
      <c r="C3647" s="148" t="s">
        <v>7</v>
      </c>
      <c r="D3647" s="148">
        <v>27</v>
      </c>
      <c r="E3647" s="148" t="s">
        <v>8</v>
      </c>
      <c r="F3647" s="149">
        <v>45002</v>
      </c>
      <c r="G3647" s="149">
        <v>44798</v>
      </c>
      <c r="H3647" s="150">
        <v>100000</v>
      </c>
      <c r="I3647" s="148" t="str">
        <f t="shared" si="224"/>
        <v>2022Q3</v>
      </c>
      <c r="J3647" s="148">
        <f t="shared" si="225"/>
        <v>1</v>
      </c>
      <c r="K3647" s="148">
        <f t="shared" si="226"/>
        <v>2</v>
      </c>
      <c r="L3647" s="151">
        <f t="shared" si="227"/>
        <v>1</v>
      </c>
    </row>
    <row r="3648" spans="2:12" x14ac:dyDescent="0.25">
      <c r="B3648" s="147" t="s">
        <v>6</v>
      </c>
      <c r="C3648" s="148" t="s">
        <v>7</v>
      </c>
      <c r="D3648" s="148">
        <v>34</v>
      </c>
      <c r="E3648" s="148" t="s">
        <v>8</v>
      </c>
      <c r="F3648" s="149">
        <v>45002</v>
      </c>
      <c r="G3648" s="149">
        <v>44820</v>
      </c>
      <c r="H3648" s="150">
        <v>91000</v>
      </c>
      <c r="I3648" s="148" t="str">
        <f t="shared" si="224"/>
        <v>2022Q3</v>
      </c>
      <c r="J3648" s="148">
        <f t="shared" si="225"/>
        <v>1</v>
      </c>
      <c r="K3648" s="148">
        <f t="shared" si="226"/>
        <v>2</v>
      </c>
      <c r="L3648" s="151">
        <f t="shared" si="227"/>
        <v>1</v>
      </c>
    </row>
    <row r="3649" spans="2:12" x14ac:dyDescent="0.25">
      <c r="B3649" s="147" t="s">
        <v>6</v>
      </c>
      <c r="C3649" s="148" t="s">
        <v>7</v>
      </c>
      <c r="D3649" s="148">
        <v>44</v>
      </c>
      <c r="E3649" s="148" t="s">
        <v>8</v>
      </c>
      <c r="F3649" s="149">
        <v>45002</v>
      </c>
      <c r="G3649" s="149">
        <v>44861</v>
      </c>
      <c r="H3649" s="150">
        <v>52000</v>
      </c>
      <c r="I3649" s="148" t="str">
        <f t="shared" si="224"/>
        <v>2022Q4</v>
      </c>
      <c r="J3649" s="148">
        <f t="shared" si="225"/>
        <v>1</v>
      </c>
      <c r="K3649" s="148">
        <f t="shared" si="226"/>
        <v>1</v>
      </c>
      <c r="L3649" s="151">
        <f t="shared" si="227"/>
        <v>1</v>
      </c>
    </row>
    <row r="3650" spans="2:12" x14ac:dyDescent="0.25">
      <c r="B3650" s="147" t="s">
        <v>6</v>
      </c>
      <c r="C3650" s="148" t="s">
        <v>7</v>
      </c>
      <c r="D3650" s="148">
        <v>31</v>
      </c>
      <c r="E3650" s="148" t="s">
        <v>8</v>
      </c>
      <c r="F3650" s="149">
        <v>45002</v>
      </c>
      <c r="G3650" s="149">
        <v>44942</v>
      </c>
      <c r="H3650" s="150">
        <v>98000</v>
      </c>
      <c r="I3650" s="148" t="str">
        <f t="shared" si="224"/>
        <v>2023Q1</v>
      </c>
      <c r="J3650" s="148">
        <f t="shared" si="225"/>
        <v>0</v>
      </c>
      <c r="K3650" s="148">
        <f t="shared" si="226"/>
        <v>0</v>
      </c>
      <c r="L3650" s="151">
        <f t="shared" si="227"/>
        <v>1</v>
      </c>
    </row>
    <row r="3651" spans="2:12" x14ac:dyDescent="0.25">
      <c r="B3651" s="147" t="s">
        <v>6</v>
      </c>
      <c r="C3651" s="148" t="s">
        <v>7</v>
      </c>
      <c r="D3651" s="148">
        <v>59</v>
      </c>
      <c r="E3651" s="148" t="s">
        <v>8</v>
      </c>
      <c r="F3651" s="149">
        <v>45002</v>
      </c>
      <c r="G3651" s="149">
        <v>44945</v>
      </c>
      <c r="H3651" s="150">
        <v>10000</v>
      </c>
      <c r="I3651" s="148" t="str">
        <f t="shared" si="224"/>
        <v>2023Q1</v>
      </c>
      <c r="J3651" s="148">
        <f t="shared" si="225"/>
        <v>0</v>
      </c>
      <c r="K3651" s="148">
        <f t="shared" si="226"/>
        <v>0</v>
      </c>
      <c r="L3651" s="151">
        <f t="shared" si="227"/>
        <v>1</v>
      </c>
    </row>
    <row r="3652" spans="2:12" x14ac:dyDescent="0.25">
      <c r="B3652" s="147" t="s">
        <v>6</v>
      </c>
      <c r="C3652" s="148" t="s">
        <v>7</v>
      </c>
      <c r="D3652" s="148">
        <v>25</v>
      </c>
      <c r="E3652" s="148" t="s">
        <v>8</v>
      </c>
      <c r="F3652" s="149">
        <v>45003</v>
      </c>
      <c r="G3652" s="149">
        <v>44887</v>
      </c>
      <c r="H3652" s="150">
        <v>100000</v>
      </c>
      <c r="I3652" s="148" t="str">
        <f t="shared" si="224"/>
        <v>2022Q4</v>
      </c>
      <c r="J3652" s="148">
        <f t="shared" si="225"/>
        <v>1</v>
      </c>
      <c r="K3652" s="148">
        <f t="shared" si="226"/>
        <v>1</v>
      </c>
      <c r="L3652" s="151">
        <f t="shared" si="227"/>
        <v>1</v>
      </c>
    </row>
    <row r="3653" spans="2:12" x14ac:dyDescent="0.25">
      <c r="B3653" s="147" t="s">
        <v>6</v>
      </c>
      <c r="C3653" s="148" t="s">
        <v>7</v>
      </c>
      <c r="D3653" s="148">
        <v>51</v>
      </c>
      <c r="E3653" s="148" t="s">
        <v>8</v>
      </c>
      <c r="F3653" s="149">
        <v>45003</v>
      </c>
      <c r="G3653" s="149">
        <v>44961</v>
      </c>
      <c r="H3653" s="150">
        <v>30000</v>
      </c>
      <c r="I3653" s="148" t="str">
        <f t="shared" si="224"/>
        <v>2023Q1</v>
      </c>
      <c r="J3653" s="148">
        <f t="shared" si="225"/>
        <v>0</v>
      </c>
      <c r="K3653" s="148">
        <f t="shared" si="226"/>
        <v>0</v>
      </c>
      <c r="L3653" s="151">
        <f t="shared" si="227"/>
        <v>1</v>
      </c>
    </row>
    <row r="3654" spans="2:12" x14ac:dyDescent="0.25">
      <c r="B3654" s="147" t="s">
        <v>9</v>
      </c>
      <c r="C3654" s="148" t="s">
        <v>7</v>
      </c>
      <c r="D3654" s="148">
        <v>60</v>
      </c>
      <c r="E3654" s="148" t="s">
        <v>8</v>
      </c>
      <c r="F3654" s="149">
        <v>45004</v>
      </c>
      <c r="G3654" s="149">
        <v>44381</v>
      </c>
      <c r="H3654" s="150">
        <v>10000</v>
      </c>
      <c r="I3654" s="148" t="str">
        <f t="shared" si="224"/>
        <v>2021Q3</v>
      </c>
      <c r="J3654" s="148">
        <f t="shared" si="225"/>
        <v>2</v>
      </c>
      <c r="K3654" s="148">
        <f t="shared" si="226"/>
        <v>6</v>
      </c>
      <c r="L3654" s="151">
        <f t="shared" si="227"/>
        <v>1</v>
      </c>
    </row>
    <row r="3655" spans="2:12" x14ac:dyDescent="0.25">
      <c r="B3655" s="147" t="s">
        <v>9</v>
      </c>
      <c r="C3655" s="148" t="s">
        <v>7</v>
      </c>
      <c r="D3655" s="148">
        <v>58</v>
      </c>
      <c r="E3655" s="148" t="s">
        <v>8</v>
      </c>
      <c r="F3655" s="149">
        <v>45004</v>
      </c>
      <c r="G3655" s="149">
        <v>44768</v>
      </c>
      <c r="H3655" s="150">
        <v>12000</v>
      </c>
      <c r="I3655" s="148" t="str">
        <f t="shared" si="224"/>
        <v>2022Q3</v>
      </c>
      <c r="J3655" s="148">
        <f t="shared" si="225"/>
        <v>1</v>
      </c>
      <c r="K3655" s="148">
        <f t="shared" si="226"/>
        <v>2</v>
      </c>
      <c r="L3655" s="151">
        <f t="shared" si="227"/>
        <v>1</v>
      </c>
    </row>
    <row r="3656" spans="2:12" x14ac:dyDescent="0.25">
      <c r="B3656" s="147" t="s">
        <v>6</v>
      </c>
      <c r="C3656" s="148" t="s">
        <v>7</v>
      </c>
      <c r="D3656" s="148">
        <v>25</v>
      </c>
      <c r="E3656" s="148" t="s">
        <v>8</v>
      </c>
      <c r="F3656" s="149">
        <v>45004</v>
      </c>
      <c r="G3656" s="149">
        <v>44876</v>
      </c>
      <c r="H3656" s="150">
        <v>100000</v>
      </c>
      <c r="I3656" s="148" t="str">
        <f t="shared" si="224"/>
        <v>2022Q4</v>
      </c>
      <c r="J3656" s="148">
        <f t="shared" si="225"/>
        <v>1</v>
      </c>
      <c r="K3656" s="148">
        <f t="shared" si="226"/>
        <v>1</v>
      </c>
      <c r="L3656" s="151">
        <f t="shared" si="227"/>
        <v>1</v>
      </c>
    </row>
    <row r="3657" spans="2:12" x14ac:dyDescent="0.25">
      <c r="B3657" s="147" t="s">
        <v>6</v>
      </c>
      <c r="C3657" s="148" t="s">
        <v>7</v>
      </c>
      <c r="D3657" s="148">
        <v>25</v>
      </c>
      <c r="E3657" s="148" t="s">
        <v>8</v>
      </c>
      <c r="F3657" s="149">
        <v>45004</v>
      </c>
      <c r="G3657" s="149">
        <v>44939</v>
      </c>
      <c r="H3657" s="150">
        <v>100000</v>
      </c>
      <c r="I3657" s="148" t="str">
        <f t="shared" si="224"/>
        <v>2023Q1</v>
      </c>
      <c r="J3657" s="148">
        <f t="shared" si="225"/>
        <v>0</v>
      </c>
      <c r="K3657" s="148">
        <f t="shared" si="226"/>
        <v>0</v>
      </c>
      <c r="L3657" s="151">
        <f t="shared" si="227"/>
        <v>1</v>
      </c>
    </row>
    <row r="3658" spans="2:12" x14ac:dyDescent="0.25">
      <c r="B3658" s="147" t="s">
        <v>9</v>
      </c>
      <c r="C3658" s="148" t="s">
        <v>7</v>
      </c>
      <c r="D3658" s="148">
        <v>54</v>
      </c>
      <c r="E3658" s="148" t="s">
        <v>8</v>
      </c>
      <c r="F3658" s="149">
        <v>45005</v>
      </c>
      <c r="G3658" s="149">
        <v>43793</v>
      </c>
      <c r="H3658" s="150">
        <v>22000</v>
      </c>
      <c r="I3658" s="148" t="str">
        <f t="shared" si="224"/>
        <v>2019Q4</v>
      </c>
      <c r="J3658" s="148">
        <f t="shared" si="225"/>
        <v>4</v>
      </c>
      <c r="K3658" s="148">
        <f t="shared" si="226"/>
        <v>13</v>
      </c>
      <c r="L3658" s="151">
        <f t="shared" si="227"/>
        <v>1</v>
      </c>
    </row>
    <row r="3659" spans="2:12" x14ac:dyDescent="0.25">
      <c r="B3659" s="147" t="s">
        <v>9</v>
      </c>
      <c r="C3659" s="148" t="s">
        <v>7</v>
      </c>
      <c r="D3659" s="148">
        <v>52</v>
      </c>
      <c r="E3659" s="148" t="s">
        <v>8</v>
      </c>
      <c r="F3659" s="149">
        <v>45005</v>
      </c>
      <c r="G3659" s="149">
        <v>44760</v>
      </c>
      <c r="H3659" s="150">
        <v>27000</v>
      </c>
      <c r="I3659" s="148" t="str">
        <f t="shared" ref="I3659:I3722" si="228">YEAR(G3659)&amp;"Q"&amp;ROUNDUP(MONTH(G3659)/3,0)</f>
        <v>2022Q3</v>
      </c>
      <c r="J3659" s="148">
        <f t="shared" ref="J3659:J3722" si="229">YEAR(F3659)-YEAR(G3659)</f>
        <v>1</v>
      </c>
      <c r="K3659" s="148">
        <f t="shared" ref="K3659:K3722" si="230">(YEAR(F3659)*4+ROUNDDOWN((MONTH(F3659)-1)/3,0))
-(YEAR(G3659)*4+ROUNDDOWN((MONTH(G3659)-1)/3,0))</f>
        <v>2</v>
      </c>
      <c r="L3659" s="151">
        <f t="shared" ref="L3659:L3722" si="231">IF(C3659="Declined",0,IF(C3659="Admitted",1,IF(B3659="TPD",0.8,1)))</f>
        <v>1</v>
      </c>
    </row>
    <row r="3660" spans="2:12" x14ac:dyDescent="0.25">
      <c r="B3660" s="147" t="s">
        <v>6</v>
      </c>
      <c r="C3660" s="148" t="s">
        <v>7</v>
      </c>
      <c r="D3660" s="148">
        <v>60</v>
      </c>
      <c r="E3660" s="148" t="s">
        <v>8</v>
      </c>
      <c r="F3660" s="149">
        <v>45005</v>
      </c>
      <c r="G3660" s="149">
        <v>44799</v>
      </c>
      <c r="H3660" s="150">
        <v>10000</v>
      </c>
      <c r="I3660" s="148" t="str">
        <f t="shared" si="228"/>
        <v>2022Q3</v>
      </c>
      <c r="J3660" s="148">
        <f t="shared" si="229"/>
        <v>1</v>
      </c>
      <c r="K3660" s="148">
        <f t="shared" si="230"/>
        <v>2</v>
      </c>
      <c r="L3660" s="151">
        <f t="shared" si="231"/>
        <v>1</v>
      </c>
    </row>
    <row r="3661" spans="2:12" x14ac:dyDescent="0.25">
      <c r="B3661" s="147" t="s">
        <v>6</v>
      </c>
      <c r="C3661" s="148" t="s">
        <v>7</v>
      </c>
      <c r="D3661" s="148">
        <v>24</v>
      </c>
      <c r="E3661" s="148" t="s">
        <v>8</v>
      </c>
      <c r="F3661" s="149">
        <v>45005</v>
      </c>
      <c r="G3661" s="149">
        <v>44858</v>
      </c>
      <c r="H3661" s="150">
        <v>100000</v>
      </c>
      <c r="I3661" s="148" t="str">
        <f t="shared" si="228"/>
        <v>2022Q4</v>
      </c>
      <c r="J3661" s="148">
        <f t="shared" si="229"/>
        <v>1</v>
      </c>
      <c r="K3661" s="148">
        <f t="shared" si="230"/>
        <v>1</v>
      </c>
      <c r="L3661" s="151">
        <f t="shared" si="231"/>
        <v>1</v>
      </c>
    </row>
    <row r="3662" spans="2:12" x14ac:dyDescent="0.25">
      <c r="B3662" s="147" t="s">
        <v>9</v>
      </c>
      <c r="C3662" s="148" t="s">
        <v>7</v>
      </c>
      <c r="D3662" s="148">
        <v>30</v>
      </c>
      <c r="E3662" s="148" t="s">
        <v>8</v>
      </c>
      <c r="F3662" s="149">
        <v>45006</v>
      </c>
      <c r="G3662" s="149">
        <v>44751</v>
      </c>
      <c r="H3662" s="150">
        <v>100000</v>
      </c>
      <c r="I3662" s="148" t="str">
        <f t="shared" si="228"/>
        <v>2022Q3</v>
      </c>
      <c r="J3662" s="148">
        <f t="shared" si="229"/>
        <v>1</v>
      </c>
      <c r="K3662" s="148">
        <f t="shared" si="230"/>
        <v>2</v>
      </c>
      <c r="L3662" s="151">
        <f t="shared" si="231"/>
        <v>1</v>
      </c>
    </row>
    <row r="3663" spans="2:12" x14ac:dyDescent="0.25">
      <c r="B3663" s="147" t="s">
        <v>9</v>
      </c>
      <c r="C3663" s="148" t="s">
        <v>7</v>
      </c>
      <c r="D3663" s="148">
        <v>57</v>
      </c>
      <c r="E3663" s="148" t="s">
        <v>8</v>
      </c>
      <c r="F3663" s="149">
        <v>45006</v>
      </c>
      <c r="G3663" s="149">
        <v>44895</v>
      </c>
      <c r="H3663" s="150">
        <v>15000</v>
      </c>
      <c r="I3663" s="148" t="str">
        <f t="shared" si="228"/>
        <v>2022Q4</v>
      </c>
      <c r="J3663" s="148">
        <f t="shared" si="229"/>
        <v>1</v>
      </c>
      <c r="K3663" s="148">
        <f t="shared" si="230"/>
        <v>1</v>
      </c>
      <c r="L3663" s="151">
        <f t="shared" si="231"/>
        <v>1</v>
      </c>
    </row>
    <row r="3664" spans="2:12" x14ac:dyDescent="0.25">
      <c r="B3664" s="147" t="s">
        <v>6</v>
      </c>
      <c r="C3664" s="148" t="s">
        <v>7</v>
      </c>
      <c r="D3664" s="148">
        <v>21</v>
      </c>
      <c r="E3664" s="148" t="s">
        <v>8</v>
      </c>
      <c r="F3664" s="149">
        <v>45006</v>
      </c>
      <c r="G3664" s="149">
        <v>44910</v>
      </c>
      <c r="H3664" s="150">
        <v>100000</v>
      </c>
      <c r="I3664" s="148" t="str">
        <f t="shared" si="228"/>
        <v>2022Q4</v>
      </c>
      <c r="J3664" s="148">
        <f t="shared" si="229"/>
        <v>1</v>
      </c>
      <c r="K3664" s="148">
        <f t="shared" si="230"/>
        <v>1</v>
      </c>
      <c r="L3664" s="151">
        <f t="shared" si="231"/>
        <v>1</v>
      </c>
    </row>
    <row r="3665" spans="2:12" x14ac:dyDescent="0.25">
      <c r="B3665" s="147" t="s">
        <v>6</v>
      </c>
      <c r="C3665" s="148" t="s">
        <v>7</v>
      </c>
      <c r="D3665" s="148">
        <v>34</v>
      </c>
      <c r="E3665" s="148" t="s">
        <v>8</v>
      </c>
      <c r="F3665" s="149">
        <v>45006</v>
      </c>
      <c r="G3665" s="149">
        <v>44934</v>
      </c>
      <c r="H3665" s="150">
        <v>91000</v>
      </c>
      <c r="I3665" s="148" t="str">
        <f t="shared" si="228"/>
        <v>2023Q1</v>
      </c>
      <c r="J3665" s="148">
        <f t="shared" si="229"/>
        <v>0</v>
      </c>
      <c r="K3665" s="148">
        <f t="shared" si="230"/>
        <v>0</v>
      </c>
      <c r="L3665" s="151">
        <f t="shared" si="231"/>
        <v>1</v>
      </c>
    </row>
    <row r="3666" spans="2:12" x14ac:dyDescent="0.25">
      <c r="B3666" s="147" t="s">
        <v>11</v>
      </c>
      <c r="C3666" s="148" t="s">
        <v>7</v>
      </c>
      <c r="D3666" s="148">
        <v>55</v>
      </c>
      <c r="E3666" s="148" t="s">
        <v>8</v>
      </c>
      <c r="F3666" s="149">
        <v>45006</v>
      </c>
      <c r="G3666" s="149">
        <v>44988</v>
      </c>
      <c r="H3666" s="150">
        <v>20000</v>
      </c>
      <c r="I3666" s="148" t="str">
        <f t="shared" si="228"/>
        <v>2023Q1</v>
      </c>
      <c r="J3666" s="148">
        <f t="shared" si="229"/>
        <v>0</v>
      </c>
      <c r="K3666" s="148">
        <f t="shared" si="230"/>
        <v>0</v>
      </c>
      <c r="L3666" s="151">
        <f t="shared" si="231"/>
        <v>1</v>
      </c>
    </row>
    <row r="3667" spans="2:12" x14ac:dyDescent="0.25">
      <c r="B3667" s="147" t="s">
        <v>9</v>
      </c>
      <c r="C3667" s="148" t="s">
        <v>7</v>
      </c>
      <c r="D3667" s="148">
        <v>52</v>
      </c>
      <c r="E3667" s="148" t="s">
        <v>8</v>
      </c>
      <c r="F3667" s="149">
        <v>45007</v>
      </c>
      <c r="G3667" s="149">
        <v>44916</v>
      </c>
      <c r="H3667" s="150">
        <v>27000</v>
      </c>
      <c r="I3667" s="148" t="str">
        <f t="shared" si="228"/>
        <v>2022Q4</v>
      </c>
      <c r="J3667" s="148">
        <f t="shared" si="229"/>
        <v>1</v>
      </c>
      <c r="K3667" s="148">
        <f t="shared" si="230"/>
        <v>1</v>
      </c>
      <c r="L3667" s="151">
        <f t="shared" si="231"/>
        <v>1</v>
      </c>
    </row>
    <row r="3668" spans="2:12" x14ac:dyDescent="0.25">
      <c r="B3668" s="147" t="s">
        <v>9</v>
      </c>
      <c r="C3668" s="148" t="s">
        <v>7</v>
      </c>
      <c r="D3668" s="148">
        <v>40</v>
      </c>
      <c r="E3668" s="148" t="s">
        <v>8</v>
      </c>
      <c r="F3668" s="149">
        <v>45009</v>
      </c>
      <c r="G3668" s="149">
        <v>44111</v>
      </c>
      <c r="H3668" s="150">
        <v>74000</v>
      </c>
      <c r="I3668" s="148" t="str">
        <f t="shared" si="228"/>
        <v>2020Q4</v>
      </c>
      <c r="J3668" s="148">
        <f t="shared" si="229"/>
        <v>3</v>
      </c>
      <c r="K3668" s="148">
        <f t="shared" si="230"/>
        <v>9</v>
      </c>
      <c r="L3668" s="151">
        <f t="shared" si="231"/>
        <v>1</v>
      </c>
    </row>
    <row r="3669" spans="2:12" x14ac:dyDescent="0.25">
      <c r="B3669" s="147" t="s">
        <v>6</v>
      </c>
      <c r="C3669" s="148" t="s">
        <v>7</v>
      </c>
      <c r="D3669" s="148">
        <v>36</v>
      </c>
      <c r="E3669" s="148" t="s">
        <v>8</v>
      </c>
      <c r="F3669" s="149">
        <v>45009</v>
      </c>
      <c r="G3669" s="149">
        <v>44162</v>
      </c>
      <c r="H3669" s="150">
        <v>87000</v>
      </c>
      <c r="I3669" s="148" t="str">
        <f t="shared" si="228"/>
        <v>2020Q4</v>
      </c>
      <c r="J3669" s="148">
        <f t="shared" si="229"/>
        <v>3</v>
      </c>
      <c r="K3669" s="148">
        <f t="shared" si="230"/>
        <v>9</v>
      </c>
      <c r="L3669" s="151">
        <f t="shared" si="231"/>
        <v>1</v>
      </c>
    </row>
    <row r="3670" spans="2:12" x14ac:dyDescent="0.25">
      <c r="B3670" s="147" t="s">
        <v>9</v>
      </c>
      <c r="C3670" s="148" t="s">
        <v>7</v>
      </c>
      <c r="D3670" s="148">
        <v>27</v>
      </c>
      <c r="E3670" s="148" t="s">
        <v>8</v>
      </c>
      <c r="F3670" s="149">
        <v>45009</v>
      </c>
      <c r="G3670" s="149">
        <v>44433</v>
      </c>
      <c r="H3670" s="150">
        <v>100000</v>
      </c>
      <c r="I3670" s="148" t="str">
        <f t="shared" si="228"/>
        <v>2021Q3</v>
      </c>
      <c r="J3670" s="148">
        <f t="shared" si="229"/>
        <v>2</v>
      </c>
      <c r="K3670" s="148">
        <f t="shared" si="230"/>
        <v>6</v>
      </c>
      <c r="L3670" s="151">
        <f t="shared" si="231"/>
        <v>1</v>
      </c>
    </row>
    <row r="3671" spans="2:12" x14ac:dyDescent="0.25">
      <c r="B3671" s="147" t="s">
        <v>9</v>
      </c>
      <c r="C3671" s="148" t="s">
        <v>7</v>
      </c>
      <c r="D3671" s="148">
        <v>40</v>
      </c>
      <c r="E3671" s="148" t="s">
        <v>8</v>
      </c>
      <c r="F3671" s="149">
        <v>45009</v>
      </c>
      <c r="G3671" s="149">
        <v>44815</v>
      </c>
      <c r="H3671" s="150">
        <v>74000</v>
      </c>
      <c r="I3671" s="148" t="str">
        <f t="shared" si="228"/>
        <v>2022Q3</v>
      </c>
      <c r="J3671" s="148">
        <f t="shared" si="229"/>
        <v>1</v>
      </c>
      <c r="K3671" s="148">
        <f t="shared" si="230"/>
        <v>2</v>
      </c>
      <c r="L3671" s="151">
        <f t="shared" si="231"/>
        <v>1</v>
      </c>
    </row>
    <row r="3672" spans="2:12" x14ac:dyDescent="0.25">
      <c r="B3672" s="147" t="s">
        <v>6</v>
      </c>
      <c r="C3672" s="148" t="s">
        <v>7</v>
      </c>
      <c r="D3672" s="148">
        <v>23</v>
      </c>
      <c r="E3672" s="148" t="s">
        <v>8</v>
      </c>
      <c r="F3672" s="149">
        <v>45009</v>
      </c>
      <c r="G3672" s="149">
        <v>44986</v>
      </c>
      <c r="H3672" s="150">
        <v>100000</v>
      </c>
      <c r="I3672" s="148" t="str">
        <f t="shared" si="228"/>
        <v>2023Q1</v>
      </c>
      <c r="J3672" s="148">
        <f t="shared" si="229"/>
        <v>0</v>
      </c>
      <c r="K3672" s="148">
        <f t="shared" si="230"/>
        <v>0</v>
      </c>
      <c r="L3672" s="151">
        <f t="shared" si="231"/>
        <v>1</v>
      </c>
    </row>
    <row r="3673" spans="2:12" x14ac:dyDescent="0.25">
      <c r="B3673" s="147" t="s">
        <v>9</v>
      </c>
      <c r="C3673" s="148" t="s">
        <v>7</v>
      </c>
      <c r="D3673" s="148">
        <v>51</v>
      </c>
      <c r="E3673" s="148" t="s">
        <v>8</v>
      </c>
      <c r="F3673" s="149">
        <v>45010</v>
      </c>
      <c r="G3673" s="149">
        <v>43160</v>
      </c>
      <c r="H3673" s="150">
        <v>30000</v>
      </c>
      <c r="I3673" s="148" t="str">
        <f t="shared" si="228"/>
        <v>2018Q1</v>
      </c>
      <c r="J3673" s="148">
        <f t="shared" si="229"/>
        <v>5</v>
      </c>
      <c r="K3673" s="148">
        <f t="shared" si="230"/>
        <v>20</v>
      </c>
      <c r="L3673" s="151">
        <f t="shared" si="231"/>
        <v>1</v>
      </c>
    </row>
    <row r="3674" spans="2:12" x14ac:dyDescent="0.25">
      <c r="B3674" s="147" t="s">
        <v>9</v>
      </c>
      <c r="C3674" s="148" t="s">
        <v>10</v>
      </c>
      <c r="D3674" s="148">
        <v>51</v>
      </c>
      <c r="E3674" s="148" t="s">
        <v>8</v>
      </c>
      <c r="F3674" s="149">
        <v>45010</v>
      </c>
      <c r="G3674" s="149">
        <v>43994</v>
      </c>
      <c r="H3674" s="150">
        <v>30000</v>
      </c>
      <c r="I3674" s="148" t="str">
        <f t="shared" si="228"/>
        <v>2020Q2</v>
      </c>
      <c r="J3674" s="148">
        <f t="shared" si="229"/>
        <v>3</v>
      </c>
      <c r="K3674" s="148">
        <f t="shared" si="230"/>
        <v>11</v>
      </c>
      <c r="L3674" s="151">
        <f t="shared" si="231"/>
        <v>0</v>
      </c>
    </row>
    <row r="3675" spans="2:12" x14ac:dyDescent="0.25">
      <c r="B3675" s="147" t="s">
        <v>9</v>
      </c>
      <c r="C3675" s="148" t="s">
        <v>7</v>
      </c>
      <c r="D3675" s="148">
        <v>59</v>
      </c>
      <c r="E3675" s="148" t="s">
        <v>8</v>
      </c>
      <c r="F3675" s="149">
        <v>45010</v>
      </c>
      <c r="G3675" s="149">
        <v>44092</v>
      </c>
      <c r="H3675" s="150">
        <v>10000</v>
      </c>
      <c r="I3675" s="148" t="str">
        <f t="shared" si="228"/>
        <v>2020Q3</v>
      </c>
      <c r="J3675" s="148">
        <f t="shared" si="229"/>
        <v>3</v>
      </c>
      <c r="K3675" s="148">
        <f t="shared" si="230"/>
        <v>10</v>
      </c>
      <c r="L3675" s="151">
        <f t="shared" si="231"/>
        <v>1</v>
      </c>
    </row>
    <row r="3676" spans="2:12" x14ac:dyDescent="0.25">
      <c r="B3676" s="147" t="s">
        <v>6</v>
      </c>
      <c r="C3676" s="148" t="s">
        <v>7</v>
      </c>
      <c r="D3676" s="148">
        <v>54</v>
      </c>
      <c r="E3676" s="148" t="s">
        <v>8</v>
      </c>
      <c r="F3676" s="149">
        <v>45010</v>
      </c>
      <c r="G3676" s="149">
        <v>44894</v>
      </c>
      <c r="H3676" s="150">
        <v>22000</v>
      </c>
      <c r="I3676" s="148" t="str">
        <f t="shared" si="228"/>
        <v>2022Q4</v>
      </c>
      <c r="J3676" s="148">
        <f t="shared" si="229"/>
        <v>1</v>
      </c>
      <c r="K3676" s="148">
        <f t="shared" si="230"/>
        <v>1</v>
      </c>
      <c r="L3676" s="151">
        <f t="shared" si="231"/>
        <v>1</v>
      </c>
    </row>
    <row r="3677" spans="2:12" x14ac:dyDescent="0.25">
      <c r="B3677" s="147" t="s">
        <v>6</v>
      </c>
      <c r="C3677" s="148" t="s">
        <v>7</v>
      </c>
      <c r="D3677" s="148">
        <v>25</v>
      </c>
      <c r="E3677" s="148" t="s">
        <v>8</v>
      </c>
      <c r="F3677" s="149">
        <v>45010</v>
      </c>
      <c r="G3677" s="149">
        <v>44985</v>
      </c>
      <c r="H3677" s="150">
        <v>100000</v>
      </c>
      <c r="I3677" s="148" t="str">
        <f t="shared" si="228"/>
        <v>2023Q1</v>
      </c>
      <c r="J3677" s="148">
        <f t="shared" si="229"/>
        <v>0</v>
      </c>
      <c r="K3677" s="148">
        <f t="shared" si="230"/>
        <v>0</v>
      </c>
      <c r="L3677" s="151">
        <f t="shared" si="231"/>
        <v>1</v>
      </c>
    </row>
    <row r="3678" spans="2:12" x14ac:dyDescent="0.25">
      <c r="B3678" s="147" t="s">
        <v>9</v>
      </c>
      <c r="C3678" s="148" t="s">
        <v>13</v>
      </c>
      <c r="D3678" s="148">
        <v>21</v>
      </c>
      <c r="E3678" s="148" t="s">
        <v>8</v>
      </c>
      <c r="F3678" s="149">
        <v>45011</v>
      </c>
      <c r="G3678" s="149">
        <v>43827</v>
      </c>
      <c r="H3678" s="150">
        <v>100000</v>
      </c>
      <c r="I3678" s="148" t="str">
        <f t="shared" si="228"/>
        <v>2019Q4</v>
      </c>
      <c r="J3678" s="148">
        <f t="shared" si="229"/>
        <v>4</v>
      </c>
      <c r="K3678" s="148">
        <f t="shared" si="230"/>
        <v>13</v>
      </c>
      <c r="L3678" s="151">
        <f t="shared" si="231"/>
        <v>0.8</v>
      </c>
    </row>
    <row r="3679" spans="2:12" x14ac:dyDescent="0.25">
      <c r="B3679" s="147" t="s">
        <v>9</v>
      </c>
      <c r="C3679" s="148" t="s">
        <v>7</v>
      </c>
      <c r="D3679" s="148">
        <v>50</v>
      </c>
      <c r="E3679" s="148" t="s">
        <v>8</v>
      </c>
      <c r="F3679" s="149">
        <v>45012</v>
      </c>
      <c r="G3679" s="149">
        <v>43696</v>
      </c>
      <c r="H3679" s="150">
        <v>32000</v>
      </c>
      <c r="I3679" s="148" t="str">
        <f t="shared" si="228"/>
        <v>2019Q3</v>
      </c>
      <c r="J3679" s="148">
        <f t="shared" si="229"/>
        <v>4</v>
      </c>
      <c r="K3679" s="148">
        <f t="shared" si="230"/>
        <v>14</v>
      </c>
      <c r="L3679" s="151">
        <f t="shared" si="231"/>
        <v>1</v>
      </c>
    </row>
    <row r="3680" spans="2:12" x14ac:dyDescent="0.25">
      <c r="B3680" s="147" t="s">
        <v>9</v>
      </c>
      <c r="C3680" s="148" t="s">
        <v>7</v>
      </c>
      <c r="D3680" s="148">
        <v>48</v>
      </c>
      <c r="E3680" s="148" t="s">
        <v>8</v>
      </c>
      <c r="F3680" s="149">
        <v>45012</v>
      </c>
      <c r="G3680" s="149">
        <v>44567</v>
      </c>
      <c r="H3680" s="150">
        <v>38000</v>
      </c>
      <c r="I3680" s="148" t="str">
        <f t="shared" si="228"/>
        <v>2022Q1</v>
      </c>
      <c r="J3680" s="148">
        <f t="shared" si="229"/>
        <v>1</v>
      </c>
      <c r="K3680" s="148">
        <f t="shared" si="230"/>
        <v>4</v>
      </c>
      <c r="L3680" s="151">
        <f t="shared" si="231"/>
        <v>1</v>
      </c>
    </row>
    <row r="3681" spans="2:12" x14ac:dyDescent="0.25">
      <c r="B3681" s="147" t="s">
        <v>9</v>
      </c>
      <c r="C3681" s="148" t="s">
        <v>7</v>
      </c>
      <c r="D3681" s="148">
        <v>54</v>
      </c>
      <c r="E3681" s="148" t="s">
        <v>8</v>
      </c>
      <c r="F3681" s="149">
        <v>45012</v>
      </c>
      <c r="G3681" s="149">
        <v>44609</v>
      </c>
      <c r="H3681" s="150">
        <v>22000</v>
      </c>
      <c r="I3681" s="148" t="str">
        <f t="shared" si="228"/>
        <v>2022Q1</v>
      </c>
      <c r="J3681" s="148">
        <f t="shared" si="229"/>
        <v>1</v>
      </c>
      <c r="K3681" s="148">
        <f t="shared" si="230"/>
        <v>4</v>
      </c>
      <c r="L3681" s="151">
        <f t="shared" si="231"/>
        <v>1</v>
      </c>
    </row>
    <row r="3682" spans="2:12" x14ac:dyDescent="0.25">
      <c r="B3682" s="147" t="s">
        <v>6</v>
      </c>
      <c r="C3682" s="148" t="s">
        <v>7</v>
      </c>
      <c r="D3682" s="148">
        <v>53</v>
      </c>
      <c r="E3682" s="148" t="s">
        <v>8</v>
      </c>
      <c r="F3682" s="149">
        <v>45012</v>
      </c>
      <c r="G3682" s="149">
        <v>44862</v>
      </c>
      <c r="H3682" s="150">
        <v>25000</v>
      </c>
      <c r="I3682" s="148" t="str">
        <f t="shared" si="228"/>
        <v>2022Q4</v>
      </c>
      <c r="J3682" s="148">
        <f t="shared" si="229"/>
        <v>1</v>
      </c>
      <c r="K3682" s="148">
        <f t="shared" si="230"/>
        <v>1</v>
      </c>
      <c r="L3682" s="151">
        <f t="shared" si="231"/>
        <v>1</v>
      </c>
    </row>
    <row r="3683" spans="2:12" x14ac:dyDescent="0.25">
      <c r="B3683" s="147" t="s">
        <v>9</v>
      </c>
      <c r="C3683" s="148" t="s">
        <v>7</v>
      </c>
      <c r="D3683" s="148">
        <v>50</v>
      </c>
      <c r="E3683" s="148" t="s">
        <v>8</v>
      </c>
      <c r="F3683" s="149">
        <v>45013</v>
      </c>
      <c r="G3683" s="149">
        <v>43924</v>
      </c>
      <c r="H3683" s="150">
        <v>32000</v>
      </c>
      <c r="I3683" s="148" t="str">
        <f t="shared" si="228"/>
        <v>2020Q2</v>
      </c>
      <c r="J3683" s="148">
        <f t="shared" si="229"/>
        <v>3</v>
      </c>
      <c r="K3683" s="148">
        <f t="shared" si="230"/>
        <v>11</v>
      </c>
      <c r="L3683" s="151">
        <f t="shared" si="231"/>
        <v>1</v>
      </c>
    </row>
    <row r="3684" spans="2:12" x14ac:dyDescent="0.25">
      <c r="B3684" s="147" t="s">
        <v>11</v>
      </c>
      <c r="C3684" s="148" t="s">
        <v>7</v>
      </c>
      <c r="D3684" s="148">
        <v>38</v>
      </c>
      <c r="E3684" s="148" t="s">
        <v>8</v>
      </c>
      <c r="F3684" s="149">
        <v>45013</v>
      </c>
      <c r="G3684" s="149">
        <v>44713</v>
      </c>
      <c r="H3684" s="150">
        <v>84000</v>
      </c>
      <c r="I3684" s="148" t="str">
        <f t="shared" si="228"/>
        <v>2022Q2</v>
      </c>
      <c r="J3684" s="148">
        <f t="shared" si="229"/>
        <v>1</v>
      </c>
      <c r="K3684" s="148">
        <f t="shared" si="230"/>
        <v>3</v>
      </c>
      <c r="L3684" s="151">
        <f t="shared" si="231"/>
        <v>1</v>
      </c>
    </row>
    <row r="3685" spans="2:12" x14ac:dyDescent="0.25">
      <c r="B3685" s="147" t="s">
        <v>9</v>
      </c>
      <c r="C3685" s="148" t="s">
        <v>13</v>
      </c>
      <c r="D3685" s="148">
        <v>33</v>
      </c>
      <c r="E3685" s="148" t="s">
        <v>8</v>
      </c>
      <c r="F3685" s="149">
        <v>45016</v>
      </c>
      <c r="G3685" s="149">
        <v>44747</v>
      </c>
      <c r="H3685" s="150">
        <v>94000</v>
      </c>
      <c r="I3685" s="148" t="str">
        <f t="shared" si="228"/>
        <v>2022Q3</v>
      </c>
      <c r="J3685" s="148">
        <f t="shared" si="229"/>
        <v>1</v>
      </c>
      <c r="K3685" s="148">
        <f t="shared" si="230"/>
        <v>2</v>
      </c>
      <c r="L3685" s="151">
        <f t="shared" si="231"/>
        <v>0.8</v>
      </c>
    </row>
    <row r="3686" spans="2:12" x14ac:dyDescent="0.25">
      <c r="B3686" s="147" t="s">
        <v>6</v>
      </c>
      <c r="C3686" s="148" t="s">
        <v>7</v>
      </c>
      <c r="D3686" s="148">
        <v>48</v>
      </c>
      <c r="E3686" s="148" t="s">
        <v>8</v>
      </c>
      <c r="F3686" s="149">
        <v>45016</v>
      </c>
      <c r="G3686" s="149">
        <v>44902</v>
      </c>
      <c r="H3686" s="150">
        <v>38000</v>
      </c>
      <c r="I3686" s="148" t="str">
        <f t="shared" si="228"/>
        <v>2022Q4</v>
      </c>
      <c r="J3686" s="148">
        <f t="shared" si="229"/>
        <v>1</v>
      </c>
      <c r="K3686" s="148">
        <f t="shared" si="230"/>
        <v>1</v>
      </c>
      <c r="L3686" s="151">
        <f t="shared" si="231"/>
        <v>1</v>
      </c>
    </row>
    <row r="3687" spans="2:12" x14ac:dyDescent="0.25">
      <c r="B3687" s="147" t="s">
        <v>9</v>
      </c>
      <c r="C3687" s="148" t="s">
        <v>7</v>
      </c>
      <c r="D3687" s="148">
        <v>24</v>
      </c>
      <c r="E3687" s="148" t="s">
        <v>8</v>
      </c>
      <c r="F3687" s="149">
        <v>45017</v>
      </c>
      <c r="G3687" s="149">
        <v>42835</v>
      </c>
      <c r="H3687" s="150">
        <v>100000</v>
      </c>
      <c r="I3687" s="148" t="str">
        <f t="shared" si="228"/>
        <v>2017Q2</v>
      </c>
      <c r="J3687" s="148">
        <f t="shared" si="229"/>
        <v>6</v>
      </c>
      <c r="K3687" s="148">
        <f t="shared" si="230"/>
        <v>24</v>
      </c>
      <c r="L3687" s="151">
        <f t="shared" si="231"/>
        <v>1</v>
      </c>
    </row>
    <row r="3688" spans="2:12" x14ac:dyDescent="0.25">
      <c r="B3688" s="147" t="s">
        <v>9</v>
      </c>
      <c r="C3688" s="148" t="s">
        <v>7</v>
      </c>
      <c r="D3688" s="148">
        <v>57</v>
      </c>
      <c r="E3688" s="148" t="s">
        <v>8</v>
      </c>
      <c r="F3688" s="149">
        <v>45017</v>
      </c>
      <c r="G3688" s="149">
        <v>44403</v>
      </c>
      <c r="H3688" s="150">
        <v>15000</v>
      </c>
      <c r="I3688" s="148" t="str">
        <f t="shared" si="228"/>
        <v>2021Q3</v>
      </c>
      <c r="J3688" s="148">
        <f t="shared" si="229"/>
        <v>2</v>
      </c>
      <c r="K3688" s="148">
        <f t="shared" si="230"/>
        <v>7</v>
      </c>
      <c r="L3688" s="151">
        <f t="shared" si="231"/>
        <v>1</v>
      </c>
    </row>
    <row r="3689" spans="2:12" x14ac:dyDescent="0.25">
      <c r="B3689" s="147" t="s">
        <v>9</v>
      </c>
      <c r="C3689" s="148" t="s">
        <v>7</v>
      </c>
      <c r="D3689" s="148">
        <v>21</v>
      </c>
      <c r="E3689" s="148" t="s">
        <v>8</v>
      </c>
      <c r="F3689" s="149">
        <v>45018</v>
      </c>
      <c r="G3689" s="149">
        <v>42637</v>
      </c>
      <c r="H3689" s="150">
        <v>100000</v>
      </c>
      <c r="I3689" s="148" t="str">
        <f t="shared" si="228"/>
        <v>2016Q3</v>
      </c>
      <c r="J3689" s="148">
        <f t="shared" si="229"/>
        <v>7</v>
      </c>
      <c r="K3689" s="148">
        <f t="shared" si="230"/>
        <v>27</v>
      </c>
      <c r="L3689" s="151">
        <f t="shared" si="231"/>
        <v>1</v>
      </c>
    </row>
    <row r="3690" spans="2:12" x14ac:dyDescent="0.25">
      <c r="B3690" s="147" t="s">
        <v>9</v>
      </c>
      <c r="C3690" s="148" t="s">
        <v>7</v>
      </c>
      <c r="D3690" s="148">
        <v>48</v>
      </c>
      <c r="E3690" s="148" t="s">
        <v>8</v>
      </c>
      <c r="F3690" s="149">
        <v>45018</v>
      </c>
      <c r="G3690" s="149">
        <v>43496</v>
      </c>
      <c r="H3690" s="150">
        <v>38000</v>
      </c>
      <c r="I3690" s="148" t="str">
        <f t="shared" si="228"/>
        <v>2019Q1</v>
      </c>
      <c r="J3690" s="148">
        <f t="shared" si="229"/>
        <v>4</v>
      </c>
      <c r="K3690" s="148">
        <f t="shared" si="230"/>
        <v>17</v>
      </c>
      <c r="L3690" s="151">
        <f t="shared" si="231"/>
        <v>1</v>
      </c>
    </row>
    <row r="3691" spans="2:12" x14ac:dyDescent="0.25">
      <c r="B3691" s="147" t="s">
        <v>9</v>
      </c>
      <c r="C3691" s="148" t="s">
        <v>7</v>
      </c>
      <c r="D3691" s="148">
        <v>50</v>
      </c>
      <c r="E3691" s="148" t="s">
        <v>8</v>
      </c>
      <c r="F3691" s="149">
        <v>45018</v>
      </c>
      <c r="G3691" s="149">
        <v>44101</v>
      </c>
      <c r="H3691" s="150">
        <v>32000</v>
      </c>
      <c r="I3691" s="148" t="str">
        <f t="shared" si="228"/>
        <v>2020Q3</v>
      </c>
      <c r="J3691" s="148">
        <f t="shared" si="229"/>
        <v>3</v>
      </c>
      <c r="K3691" s="148">
        <f t="shared" si="230"/>
        <v>11</v>
      </c>
      <c r="L3691" s="151">
        <f t="shared" si="231"/>
        <v>1</v>
      </c>
    </row>
    <row r="3692" spans="2:12" x14ac:dyDescent="0.25">
      <c r="B3692" s="147" t="s">
        <v>6</v>
      </c>
      <c r="C3692" s="148" t="s">
        <v>7</v>
      </c>
      <c r="D3692" s="148">
        <v>42</v>
      </c>
      <c r="E3692" s="148" t="s">
        <v>8</v>
      </c>
      <c r="F3692" s="149">
        <v>45018</v>
      </c>
      <c r="G3692" s="149">
        <v>44498</v>
      </c>
      <c r="H3692" s="150">
        <v>64000</v>
      </c>
      <c r="I3692" s="148" t="str">
        <f t="shared" si="228"/>
        <v>2021Q4</v>
      </c>
      <c r="J3692" s="148">
        <f t="shared" si="229"/>
        <v>2</v>
      </c>
      <c r="K3692" s="148">
        <f t="shared" si="230"/>
        <v>6</v>
      </c>
      <c r="L3692" s="151">
        <f t="shared" si="231"/>
        <v>1</v>
      </c>
    </row>
    <row r="3693" spans="2:12" x14ac:dyDescent="0.25">
      <c r="B3693" s="147" t="s">
        <v>9</v>
      </c>
      <c r="C3693" s="148" t="s">
        <v>7</v>
      </c>
      <c r="D3693" s="148">
        <v>58</v>
      </c>
      <c r="E3693" s="148" t="s">
        <v>8</v>
      </c>
      <c r="F3693" s="149">
        <v>45018</v>
      </c>
      <c r="G3693" s="149">
        <v>44530</v>
      </c>
      <c r="H3693" s="150">
        <v>12000</v>
      </c>
      <c r="I3693" s="148" t="str">
        <f t="shared" si="228"/>
        <v>2021Q4</v>
      </c>
      <c r="J3693" s="148">
        <f t="shared" si="229"/>
        <v>2</v>
      </c>
      <c r="K3693" s="148">
        <f t="shared" si="230"/>
        <v>6</v>
      </c>
      <c r="L3693" s="151">
        <f t="shared" si="231"/>
        <v>1</v>
      </c>
    </row>
    <row r="3694" spans="2:12" x14ac:dyDescent="0.25">
      <c r="B3694" s="147" t="s">
        <v>6</v>
      </c>
      <c r="C3694" s="148" t="s">
        <v>7</v>
      </c>
      <c r="D3694" s="148">
        <v>37</v>
      </c>
      <c r="E3694" s="148" t="s">
        <v>8</v>
      </c>
      <c r="F3694" s="149">
        <v>45018</v>
      </c>
      <c r="G3694" s="149">
        <v>44608</v>
      </c>
      <c r="H3694" s="150">
        <v>86000</v>
      </c>
      <c r="I3694" s="148" t="str">
        <f t="shared" si="228"/>
        <v>2022Q1</v>
      </c>
      <c r="J3694" s="148">
        <f t="shared" si="229"/>
        <v>1</v>
      </c>
      <c r="K3694" s="148">
        <f t="shared" si="230"/>
        <v>5</v>
      </c>
      <c r="L3694" s="151">
        <f t="shared" si="231"/>
        <v>1</v>
      </c>
    </row>
    <row r="3695" spans="2:12" x14ac:dyDescent="0.25">
      <c r="B3695" s="147" t="s">
        <v>9</v>
      </c>
      <c r="C3695" s="148" t="s">
        <v>7</v>
      </c>
      <c r="D3695" s="148">
        <v>59</v>
      </c>
      <c r="E3695" s="148" t="s">
        <v>8</v>
      </c>
      <c r="F3695" s="149">
        <v>45018</v>
      </c>
      <c r="G3695" s="149">
        <v>44746</v>
      </c>
      <c r="H3695" s="150">
        <v>10000</v>
      </c>
      <c r="I3695" s="148" t="str">
        <f t="shared" si="228"/>
        <v>2022Q3</v>
      </c>
      <c r="J3695" s="148">
        <f t="shared" si="229"/>
        <v>1</v>
      </c>
      <c r="K3695" s="148">
        <f t="shared" si="230"/>
        <v>3</v>
      </c>
      <c r="L3695" s="151">
        <f t="shared" si="231"/>
        <v>1</v>
      </c>
    </row>
    <row r="3696" spans="2:12" x14ac:dyDescent="0.25">
      <c r="B3696" s="147" t="s">
        <v>6</v>
      </c>
      <c r="C3696" s="148" t="s">
        <v>7</v>
      </c>
      <c r="D3696" s="148">
        <v>44</v>
      </c>
      <c r="E3696" s="148" t="s">
        <v>8</v>
      </c>
      <c r="F3696" s="149">
        <v>45018</v>
      </c>
      <c r="G3696" s="149">
        <v>44820</v>
      </c>
      <c r="H3696" s="150">
        <v>52000</v>
      </c>
      <c r="I3696" s="148" t="str">
        <f t="shared" si="228"/>
        <v>2022Q3</v>
      </c>
      <c r="J3696" s="148">
        <f t="shared" si="229"/>
        <v>1</v>
      </c>
      <c r="K3696" s="148">
        <f t="shared" si="230"/>
        <v>3</v>
      </c>
      <c r="L3696" s="151">
        <f t="shared" si="231"/>
        <v>1</v>
      </c>
    </row>
    <row r="3697" spans="2:12" x14ac:dyDescent="0.25">
      <c r="B3697" s="147" t="s">
        <v>9</v>
      </c>
      <c r="C3697" s="148" t="s">
        <v>7</v>
      </c>
      <c r="D3697" s="148">
        <v>64</v>
      </c>
      <c r="E3697" s="148" t="s">
        <v>8</v>
      </c>
      <c r="F3697" s="149">
        <v>45018</v>
      </c>
      <c r="G3697" s="149">
        <v>44903</v>
      </c>
      <c r="H3697" s="150">
        <v>10000</v>
      </c>
      <c r="I3697" s="148" t="str">
        <f t="shared" si="228"/>
        <v>2022Q4</v>
      </c>
      <c r="J3697" s="148">
        <f t="shared" si="229"/>
        <v>1</v>
      </c>
      <c r="K3697" s="148">
        <f t="shared" si="230"/>
        <v>2</v>
      </c>
      <c r="L3697" s="151">
        <f t="shared" si="231"/>
        <v>1</v>
      </c>
    </row>
    <row r="3698" spans="2:12" x14ac:dyDescent="0.25">
      <c r="B3698" s="147" t="s">
        <v>6</v>
      </c>
      <c r="C3698" s="148" t="s">
        <v>7</v>
      </c>
      <c r="D3698" s="148">
        <v>56</v>
      </c>
      <c r="E3698" s="148" t="s">
        <v>8</v>
      </c>
      <c r="F3698" s="149">
        <v>45018</v>
      </c>
      <c r="G3698" s="149">
        <v>44933</v>
      </c>
      <c r="H3698" s="150">
        <v>17000</v>
      </c>
      <c r="I3698" s="148" t="str">
        <f t="shared" si="228"/>
        <v>2023Q1</v>
      </c>
      <c r="J3698" s="148">
        <f t="shared" si="229"/>
        <v>0</v>
      </c>
      <c r="K3698" s="148">
        <f t="shared" si="230"/>
        <v>1</v>
      </c>
      <c r="L3698" s="151">
        <f t="shared" si="231"/>
        <v>1</v>
      </c>
    </row>
    <row r="3699" spans="2:12" x14ac:dyDescent="0.25">
      <c r="B3699" s="147" t="s">
        <v>11</v>
      </c>
      <c r="C3699" s="148" t="s">
        <v>7</v>
      </c>
      <c r="D3699" s="148">
        <v>57</v>
      </c>
      <c r="E3699" s="148" t="s">
        <v>8</v>
      </c>
      <c r="F3699" s="149">
        <v>45018</v>
      </c>
      <c r="G3699" s="149">
        <v>44981</v>
      </c>
      <c r="H3699" s="150">
        <v>15000</v>
      </c>
      <c r="I3699" s="148" t="str">
        <f t="shared" si="228"/>
        <v>2023Q1</v>
      </c>
      <c r="J3699" s="148">
        <f t="shared" si="229"/>
        <v>0</v>
      </c>
      <c r="K3699" s="148">
        <f t="shared" si="230"/>
        <v>1</v>
      </c>
      <c r="L3699" s="151">
        <f t="shared" si="231"/>
        <v>1</v>
      </c>
    </row>
    <row r="3700" spans="2:12" x14ac:dyDescent="0.25">
      <c r="B3700" s="147" t="s">
        <v>9</v>
      </c>
      <c r="C3700" s="148" t="s">
        <v>7</v>
      </c>
      <c r="D3700" s="148">
        <v>42</v>
      </c>
      <c r="E3700" s="148" t="s">
        <v>8</v>
      </c>
      <c r="F3700" s="149">
        <v>45019</v>
      </c>
      <c r="G3700" s="149">
        <v>44326</v>
      </c>
      <c r="H3700" s="150">
        <v>64000</v>
      </c>
      <c r="I3700" s="148" t="str">
        <f t="shared" si="228"/>
        <v>2021Q2</v>
      </c>
      <c r="J3700" s="148">
        <f t="shared" si="229"/>
        <v>2</v>
      </c>
      <c r="K3700" s="148">
        <f t="shared" si="230"/>
        <v>8</v>
      </c>
      <c r="L3700" s="151">
        <f t="shared" si="231"/>
        <v>1</v>
      </c>
    </row>
    <row r="3701" spans="2:12" x14ac:dyDescent="0.25">
      <c r="B3701" s="147" t="s">
        <v>9</v>
      </c>
      <c r="C3701" s="148" t="s">
        <v>7</v>
      </c>
      <c r="D3701" s="148">
        <v>64</v>
      </c>
      <c r="E3701" s="148" t="s">
        <v>8</v>
      </c>
      <c r="F3701" s="149">
        <v>45019</v>
      </c>
      <c r="G3701" s="149">
        <v>44787</v>
      </c>
      <c r="H3701" s="150">
        <v>10000</v>
      </c>
      <c r="I3701" s="148" t="str">
        <f t="shared" si="228"/>
        <v>2022Q3</v>
      </c>
      <c r="J3701" s="148">
        <f t="shared" si="229"/>
        <v>1</v>
      </c>
      <c r="K3701" s="148">
        <f t="shared" si="230"/>
        <v>3</v>
      </c>
      <c r="L3701" s="151">
        <f t="shared" si="231"/>
        <v>1</v>
      </c>
    </row>
    <row r="3702" spans="2:12" x14ac:dyDescent="0.25">
      <c r="B3702" s="147" t="s">
        <v>9</v>
      </c>
      <c r="C3702" s="148" t="s">
        <v>7</v>
      </c>
      <c r="D3702" s="148">
        <v>39</v>
      </c>
      <c r="E3702" s="148" t="s">
        <v>8</v>
      </c>
      <c r="F3702" s="149">
        <v>45019</v>
      </c>
      <c r="G3702" s="149">
        <v>44825</v>
      </c>
      <c r="H3702" s="150">
        <v>81000</v>
      </c>
      <c r="I3702" s="148" t="str">
        <f t="shared" si="228"/>
        <v>2022Q3</v>
      </c>
      <c r="J3702" s="148">
        <f t="shared" si="229"/>
        <v>1</v>
      </c>
      <c r="K3702" s="148">
        <f t="shared" si="230"/>
        <v>3</v>
      </c>
      <c r="L3702" s="151">
        <f t="shared" si="231"/>
        <v>1</v>
      </c>
    </row>
    <row r="3703" spans="2:12" x14ac:dyDescent="0.25">
      <c r="B3703" s="147" t="s">
        <v>6</v>
      </c>
      <c r="C3703" s="148" t="s">
        <v>7</v>
      </c>
      <c r="D3703" s="148">
        <v>23</v>
      </c>
      <c r="E3703" s="148" t="s">
        <v>8</v>
      </c>
      <c r="F3703" s="149">
        <v>45019</v>
      </c>
      <c r="G3703" s="149">
        <v>44828</v>
      </c>
      <c r="H3703" s="150">
        <v>100000</v>
      </c>
      <c r="I3703" s="148" t="str">
        <f t="shared" si="228"/>
        <v>2022Q3</v>
      </c>
      <c r="J3703" s="148">
        <f t="shared" si="229"/>
        <v>1</v>
      </c>
      <c r="K3703" s="148">
        <f t="shared" si="230"/>
        <v>3</v>
      </c>
      <c r="L3703" s="151">
        <f t="shared" si="231"/>
        <v>1</v>
      </c>
    </row>
    <row r="3704" spans="2:12" x14ac:dyDescent="0.25">
      <c r="B3704" s="147" t="s">
        <v>6</v>
      </c>
      <c r="C3704" s="148" t="s">
        <v>7</v>
      </c>
      <c r="D3704" s="148">
        <v>41</v>
      </c>
      <c r="E3704" s="148" t="s">
        <v>8</v>
      </c>
      <c r="F3704" s="149">
        <v>45019</v>
      </c>
      <c r="G3704" s="149">
        <v>44891</v>
      </c>
      <c r="H3704" s="150">
        <v>68000</v>
      </c>
      <c r="I3704" s="148" t="str">
        <f t="shared" si="228"/>
        <v>2022Q4</v>
      </c>
      <c r="J3704" s="148">
        <f t="shared" si="229"/>
        <v>1</v>
      </c>
      <c r="K3704" s="148">
        <f t="shared" si="230"/>
        <v>2</v>
      </c>
      <c r="L3704" s="151">
        <f t="shared" si="231"/>
        <v>1</v>
      </c>
    </row>
    <row r="3705" spans="2:12" x14ac:dyDescent="0.25">
      <c r="B3705" s="147" t="s">
        <v>6</v>
      </c>
      <c r="C3705" s="148" t="s">
        <v>7</v>
      </c>
      <c r="D3705" s="148">
        <v>21</v>
      </c>
      <c r="E3705" s="148" t="s">
        <v>8</v>
      </c>
      <c r="F3705" s="149">
        <v>45020</v>
      </c>
      <c r="G3705" s="149">
        <v>43294</v>
      </c>
      <c r="H3705" s="150">
        <v>100000</v>
      </c>
      <c r="I3705" s="148" t="str">
        <f t="shared" si="228"/>
        <v>2018Q3</v>
      </c>
      <c r="J3705" s="148">
        <f t="shared" si="229"/>
        <v>5</v>
      </c>
      <c r="K3705" s="148">
        <f t="shared" si="230"/>
        <v>19</v>
      </c>
      <c r="L3705" s="151">
        <f t="shared" si="231"/>
        <v>1</v>
      </c>
    </row>
    <row r="3706" spans="2:12" x14ac:dyDescent="0.25">
      <c r="B3706" s="147" t="s">
        <v>9</v>
      </c>
      <c r="C3706" s="148" t="s">
        <v>7</v>
      </c>
      <c r="D3706" s="148">
        <v>48</v>
      </c>
      <c r="E3706" s="148" t="s">
        <v>8</v>
      </c>
      <c r="F3706" s="149">
        <v>45023</v>
      </c>
      <c r="G3706" s="149">
        <v>42958</v>
      </c>
      <c r="H3706" s="150">
        <v>38000</v>
      </c>
      <c r="I3706" s="148" t="str">
        <f t="shared" si="228"/>
        <v>2017Q3</v>
      </c>
      <c r="J3706" s="148">
        <f t="shared" si="229"/>
        <v>6</v>
      </c>
      <c r="K3706" s="148">
        <f t="shared" si="230"/>
        <v>23</v>
      </c>
      <c r="L3706" s="151">
        <f t="shared" si="231"/>
        <v>1</v>
      </c>
    </row>
    <row r="3707" spans="2:12" x14ac:dyDescent="0.25">
      <c r="B3707" s="147" t="s">
        <v>9</v>
      </c>
      <c r="C3707" s="148" t="s">
        <v>7</v>
      </c>
      <c r="D3707" s="148">
        <v>39</v>
      </c>
      <c r="E3707" s="148" t="s">
        <v>8</v>
      </c>
      <c r="F3707" s="149">
        <v>45023</v>
      </c>
      <c r="G3707" s="149">
        <v>44303</v>
      </c>
      <c r="H3707" s="150">
        <v>81000</v>
      </c>
      <c r="I3707" s="148" t="str">
        <f t="shared" si="228"/>
        <v>2021Q2</v>
      </c>
      <c r="J3707" s="148">
        <f t="shared" si="229"/>
        <v>2</v>
      </c>
      <c r="K3707" s="148">
        <f t="shared" si="230"/>
        <v>8</v>
      </c>
      <c r="L3707" s="151">
        <f t="shared" si="231"/>
        <v>1</v>
      </c>
    </row>
    <row r="3708" spans="2:12" x14ac:dyDescent="0.25">
      <c r="B3708" s="147" t="s">
        <v>9</v>
      </c>
      <c r="C3708" s="148" t="s">
        <v>7</v>
      </c>
      <c r="D3708" s="148">
        <v>47</v>
      </c>
      <c r="E3708" s="148" t="s">
        <v>8</v>
      </c>
      <c r="F3708" s="149">
        <v>45023</v>
      </c>
      <c r="G3708" s="149">
        <v>44531</v>
      </c>
      <c r="H3708" s="150">
        <v>40000</v>
      </c>
      <c r="I3708" s="148" t="str">
        <f t="shared" si="228"/>
        <v>2021Q4</v>
      </c>
      <c r="J3708" s="148">
        <f t="shared" si="229"/>
        <v>2</v>
      </c>
      <c r="K3708" s="148">
        <f t="shared" si="230"/>
        <v>6</v>
      </c>
      <c r="L3708" s="151">
        <f t="shared" si="231"/>
        <v>1</v>
      </c>
    </row>
    <row r="3709" spans="2:12" x14ac:dyDescent="0.25">
      <c r="B3709" s="147" t="s">
        <v>9</v>
      </c>
      <c r="C3709" s="148" t="s">
        <v>7</v>
      </c>
      <c r="D3709" s="148">
        <v>49</v>
      </c>
      <c r="E3709" s="148" t="s">
        <v>8</v>
      </c>
      <c r="F3709" s="149">
        <v>45023</v>
      </c>
      <c r="G3709" s="149">
        <v>44725</v>
      </c>
      <c r="H3709" s="150">
        <v>35000</v>
      </c>
      <c r="I3709" s="148" t="str">
        <f t="shared" si="228"/>
        <v>2022Q2</v>
      </c>
      <c r="J3709" s="148">
        <f t="shared" si="229"/>
        <v>1</v>
      </c>
      <c r="K3709" s="148">
        <f t="shared" si="230"/>
        <v>4</v>
      </c>
      <c r="L3709" s="151">
        <f t="shared" si="231"/>
        <v>1</v>
      </c>
    </row>
    <row r="3710" spans="2:12" x14ac:dyDescent="0.25">
      <c r="B3710" s="147" t="s">
        <v>9</v>
      </c>
      <c r="C3710" s="148" t="s">
        <v>7</v>
      </c>
      <c r="D3710" s="148">
        <v>57</v>
      </c>
      <c r="E3710" s="148" t="s">
        <v>8</v>
      </c>
      <c r="F3710" s="149">
        <v>45023</v>
      </c>
      <c r="G3710" s="149">
        <v>44784</v>
      </c>
      <c r="H3710" s="150">
        <v>15000</v>
      </c>
      <c r="I3710" s="148" t="str">
        <f t="shared" si="228"/>
        <v>2022Q3</v>
      </c>
      <c r="J3710" s="148">
        <f t="shared" si="229"/>
        <v>1</v>
      </c>
      <c r="K3710" s="148">
        <f t="shared" si="230"/>
        <v>3</v>
      </c>
      <c r="L3710" s="151">
        <f t="shared" si="231"/>
        <v>1</v>
      </c>
    </row>
    <row r="3711" spans="2:12" x14ac:dyDescent="0.25">
      <c r="B3711" s="147" t="s">
        <v>6</v>
      </c>
      <c r="C3711" s="148" t="s">
        <v>7</v>
      </c>
      <c r="D3711" s="148">
        <v>16</v>
      </c>
      <c r="E3711" s="148" t="s">
        <v>8</v>
      </c>
      <c r="F3711" s="149">
        <v>45023</v>
      </c>
      <c r="G3711" s="149">
        <v>44941</v>
      </c>
      <c r="H3711" s="150">
        <v>100000</v>
      </c>
      <c r="I3711" s="148" t="str">
        <f t="shared" si="228"/>
        <v>2023Q1</v>
      </c>
      <c r="J3711" s="148">
        <f t="shared" si="229"/>
        <v>0</v>
      </c>
      <c r="K3711" s="148">
        <f t="shared" si="230"/>
        <v>1</v>
      </c>
      <c r="L3711" s="151">
        <f t="shared" si="231"/>
        <v>1</v>
      </c>
    </row>
    <row r="3712" spans="2:12" x14ac:dyDescent="0.25">
      <c r="B3712" s="147" t="s">
        <v>6</v>
      </c>
      <c r="C3712" s="148" t="s">
        <v>7</v>
      </c>
      <c r="D3712" s="148">
        <v>46</v>
      </c>
      <c r="E3712" s="148" t="s">
        <v>8</v>
      </c>
      <c r="F3712" s="149">
        <v>45024</v>
      </c>
      <c r="G3712" s="149">
        <v>44810</v>
      </c>
      <c r="H3712" s="150">
        <v>43000</v>
      </c>
      <c r="I3712" s="148" t="str">
        <f t="shared" si="228"/>
        <v>2022Q3</v>
      </c>
      <c r="J3712" s="148">
        <f t="shared" si="229"/>
        <v>1</v>
      </c>
      <c r="K3712" s="148">
        <f t="shared" si="230"/>
        <v>3</v>
      </c>
      <c r="L3712" s="151">
        <f t="shared" si="231"/>
        <v>1</v>
      </c>
    </row>
    <row r="3713" spans="2:12" x14ac:dyDescent="0.25">
      <c r="B3713" s="147" t="s">
        <v>11</v>
      </c>
      <c r="C3713" s="148" t="s">
        <v>7</v>
      </c>
      <c r="D3713" s="148">
        <v>38</v>
      </c>
      <c r="E3713" s="148" t="s">
        <v>8</v>
      </c>
      <c r="F3713" s="149">
        <v>45024</v>
      </c>
      <c r="G3713" s="149">
        <v>44893</v>
      </c>
      <c r="H3713" s="150">
        <v>84000</v>
      </c>
      <c r="I3713" s="148" t="str">
        <f t="shared" si="228"/>
        <v>2022Q4</v>
      </c>
      <c r="J3713" s="148">
        <f t="shared" si="229"/>
        <v>1</v>
      </c>
      <c r="K3713" s="148">
        <f t="shared" si="230"/>
        <v>2</v>
      </c>
      <c r="L3713" s="151">
        <f t="shared" si="231"/>
        <v>1</v>
      </c>
    </row>
    <row r="3714" spans="2:12" x14ac:dyDescent="0.25">
      <c r="B3714" s="147" t="s">
        <v>6</v>
      </c>
      <c r="C3714" s="148" t="s">
        <v>7</v>
      </c>
      <c r="D3714" s="148">
        <v>24</v>
      </c>
      <c r="E3714" s="148" t="s">
        <v>8</v>
      </c>
      <c r="F3714" s="149">
        <v>45024</v>
      </c>
      <c r="G3714" s="149">
        <v>44915</v>
      </c>
      <c r="H3714" s="150">
        <v>100000</v>
      </c>
      <c r="I3714" s="148" t="str">
        <f t="shared" si="228"/>
        <v>2022Q4</v>
      </c>
      <c r="J3714" s="148">
        <f t="shared" si="229"/>
        <v>1</v>
      </c>
      <c r="K3714" s="148">
        <f t="shared" si="230"/>
        <v>2</v>
      </c>
      <c r="L3714" s="151">
        <f t="shared" si="231"/>
        <v>1</v>
      </c>
    </row>
    <row r="3715" spans="2:12" x14ac:dyDescent="0.25">
      <c r="B3715" s="147" t="s">
        <v>6</v>
      </c>
      <c r="C3715" s="148" t="s">
        <v>7</v>
      </c>
      <c r="D3715" s="148">
        <v>29</v>
      </c>
      <c r="E3715" s="148" t="s">
        <v>8</v>
      </c>
      <c r="F3715" s="149">
        <v>45024</v>
      </c>
      <c r="G3715" s="149">
        <v>44967</v>
      </c>
      <c r="H3715" s="150">
        <v>100000</v>
      </c>
      <c r="I3715" s="148" t="str">
        <f t="shared" si="228"/>
        <v>2023Q1</v>
      </c>
      <c r="J3715" s="148">
        <f t="shared" si="229"/>
        <v>0</v>
      </c>
      <c r="K3715" s="148">
        <f t="shared" si="230"/>
        <v>1</v>
      </c>
      <c r="L3715" s="151">
        <f t="shared" si="231"/>
        <v>1</v>
      </c>
    </row>
    <row r="3716" spans="2:12" x14ac:dyDescent="0.25">
      <c r="B3716" s="147" t="s">
        <v>9</v>
      </c>
      <c r="C3716" s="148" t="s">
        <v>7</v>
      </c>
      <c r="D3716" s="148">
        <v>48</v>
      </c>
      <c r="E3716" s="148" t="s">
        <v>8</v>
      </c>
      <c r="F3716" s="149">
        <v>45025</v>
      </c>
      <c r="G3716" s="149">
        <v>43221</v>
      </c>
      <c r="H3716" s="150">
        <v>38000</v>
      </c>
      <c r="I3716" s="148" t="str">
        <f t="shared" si="228"/>
        <v>2018Q2</v>
      </c>
      <c r="J3716" s="148">
        <f t="shared" si="229"/>
        <v>5</v>
      </c>
      <c r="K3716" s="148">
        <f t="shared" si="230"/>
        <v>20</v>
      </c>
      <c r="L3716" s="151">
        <f t="shared" si="231"/>
        <v>1</v>
      </c>
    </row>
    <row r="3717" spans="2:12" x14ac:dyDescent="0.25">
      <c r="B3717" s="147" t="s">
        <v>6</v>
      </c>
      <c r="C3717" s="148" t="s">
        <v>7</v>
      </c>
      <c r="D3717" s="148">
        <v>19</v>
      </c>
      <c r="E3717" s="148" t="s">
        <v>8</v>
      </c>
      <c r="F3717" s="149">
        <v>45025</v>
      </c>
      <c r="G3717" s="149">
        <v>44759</v>
      </c>
      <c r="H3717" s="150">
        <v>100000</v>
      </c>
      <c r="I3717" s="148" t="str">
        <f t="shared" si="228"/>
        <v>2022Q3</v>
      </c>
      <c r="J3717" s="148">
        <f t="shared" si="229"/>
        <v>1</v>
      </c>
      <c r="K3717" s="148">
        <f t="shared" si="230"/>
        <v>3</v>
      </c>
      <c r="L3717" s="151">
        <f t="shared" si="231"/>
        <v>1</v>
      </c>
    </row>
    <row r="3718" spans="2:12" x14ac:dyDescent="0.25">
      <c r="B3718" s="147" t="s">
        <v>6</v>
      </c>
      <c r="C3718" s="148" t="s">
        <v>7</v>
      </c>
      <c r="D3718" s="148">
        <v>26</v>
      </c>
      <c r="E3718" s="148" t="s">
        <v>8</v>
      </c>
      <c r="F3718" s="149">
        <v>45025</v>
      </c>
      <c r="G3718" s="149">
        <v>44893</v>
      </c>
      <c r="H3718" s="150">
        <v>100000</v>
      </c>
      <c r="I3718" s="148" t="str">
        <f t="shared" si="228"/>
        <v>2022Q4</v>
      </c>
      <c r="J3718" s="148">
        <f t="shared" si="229"/>
        <v>1</v>
      </c>
      <c r="K3718" s="148">
        <f t="shared" si="230"/>
        <v>2</v>
      </c>
      <c r="L3718" s="151">
        <f t="shared" si="231"/>
        <v>1</v>
      </c>
    </row>
    <row r="3719" spans="2:12" x14ac:dyDescent="0.25">
      <c r="B3719" s="147" t="s">
        <v>6</v>
      </c>
      <c r="C3719" s="148" t="s">
        <v>7</v>
      </c>
      <c r="D3719" s="148">
        <v>56</v>
      </c>
      <c r="E3719" s="148" t="s">
        <v>8</v>
      </c>
      <c r="F3719" s="149">
        <v>45025</v>
      </c>
      <c r="G3719" s="149">
        <v>44993</v>
      </c>
      <c r="H3719" s="150">
        <v>17000</v>
      </c>
      <c r="I3719" s="148" t="str">
        <f t="shared" si="228"/>
        <v>2023Q1</v>
      </c>
      <c r="J3719" s="148">
        <f t="shared" si="229"/>
        <v>0</v>
      </c>
      <c r="K3719" s="148">
        <f t="shared" si="230"/>
        <v>1</v>
      </c>
      <c r="L3719" s="151">
        <f t="shared" si="231"/>
        <v>1</v>
      </c>
    </row>
    <row r="3720" spans="2:12" x14ac:dyDescent="0.25">
      <c r="B3720" s="147" t="s">
        <v>6</v>
      </c>
      <c r="C3720" s="148" t="s">
        <v>7</v>
      </c>
      <c r="D3720" s="148">
        <v>55</v>
      </c>
      <c r="E3720" s="148" t="s">
        <v>8</v>
      </c>
      <c r="F3720" s="149">
        <v>45026</v>
      </c>
      <c r="G3720" s="149">
        <v>44768</v>
      </c>
      <c r="H3720" s="150">
        <v>20000</v>
      </c>
      <c r="I3720" s="148" t="str">
        <f t="shared" si="228"/>
        <v>2022Q3</v>
      </c>
      <c r="J3720" s="148">
        <f t="shared" si="229"/>
        <v>1</v>
      </c>
      <c r="K3720" s="148">
        <f t="shared" si="230"/>
        <v>3</v>
      </c>
      <c r="L3720" s="151">
        <f t="shared" si="231"/>
        <v>1</v>
      </c>
    </row>
    <row r="3721" spans="2:12" x14ac:dyDescent="0.25">
      <c r="B3721" s="147" t="s">
        <v>6</v>
      </c>
      <c r="C3721" s="148" t="s">
        <v>7</v>
      </c>
      <c r="D3721" s="148">
        <v>33</v>
      </c>
      <c r="E3721" s="148" t="s">
        <v>8</v>
      </c>
      <c r="F3721" s="149">
        <v>45026</v>
      </c>
      <c r="G3721" s="149">
        <v>44993</v>
      </c>
      <c r="H3721" s="150">
        <v>94000</v>
      </c>
      <c r="I3721" s="148" t="str">
        <f t="shared" si="228"/>
        <v>2023Q1</v>
      </c>
      <c r="J3721" s="148">
        <f t="shared" si="229"/>
        <v>0</v>
      </c>
      <c r="K3721" s="148">
        <f t="shared" si="230"/>
        <v>1</v>
      </c>
      <c r="L3721" s="151">
        <f t="shared" si="231"/>
        <v>1</v>
      </c>
    </row>
    <row r="3722" spans="2:12" x14ac:dyDescent="0.25">
      <c r="B3722" s="147" t="s">
        <v>9</v>
      </c>
      <c r="C3722" s="148" t="s">
        <v>7</v>
      </c>
      <c r="D3722" s="148">
        <v>44</v>
      </c>
      <c r="E3722" s="148" t="s">
        <v>8</v>
      </c>
      <c r="F3722" s="149">
        <v>45027</v>
      </c>
      <c r="G3722" s="149">
        <v>43477</v>
      </c>
      <c r="H3722" s="150">
        <v>52000</v>
      </c>
      <c r="I3722" s="148" t="str">
        <f t="shared" si="228"/>
        <v>2019Q1</v>
      </c>
      <c r="J3722" s="148">
        <f t="shared" si="229"/>
        <v>4</v>
      </c>
      <c r="K3722" s="148">
        <f t="shared" si="230"/>
        <v>17</v>
      </c>
      <c r="L3722" s="151">
        <f t="shared" si="231"/>
        <v>1</v>
      </c>
    </row>
    <row r="3723" spans="2:12" x14ac:dyDescent="0.25">
      <c r="B3723" s="147" t="s">
        <v>6</v>
      </c>
      <c r="C3723" s="148" t="s">
        <v>7</v>
      </c>
      <c r="D3723" s="148">
        <v>27</v>
      </c>
      <c r="E3723" s="148" t="s">
        <v>8</v>
      </c>
      <c r="F3723" s="149">
        <v>45027</v>
      </c>
      <c r="G3723" s="149">
        <v>44388</v>
      </c>
      <c r="H3723" s="150">
        <v>100000</v>
      </c>
      <c r="I3723" s="148" t="str">
        <f t="shared" ref="I3723:I3786" si="232">YEAR(G3723)&amp;"Q"&amp;ROUNDUP(MONTH(G3723)/3,0)</f>
        <v>2021Q3</v>
      </c>
      <c r="J3723" s="148">
        <f t="shared" ref="J3723:J3786" si="233">YEAR(F3723)-YEAR(G3723)</f>
        <v>2</v>
      </c>
      <c r="K3723" s="148">
        <f t="shared" ref="K3723:K3786" si="234">(YEAR(F3723)*4+ROUNDDOWN((MONTH(F3723)-1)/3,0))
-(YEAR(G3723)*4+ROUNDDOWN((MONTH(G3723)-1)/3,0))</f>
        <v>7</v>
      </c>
      <c r="L3723" s="151">
        <f t="shared" ref="L3723:L3786" si="235">IF(C3723="Declined",0,IF(C3723="Admitted",1,IF(B3723="TPD",0.8,1)))</f>
        <v>1</v>
      </c>
    </row>
    <row r="3724" spans="2:12" x14ac:dyDescent="0.25">
      <c r="B3724" s="147" t="s">
        <v>9</v>
      </c>
      <c r="C3724" s="148" t="s">
        <v>7</v>
      </c>
      <c r="D3724" s="148">
        <v>49</v>
      </c>
      <c r="E3724" s="148" t="s">
        <v>8</v>
      </c>
      <c r="F3724" s="149">
        <v>45027</v>
      </c>
      <c r="G3724" s="149">
        <v>44532</v>
      </c>
      <c r="H3724" s="150">
        <v>35000</v>
      </c>
      <c r="I3724" s="148" t="str">
        <f t="shared" si="232"/>
        <v>2021Q4</v>
      </c>
      <c r="J3724" s="148">
        <f t="shared" si="233"/>
        <v>2</v>
      </c>
      <c r="K3724" s="148">
        <f t="shared" si="234"/>
        <v>6</v>
      </c>
      <c r="L3724" s="151">
        <f t="shared" si="235"/>
        <v>1</v>
      </c>
    </row>
    <row r="3725" spans="2:12" x14ac:dyDescent="0.25">
      <c r="B3725" s="147" t="s">
        <v>9</v>
      </c>
      <c r="C3725" s="148" t="s">
        <v>7</v>
      </c>
      <c r="D3725" s="148">
        <v>58</v>
      </c>
      <c r="E3725" s="148" t="s">
        <v>8</v>
      </c>
      <c r="F3725" s="149">
        <v>45030</v>
      </c>
      <c r="G3725" s="149">
        <v>44717</v>
      </c>
      <c r="H3725" s="150">
        <v>12000</v>
      </c>
      <c r="I3725" s="148" t="str">
        <f t="shared" si="232"/>
        <v>2022Q2</v>
      </c>
      <c r="J3725" s="148">
        <f t="shared" si="233"/>
        <v>1</v>
      </c>
      <c r="K3725" s="148">
        <f t="shared" si="234"/>
        <v>4</v>
      </c>
      <c r="L3725" s="151">
        <f t="shared" si="235"/>
        <v>1</v>
      </c>
    </row>
    <row r="3726" spans="2:12" x14ac:dyDescent="0.25">
      <c r="B3726" s="147" t="s">
        <v>6</v>
      </c>
      <c r="C3726" s="148" t="s">
        <v>7</v>
      </c>
      <c r="D3726" s="148">
        <v>61</v>
      </c>
      <c r="E3726" s="148" t="s">
        <v>8</v>
      </c>
      <c r="F3726" s="149">
        <v>45030</v>
      </c>
      <c r="G3726" s="149">
        <v>44880</v>
      </c>
      <c r="H3726" s="150">
        <v>10000</v>
      </c>
      <c r="I3726" s="148" t="str">
        <f t="shared" si="232"/>
        <v>2022Q4</v>
      </c>
      <c r="J3726" s="148">
        <f t="shared" si="233"/>
        <v>1</v>
      </c>
      <c r="K3726" s="148">
        <f t="shared" si="234"/>
        <v>2</v>
      </c>
      <c r="L3726" s="151">
        <f t="shared" si="235"/>
        <v>1</v>
      </c>
    </row>
    <row r="3727" spans="2:12" x14ac:dyDescent="0.25">
      <c r="B3727" s="147" t="s">
        <v>9</v>
      </c>
      <c r="C3727" s="148" t="s">
        <v>10</v>
      </c>
      <c r="D3727" s="148">
        <v>46</v>
      </c>
      <c r="E3727" s="148" t="s">
        <v>8</v>
      </c>
      <c r="F3727" s="149">
        <v>45031</v>
      </c>
      <c r="G3727" s="149">
        <v>44439</v>
      </c>
      <c r="H3727" s="150">
        <v>43000</v>
      </c>
      <c r="I3727" s="148" t="str">
        <f t="shared" si="232"/>
        <v>2021Q3</v>
      </c>
      <c r="J3727" s="148">
        <f t="shared" si="233"/>
        <v>2</v>
      </c>
      <c r="K3727" s="148">
        <f t="shared" si="234"/>
        <v>7</v>
      </c>
      <c r="L3727" s="151">
        <f t="shared" si="235"/>
        <v>0</v>
      </c>
    </row>
    <row r="3728" spans="2:12" x14ac:dyDescent="0.25">
      <c r="B3728" s="147" t="s">
        <v>9</v>
      </c>
      <c r="C3728" s="148" t="s">
        <v>13</v>
      </c>
      <c r="D3728" s="148">
        <v>29</v>
      </c>
      <c r="E3728" s="148" t="s">
        <v>8</v>
      </c>
      <c r="F3728" s="149">
        <v>45031</v>
      </c>
      <c r="G3728" s="149">
        <v>44687</v>
      </c>
      <c r="H3728" s="150">
        <v>100000</v>
      </c>
      <c r="I3728" s="148" t="str">
        <f t="shared" si="232"/>
        <v>2022Q2</v>
      </c>
      <c r="J3728" s="148">
        <f t="shared" si="233"/>
        <v>1</v>
      </c>
      <c r="K3728" s="148">
        <f t="shared" si="234"/>
        <v>4</v>
      </c>
      <c r="L3728" s="151">
        <f t="shared" si="235"/>
        <v>0.8</v>
      </c>
    </row>
    <row r="3729" spans="2:12" x14ac:dyDescent="0.25">
      <c r="B3729" s="147" t="s">
        <v>6</v>
      </c>
      <c r="C3729" s="148" t="s">
        <v>7</v>
      </c>
      <c r="D3729" s="148">
        <v>34</v>
      </c>
      <c r="E3729" s="148" t="s">
        <v>8</v>
      </c>
      <c r="F3729" s="149">
        <v>45031</v>
      </c>
      <c r="G3729" s="149">
        <v>44862</v>
      </c>
      <c r="H3729" s="150">
        <v>91000</v>
      </c>
      <c r="I3729" s="148" t="str">
        <f t="shared" si="232"/>
        <v>2022Q4</v>
      </c>
      <c r="J3729" s="148">
        <f t="shared" si="233"/>
        <v>1</v>
      </c>
      <c r="K3729" s="148">
        <f t="shared" si="234"/>
        <v>2</v>
      </c>
      <c r="L3729" s="151">
        <f t="shared" si="235"/>
        <v>1</v>
      </c>
    </row>
    <row r="3730" spans="2:12" x14ac:dyDescent="0.25">
      <c r="B3730" s="147" t="s">
        <v>6</v>
      </c>
      <c r="C3730" s="148" t="s">
        <v>7</v>
      </c>
      <c r="D3730" s="148">
        <v>48</v>
      </c>
      <c r="E3730" s="148" t="s">
        <v>8</v>
      </c>
      <c r="F3730" s="149">
        <v>45031</v>
      </c>
      <c r="G3730" s="149">
        <v>44891</v>
      </c>
      <c r="H3730" s="150">
        <v>38000</v>
      </c>
      <c r="I3730" s="148" t="str">
        <f t="shared" si="232"/>
        <v>2022Q4</v>
      </c>
      <c r="J3730" s="148">
        <f t="shared" si="233"/>
        <v>1</v>
      </c>
      <c r="K3730" s="148">
        <f t="shared" si="234"/>
        <v>2</v>
      </c>
      <c r="L3730" s="151">
        <f t="shared" si="235"/>
        <v>1</v>
      </c>
    </row>
    <row r="3731" spans="2:12" x14ac:dyDescent="0.25">
      <c r="B3731" s="147" t="s">
        <v>6</v>
      </c>
      <c r="C3731" s="148" t="s">
        <v>7</v>
      </c>
      <c r="D3731" s="148">
        <v>31</v>
      </c>
      <c r="E3731" s="148" t="s">
        <v>8</v>
      </c>
      <c r="F3731" s="149">
        <v>45031</v>
      </c>
      <c r="G3731" s="149">
        <v>44930</v>
      </c>
      <c r="H3731" s="150">
        <v>98000</v>
      </c>
      <c r="I3731" s="148" t="str">
        <f t="shared" si="232"/>
        <v>2023Q1</v>
      </c>
      <c r="J3731" s="148">
        <f t="shared" si="233"/>
        <v>0</v>
      </c>
      <c r="K3731" s="148">
        <f t="shared" si="234"/>
        <v>1</v>
      </c>
      <c r="L3731" s="151">
        <f t="shared" si="235"/>
        <v>1</v>
      </c>
    </row>
    <row r="3732" spans="2:12" x14ac:dyDescent="0.25">
      <c r="B3732" s="147" t="s">
        <v>6</v>
      </c>
      <c r="C3732" s="148" t="s">
        <v>7</v>
      </c>
      <c r="D3732" s="148">
        <v>45</v>
      </c>
      <c r="E3732" s="148" t="s">
        <v>8</v>
      </c>
      <c r="F3732" s="149">
        <v>45031</v>
      </c>
      <c r="G3732" s="149">
        <v>44990</v>
      </c>
      <c r="H3732" s="150">
        <v>47000</v>
      </c>
      <c r="I3732" s="148" t="str">
        <f t="shared" si="232"/>
        <v>2023Q1</v>
      </c>
      <c r="J3732" s="148">
        <f t="shared" si="233"/>
        <v>0</v>
      </c>
      <c r="K3732" s="148">
        <f t="shared" si="234"/>
        <v>1</v>
      </c>
      <c r="L3732" s="151">
        <f t="shared" si="235"/>
        <v>1</v>
      </c>
    </row>
    <row r="3733" spans="2:12" x14ac:dyDescent="0.25">
      <c r="B3733" s="147" t="s">
        <v>6</v>
      </c>
      <c r="C3733" s="148" t="s">
        <v>7</v>
      </c>
      <c r="D3733" s="148">
        <v>24</v>
      </c>
      <c r="E3733" s="148" t="s">
        <v>8</v>
      </c>
      <c r="F3733" s="149">
        <v>45031</v>
      </c>
      <c r="G3733" s="149">
        <v>44999</v>
      </c>
      <c r="H3733" s="150">
        <v>100000</v>
      </c>
      <c r="I3733" s="148" t="str">
        <f t="shared" si="232"/>
        <v>2023Q1</v>
      </c>
      <c r="J3733" s="148">
        <f t="shared" si="233"/>
        <v>0</v>
      </c>
      <c r="K3733" s="148">
        <f t="shared" si="234"/>
        <v>1</v>
      </c>
      <c r="L3733" s="151">
        <f t="shared" si="235"/>
        <v>1</v>
      </c>
    </row>
    <row r="3734" spans="2:12" x14ac:dyDescent="0.25">
      <c r="B3734" s="147" t="s">
        <v>9</v>
      </c>
      <c r="C3734" s="148" t="s">
        <v>7</v>
      </c>
      <c r="D3734" s="148">
        <v>56</v>
      </c>
      <c r="E3734" s="148" t="s">
        <v>8</v>
      </c>
      <c r="F3734" s="149">
        <v>45032</v>
      </c>
      <c r="G3734" s="149">
        <v>43647</v>
      </c>
      <c r="H3734" s="150">
        <v>17000</v>
      </c>
      <c r="I3734" s="148" t="str">
        <f t="shared" si="232"/>
        <v>2019Q3</v>
      </c>
      <c r="J3734" s="148">
        <f t="shared" si="233"/>
        <v>4</v>
      </c>
      <c r="K3734" s="148">
        <f t="shared" si="234"/>
        <v>15</v>
      </c>
      <c r="L3734" s="151">
        <f t="shared" si="235"/>
        <v>1</v>
      </c>
    </row>
    <row r="3735" spans="2:12" x14ac:dyDescent="0.25">
      <c r="B3735" s="147" t="s">
        <v>6</v>
      </c>
      <c r="C3735" s="148" t="s">
        <v>7</v>
      </c>
      <c r="D3735" s="148">
        <v>53</v>
      </c>
      <c r="E3735" s="148" t="s">
        <v>8</v>
      </c>
      <c r="F3735" s="149">
        <v>45032</v>
      </c>
      <c r="G3735" s="149">
        <v>44903</v>
      </c>
      <c r="H3735" s="150">
        <v>25000</v>
      </c>
      <c r="I3735" s="148" t="str">
        <f t="shared" si="232"/>
        <v>2022Q4</v>
      </c>
      <c r="J3735" s="148">
        <f t="shared" si="233"/>
        <v>1</v>
      </c>
      <c r="K3735" s="148">
        <f t="shared" si="234"/>
        <v>2</v>
      </c>
      <c r="L3735" s="151">
        <f t="shared" si="235"/>
        <v>1</v>
      </c>
    </row>
    <row r="3736" spans="2:12" x14ac:dyDescent="0.25">
      <c r="B3736" s="147" t="s">
        <v>6</v>
      </c>
      <c r="C3736" s="148" t="s">
        <v>7</v>
      </c>
      <c r="D3736" s="148">
        <v>30</v>
      </c>
      <c r="E3736" s="148" t="s">
        <v>8</v>
      </c>
      <c r="F3736" s="149">
        <v>45032</v>
      </c>
      <c r="G3736" s="149">
        <v>44981</v>
      </c>
      <c r="H3736" s="150">
        <v>100000</v>
      </c>
      <c r="I3736" s="148" t="str">
        <f t="shared" si="232"/>
        <v>2023Q1</v>
      </c>
      <c r="J3736" s="148">
        <f t="shared" si="233"/>
        <v>0</v>
      </c>
      <c r="K3736" s="148">
        <f t="shared" si="234"/>
        <v>1</v>
      </c>
      <c r="L3736" s="151">
        <f t="shared" si="235"/>
        <v>1</v>
      </c>
    </row>
    <row r="3737" spans="2:12" x14ac:dyDescent="0.25">
      <c r="B3737" s="147" t="s">
        <v>9</v>
      </c>
      <c r="C3737" s="148" t="s">
        <v>7</v>
      </c>
      <c r="D3737" s="148">
        <v>41</v>
      </c>
      <c r="E3737" s="148" t="s">
        <v>8</v>
      </c>
      <c r="F3737" s="149">
        <v>45033</v>
      </c>
      <c r="G3737" s="149">
        <v>43860</v>
      </c>
      <c r="H3737" s="150">
        <v>68000</v>
      </c>
      <c r="I3737" s="148" t="str">
        <f t="shared" si="232"/>
        <v>2020Q1</v>
      </c>
      <c r="J3737" s="148">
        <f t="shared" si="233"/>
        <v>3</v>
      </c>
      <c r="K3737" s="148">
        <f t="shared" si="234"/>
        <v>13</v>
      </c>
      <c r="L3737" s="151">
        <f t="shared" si="235"/>
        <v>1</v>
      </c>
    </row>
    <row r="3738" spans="2:12" x14ac:dyDescent="0.25">
      <c r="B3738" s="147" t="s">
        <v>9</v>
      </c>
      <c r="C3738" s="148" t="s">
        <v>7</v>
      </c>
      <c r="D3738" s="148">
        <v>57</v>
      </c>
      <c r="E3738" s="148" t="s">
        <v>8</v>
      </c>
      <c r="F3738" s="149">
        <v>45033</v>
      </c>
      <c r="G3738" s="149">
        <v>44746</v>
      </c>
      <c r="H3738" s="150">
        <v>15000</v>
      </c>
      <c r="I3738" s="148" t="str">
        <f t="shared" si="232"/>
        <v>2022Q3</v>
      </c>
      <c r="J3738" s="148">
        <f t="shared" si="233"/>
        <v>1</v>
      </c>
      <c r="K3738" s="148">
        <f t="shared" si="234"/>
        <v>3</v>
      </c>
      <c r="L3738" s="151">
        <f t="shared" si="235"/>
        <v>1</v>
      </c>
    </row>
    <row r="3739" spans="2:12" x14ac:dyDescent="0.25">
      <c r="B3739" s="147" t="s">
        <v>9</v>
      </c>
      <c r="C3739" s="148" t="s">
        <v>7</v>
      </c>
      <c r="D3739" s="148">
        <v>28</v>
      </c>
      <c r="E3739" s="148" t="s">
        <v>8</v>
      </c>
      <c r="F3739" s="149">
        <v>45034</v>
      </c>
      <c r="G3739" s="149">
        <v>44497</v>
      </c>
      <c r="H3739" s="150">
        <v>100000</v>
      </c>
      <c r="I3739" s="148" t="str">
        <f t="shared" si="232"/>
        <v>2021Q4</v>
      </c>
      <c r="J3739" s="148">
        <f t="shared" si="233"/>
        <v>2</v>
      </c>
      <c r="K3739" s="148">
        <f t="shared" si="234"/>
        <v>6</v>
      </c>
      <c r="L3739" s="151">
        <f t="shared" si="235"/>
        <v>1</v>
      </c>
    </row>
    <row r="3740" spans="2:12" x14ac:dyDescent="0.25">
      <c r="B3740" s="147" t="s">
        <v>6</v>
      </c>
      <c r="C3740" s="148" t="s">
        <v>7</v>
      </c>
      <c r="D3740" s="148">
        <v>62</v>
      </c>
      <c r="E3740" s="148" t="s">
        <v>8</v>
      </c>
      <c r="F3740" s="149">
        <v>45034</v>
      </c>
      <c r="G3740" s="149">
        <v>44961</v>
      </c>
      <c r="H3740" s="150">
        <v>10000</v>
      </c>
      <c r="I3740" s="148" t="str">
        <f t="shared" si="232"/>
        <v>2023Q1</v>
      </c>
      <c r="J3740" s="148">
        <f t="shared" si="233"/>
        <v>0</v>
      </c>
      <c r="K3740" s="148">
        <f t="shared" si="234"/>
        <v>1</v>
      </c>
      <c r="L3740" s="151">
        <f t="shared" si="235"/>
        <v>1</v>
      </c>
    </row>
    <row r="3741" spans="2:12" x14ac:dyDescent="0.25">
      <c r="B3741" s="147" t="s">
        <v>6</v>
      </c>
      <c r="C3741" s="148" t="s">
        <v>7</v>
      </c>
      <c r="D3741" s="148">
        <v>42</v>
      </c>
      <c r="E3741" s="148" t="s">
        <v>8</v>
      </c>
      <c r="F3741" s="149">
        <v>45034</v>
      </c>
      <c r="G3741" s="149">
        <v>44984</v>
      </c>
      <c r="H3741" s="150">
        <v>64000</v>
      </c>
      <c r="I3741" s="148" t="str">
        <f t="shared" si="232"/>
        <v>2023Q1</v>
      </c>
      <c r="J3741" s="148">
        <f t="shared" si="233"/>
        <v>0</v>
      </c>
      <c r="K3741" s="148">
        <f t="shared" si="234"/>
        <v>1</v>
      </c>
      <c r="L3741" s="151">
        <f t="shared" si="235"/>
        <v>1</v>
      </c>
    </row>
    <row r="3742" spans="2:12" x14ac:dyDescent="0.25">
      <c r="B3742" s="147" t="s">
        <v>9</v>
      </c>
      <c r="C3742" s="148" t="s">
        <v>7</v>
      </c>
      <c r="D3742" s="148">
        <v>29</v>
      </c>
      <c r="E3742" s="148" t="s">
        <v>8</v>
      </c>
      <c r="F3742" s="149">
        <v>45037</v>
      </c>
      <c r="G3742" s="149">
        <v>43768</v>
      </c>
      <c r="H3742" s="150">
        <v>100000</v>
      </c>
      <c r="I3742" s="148" t="str">
        <f t="shared" si="232"/>
        <v>2019Q4</v>
      </c>
      <c r="J3742" s="148">
        <f t="shared" si="233"/>
        <v>4</v>
      </c>
      <c r="K3742" s="148">
        <f t="shared" si="234"/>
        <v>14</v>
      </c>
      <c r="L3742" s="151">
        <f t="shared" si="235"/>
        <v>1</v>
      </c>
    </row>
    <row r="3743" spans="2:12" x14ac:dyDescent="0.25">
      <c r="B3743" s="147" t="s">
        <v>9</v>
      </c>
      <c r="C3743" s="148" t="s">
        <v>7</v>
      </c>
      <c r="D3743" s="148">
        <v>55</v>
      </c>
      <c r="E3743" s="148" t="s">
        <v>8</v>
      </c>
      <c r="F3743" s="149">
        <v>45038</v>
      </c>
      <c r="G3743" s="149">
        <v>44527</v>
      </c>
      <c r="H3743" s="150">
        <v>20000</v>
      </c>
      <c r="I3743" s="148" t="str">
        <f t="shared" si="232"/>
        <v>2021Q4</v>
      </c>
      <c r="J3743" s="148">
        <f t="shared" si="233"/>
        <v>2</v>
      </c>
      <c r="K3743" s="148">
        <f t="shared" si="234"/>
        <v>6</v>
      </c>
      <c r="L3743" s="151">
        <f t="shared" si="235"/>
        <v>1</v>
      </c>
    </row>
    <row r="3744" spans="2:12" x14ac:dyDescent="0.25">
      <c r="B3744" s="147" t="s">
        <v>6</v>
      </c>
      <c r="C3744" s="148" t="s">
        <v>7</v>
      </c>
      <c r="D3744" s="148">
        <v>58</v>
      </c>
      <c r="E3744" s="148" t="s">
        <v>8</v>
      </c>
      <c r="F3744" s="149">
        <v>45038</v>
      </c>
      <c r="G3744" s="149">
        <v>44917</v>
      </c>
      <c r="H3744" s="150">
        <v>12000</v>
      </c>
      <c r="I3744" s="148" t="str">
        <f t="shared" si="232"/>
        <v>2022Q4</v>
      </c>
      <c r="J3744" s="148">
        <f t="shared" si="233"/>
        <v>1</v>
      </c>
      <c r="K3744" s="148">
        <f t="shared" si="234"/>
        <v>2</v>
      </c>
      <c r="L3744" s="151">
        <f t="shared" si="235"/>
        <v>1</v>
      </c>
    </row>
    <row r="3745" spans="2:12" x14ac:dyDescent="0.25">
      <c r="B3745" s="147" t="s">
        <v>6</v>
      </c>
      <c r="C3745" s="148" t="s">
        <v>7</v>
      </c>
      <c r="D3745" s="148">
        <v>47</v>
      </c>
      <c r="E3745" s="148" t="s">
        <v>8</v>
      </c>
      <c r="F3745" s="149">
        <v>45038</v>
      </c>
      <c r="G3745" s="149">
        <v>44925</v>
      </c>
      <c r="H3745" s="150">
        <v>40000</v>
      </c>
      <c r="I3745" s="148" t="str">
        <f t="shared" si="232"/>
        <v>2022Q4</v>
      </c>
      <c r="J3745" s="148">
        <f t="shared" si="233"/>
        <v>1</v>
      </c>
      <c r="K3745" s="148">
        <f t="shared" si="234"/>
        <v>2</v>
      </c>
      <c r="L3745" s="151">
        <f t="shared" si="235"/>
        <v>1</v>
      </c>
    </row>
    <row r="3746" spans="2:12" x14ac:dyDescent="0.25">
      <c r="B3746" s="147" t="s">
        <v>6</v>
      </c>
      <c r="C3746" s="148" t="s">
        <v>7</v>
      </c>
      <c r="D3746" s="148">
        <v>19</v>
      </c>
      <c r="E3746" s="148" t="s">
        <v>8</v>
      </c>
      <c r="F3746" s="149">
        <v>45039</v>
      </c>
      <c r="G3746" s="149">
        <v>44918</v>
      </c>
      <c r="H3746" s="150">
        <v>100000</v>
      </c>
      <c r="I3746" s="148" t="str">
        <f t="shared" si="232"/>
        <v>2022Q4</v>
      </c>
      <c r="J3746" s="148">
        <f t="shared" si="233"/>
        <v>1</v>
      </c>
      <c r="K3746" s="148">
        <f t="shared" si="234"/>
        <v>2</v>
      </c>
      <c r="L3746" s="151">
        <f t="shared" si="235"/>
        <v>1</v>
      </c>
    </row>
    <row r="3747" spans="2:12" x14ac:dyDescent="0.25">
      <c r="B3747" s="147" t="s">
        <v>6</v>
      </c>
      <c r="C3747" s="148" t="s">
        <v>7</v>
      </c>
      <c r="D3747" s="148">
        <v>23</v>
      </c>
      <c r="E3747" s="148" t="s">
        <v>8</v>
      </c>
      <c r="F3747" s="149">
        <v>45039</v>
      </c>
      <c r="G3747" s="149">
        <v>44954</v>
      </c>
      <c r="H3747" s="150">
        <v>100000</v>
      </c>
      <c r="I3747" s="148" t="str">
        <f t="shared" si="232"/>
        <v>2023Q1</v>
      </c>
      <c r="J3747" s="148">
        <f t="shared" si="233"/>
        <v>0</v>
      </c>
      <c r="K3747" s="148">
        <f t="shared" si="234"/>
        <v>1</v>
      </c>
      <c r="L3747" s="151">
        <f t="shared" si="235"/>
        <v>1</v>
      </c>
    </row>
    <row r="3748" spans="2:12" x14ac:dyDescent="0.25">
      <c r="B3748" s="147" t="s">
        <v>6</v>
      </c>
      <c r="C3748" s="148" t="s">
        <v>7</v>
      </c>
      <c r="D3748" s="148">
        <v>42</v>
      </c>
      <c r="E3748" s="148" t="s">
        <v>8</v>
      </c>
      <c r="F3748" s="149">
        <v>45040</v>
      </c>
      <c r="G3748" s="149">
        <v>44617</v>
      </c>
      <c r="H3748" s="150">
        <v>64000</v>
      </c>
      <c r="I3748" s="148" t="str">
        <f t="shared" si="232"/>
        <v>2022Q1</v>
      </c>
      <c r="J3748" s="148">
        <f t="shared" si="233"/>
        <v>1</v>
      </c>
      <c r="K3748" s="148">
        <f t="shared" si="234"/>
        <v>5</v>
      </c>
      <c r="L3748" s="151">
        <f t="shared" si="235"/>
        <v>1</v>
      </c>
    </row>
    <row r="3749" spans="2:12" x14ac:dyDescent="0.25">
      <c r="B3749" s="147" t="s">
        <v>6</v>
      </c>
      <c r="C3749" s="148" t="s">
        <v>7</v>
      </c>
      <c r="D3749" s="148">
        <v>28</v>
      </c>
      <c r="E3749" s="148" t="s">
        <v>8</v>
      </c>
      <c r="F3749" s="149">
        <v>45040</v>
      </c>
      <c r="G3749" s="149">
        <v>44852</v>
      </c>
      <c r="H3749" s="150">
        <v>100000</v>
      </c>
      <c r="I3749" s="148" t="str">
        <f t="shared" si="232"/>
        <v>2022Q4</v>
      </c>
      <c r="J3749" s="148">
        <f t="shared" si="233"/>
        <v>1</v>
      </c>
      <c r="K3749" s="148">
        <f t="shared" si="234"/>
        <v>2</v>
      </c>
      <c r="L3749" s="151">
        <f t="shared" si="235"/>
        <v>1</v>
      </c>
    </row>
    <row r="3750" spans="2:12" x14ac:dyDescent="0.25">
      <c r="B3750" s="147" t="s">
        <v>6</v>
      </c>
      <c r="C3750" s="148" t="s">
        <v>7</v>
      </c>
      <c r="D3750" s="148">
        <v>41</v>
      </c>
      <c r="E3750" s="148" t="s">
        <v>8</v>
      </c>
      <c r="F3750" s="149">
        <v>45040</v>
      </c>
      <c r="G3750" s="149">
        <v>44960</v>
      </c>
      <c r="H3750" s="150">
        <v>68000</v>
      </c>
      <c r="I3750" s="148" t="str">
        <f t="shared" si="232"/>
        <v>2023Q1</v>
      </c>
      <c r="J3750" s="148">
        <f t="shared" si="233"/>
        <v>0</v>
      </c>
      <c r="K3750" s="148">
        <f t="shared" si="234"/>
        <v>1</v>
      </c>
      <c r="L3750" s="151">
        <f t="shared" si="235"/>
        <v>1</v>
      </c>
    </row>
    <row r="3751" spans="2:12" x14ac:dyDescent="0.25">
      <c r="B3751" s="147" t="s">
        <v>6</v>
      </c>
      <c r="C3751" s="148" t="s">
        <v>7</v>
      </c>
      <c r="D3751" s="148">
        <v>50</v>
      </c>
      <c r="E3751" s="148" t="s">
        <v>8</v>
      </c>
      <c r="F3751" s="149">
        <v>45040</v>
      </c>
      <c r="G3751" s="149">
        <v>44967</v>
      </c>
      <c r="H3751" s="150">
        <v>32000</v>
      </c>
      <c r="I3751" s="148" t="str">
        <f t="shared" si="232"/>
        <v>2023Q1</v>
      </c>
      <c r="J3751" s="148">
        <f t="shared" si="233"/>
        <v>0</v>
      </c>
      <c r="K3751" s="148">
        <f t="shared" si="234"/>
        <v>1</v>
      </c>
      <c r="L3751" s="151">
        <f t="shared" si="235"/>
        <v>1</v>
      </c>
    </row>
    <row r="3752" spans="2:12" x14ac:dyDescent="0.25">
      <c r="B3752" s="147" t="s">
        <v>9</v>
      </c>
      <c r="C3752" s="148" t="s">
        <v>7</v>
      </c>
      <c r="D3752" s="148">
        <v>33</v>
      </c>
      <c r="E3752" s="148" t="s">
        <v>8</v>
      </c>
      <c r="F3752" s="149">
        <v>45041</v>
      </c>
      <c r="G3752" s="149">
        <v>43948</v>
      </c>
      <c r="H3752" s="150">
        <v>94000</v>
      </c>
      <c r="I3752" s="148" t="str">
        <f t="shared" si="232"/>
        <v>2020Q2</v>
      </c>
      <c r="J3752" s="148">
        <f t="shared" si="233"/>
        <v>3</v>
      </c>
      <c r="K3752" s="148">
        <f t="shared" si="234"/>
        <v>12</v>
      </c>
      <c r="L3752" s="151">
        <f t="shared" si="235"/>
        <v>1</v>
      </c>
    </row>
    <row r="3753" spans="2:12" x14ac:dyDescent="0.25">
      <c r="B3753" s="147" t="s">
        <v>9</v>
      </c>
      <c r="C3753" s="148" t="s">
        <v>10</v>
      </c>
      <c r="D3753" s="148">
        <v>56</v>
      </c>
      <c r="E3753" s="148" t="s">
        <v>8</v>
      </c>
      <c r="F3753" s="149">
        <v>45041</v>
      </c>
      <c r="G3753" s="149">
        <v>44815</v>
      </c>
      <c r="H3753" s="150">
        <v>17000</v>
      </c>
      <c r="I3753" s="148" t="str">
        <f t="shared" si="232"/>
        <v>2022Q3</v>
      </c>
      <c r="J3753" s="148">
        <f t="shared" si="233"/>
        <v>1</v>
      </c>
      <c r="K3753" s="148">
        <f t="shared" si="234"/>
        <v>3</v>
      </c>
      <c r="L3753" s="151">
        <f t="shared" si="235"/>
        <v>0</v>
      </c>
    </row>
    <row r="3754" spans="2:12" x14ac:dyDescent="0.25">
      <c r="B3754" s="147" t="s">
        <v>9</v>
      </c>
      <c r="C3754" s="148" t="s">
        <v>7</v>
      </c>
      <c r="D3754" s="148">
        <v>62</v>
      </c>
      <c r="E3754" s="148" t="s">
        <v>8</v>
      </c>
      <c r="F3754" s="149">
        <v>45041</v>
      </c>
      <c r="G3754" s="149">
        <v>44822</v>
      </c>
      <c r="H3754" s="150">
        <v>10000</v>
      </c>
      <c r="I3754" s="148" t="str">
        <f t="shared" si="232"/>
        <v>2022Q3</v>
      </c>
      <c r="J3754" s="148">
        <f t="shared" si="233"/>
        <v>1</v>
      </c>
      <c r="K3754" s="148">
        <f t="shared" si="234"/>
        <v>3</v>
      </c>
      <c r="L3754" s="151">
        <f t="shared" si="235"/>
        <v>1</v>
      </c>
    </row>
    <row r="3755" spans="2:12" x14ac:dyDescent="0.25">
      <c r="B3755" s="147" t="s">
        <v>6</v>
      </c>
      <c r="C3755" s="148" t="s">
        <v>7</v>
      </c>
      <c r="D3755" s="148">
        <v>56</v>
      </c>
      <c r="E3755" s="148" t="s">
        <v>8</v>
      </c>
      <c r="F3755" s="149">
        <v>45041</v>
      </c>
      <c r="G3755" s="149">
        <v>45013</v>
      </c>
      <c r="H3755" s="150">
        <v>17000</v>
      </c>
      <c r="I3755" s="148" t="str">
        <f t="shared" si="232"/>
        <v>2023Q1</v>
      </c>
      <c r="J3755" s="148">
        <f t="shared" si="233"/>
        <v>0</v>
      </c>
      <c r="K3755" s="148">
        <f t="shared" si="234"/>
        <v>1</v>
      </c>
      <c r="L3755" s="151">
        <f t="shared" si="235"/>
        <v>1</v>
      </c>
    </row>
    <row r="3756" spans="2:12" x14ac:dyDescent="0.25">
      <c r="B3756" s="147" t="s">
        <v>9</v>
      </c>
      <c r="C3756" s="148" t="s">
        <v>7</v>
      </c>
      <c r="D3756" s="148">
        <v>62</v>
      </c>
      <c r="E3756" s="148" t="s">
        <v>8</v>
      </c>
      <c r="F3756" s="149">
        <v>45044</v>
      </c>
      <c r="G3756" s="149">
        <v>44753</v>
      </c>
      <c r="H3756" s="150">
        <v>10000</v>
      </c>
      <c r="I3756" s="148" t="str">
        <f t="shared" si="232"/>
        <v>2022Q3</v>
      </c>
      <c r="J3756" s="148">
        <f t="shared" si="233"/>
        <v>1</v>
      </c>
      <c r="K3756" s="148">
        <f t="shared" si="234"/>
        <v>3</v>
      </c>
      <c r="L3756" s="151">
        <f t="shared" si="235"/>
        <v>1</v>
      </c>
    </row>
    <row r="3757" spans="2:12" x14ac:dyDescent="0.25">
      <c r="B3757" s="147" t="s">
        <v>6</v>
      </c>
      <c r="C3757" s="148" t="s">
        <v>7</v>
      </c>
      <c r="D3757" s="148">
        <v>50</v>
      </c>
      <c r="E3757" s="148" t="s">
        <v>8</v>
      </c>
      <c r="F3757" s="149">
        <v>45044</v>
      </c>
      <c r="G3757" s="149">
        <v>44837</v>
      </c>
      <c r="H3757" s="150">
        <v>32000</v>
      </c>
      <c r="I3757" s="148" t="str">
        <f t="shared" si="232"/>
        <v>2022Q4</v>
      </c>
      <c r="J3757" s="148">
        <f t="shared" si="233"/>
        <v>1</v>
      </c>
      <c r="K3757" s="148">
        <f t="shared" si="234"/>
        <v>2</v>
      </c>
      <c r="L3757" s="151">
        <f t="shared" si="235"/>
        <v>1</v>
      </c>
    </row>
    <row r="3758" spans="2:12" x14ac:dyDescent="0.25">
      <c r="B3758" s="147" t="s">
        <v>6</v>
      </c>
      <c r="C3758" s="148" t="s">
        <v>7</v>
      </c>
      <c r="D3758" s="148">
        <v>63</v>
      </c>
      <c r="E3758" s="148" t="s">
        <v>8</v>
      </c>
      <c r="F3758" s="149">
        <v>45044</v>
      </c>
      <c r="G3758" s="149">
        <v>44933</v>
      </c>
      <c r="H3758" s="150">
        <v>10000</v>
      </c>
      <c r="I3758" s="148" t="str">
        <f t="shared" si="232"/>
        <v>2023Q1</v>
      </c>
      <c r="J3758" s="148">
        <f t="shared" si="233"/>
        <v>0</v>
      </c>
      <c r="K3758" s="148">
        <f t="shared" si="234"/>
        <v>1</v>
      </c>
      <c r="L3758" s="151">
        <f t="shared" si="235"/>
        <v>1</v>
      </c>
    </row>
    <row r="3759" spans="2:12" x14ac:dyDescent="0.25">
      <c r="B3759" s="147" t="s">
        <v>6</v>
      </c>
      <c r="C3759" s="148" t="s">
        <v>7</v>
      </c>
      <c r="D3759" s="148">
        <v>23</v>
      </c>
      <c r="E3759" s="148" t="s">
        <v>8</v>
      </c>
      <c r="F3759" s="149">
        <v>45044</v>
      </c>
      <c r="G3759" s="149">
        <v>44972</v>
      </c>
      <c r="H3759" s="150">
        <v>100000</v>
      </c>
      <c r="I3759" s="148" t="str">
        <f t="shared" si="232"/>
        <v>2023Q1</v>
      </c>
      <c r="J3759" s="148">
        <f t="shared" si="233"/>
        <v>0</v>
      </c>
      <c r="K3759" s="148">
        <f t="shared" si="234"/>
        <v>1</v>
      </c>
      <c r="L3759" s="151">
        <f t="shared" si="235"/>
        <v>1</v>
      </c>
    </row>
    <row r="3760" spans="2:12" x14ac:dyDescent="0.25">
      <c r="B3760" s="147" t="s">
        <v>11</v>
      </c>
      <c r="C3760" s="148" t="s">
        <v>7</v>
      </c>
      <c r="D3760" s="148">
        <v>54</v>
      </c>
      <c r="E3760" s="148" t="s">
        <v>8</v>
      </c>
      <c r="F3760" s="149">
        <v>45044</v>
      </c>
      <c r="G3760" s="149">
        <v>45020</v>
      </c>
      <c r="H3760" s="150">
        <v>22000</v>
      </c>
      <c r="I3760" s="148" t="str">
        <f t="shared" si="232"/>
        <v>2023Q2</v>
      </c>
      <c r="J3760" s="148">
        <f t="shared" si="233"/>
        <v>0</v>
      </c>
      <c r="K3760" s="148">
        <f t="shared" si="234"/>
        <v>0</v>
      </c>
      <c r="L3760" s="151">
        <f t="shared" si="235"/>
        <v>1</v>
      </c>
    </row>
    <row r="3761" spans="2:12" x14ac:dyDescent="0.25">
      <c r="B3761" s="147" t="s">
        <v>9</v>
      </c>
      <c r="C3761" s="148" t="s">
        <v>7</v>
      </c>
      <c r="D3761" s="148">
        <v>44</v>
      </c>
      <c r="E3761" s="148" t="s">
        <v>8</v>
      </c>
      <c r="F3761" s="149">
        <v>45046</v>
      </c>
      <c r="G3761" s="149">
        <v>43101</v>
      </c>
      <c r="H3761" s="150">
        <v>52000</v>
      </c>
      <c r="I3761" s="148" t="str">
        <f t="shared" si="232"/>
        <v>2018Q1</v>
      </c>
      <c r="J3761" s="148">
        <f t="shared" si="233"/>
        <v>5</v>
      </c>
      <c r="K3761" s="148">
        <f t="shared" si="234"/>
        <v>21</v>
      </c>
      <c r="L3761" s="151">
        <f t="shared" si="235"/>
        <v>1</v>
      </c>
    </row>
    <row r="3762" spans="2:12" x14ac:dyDescent="0.25">
      <c r="B3762" s="147" t="s">
        <v>9</v>
      </c>
      <c r="C3762" s="148" t="s">
        <v>7</v>
      </c>
      <c r="D3762" s="148">
        <v>23</v>
      </c>
      <c r="E3762" s="148" t="s">
        <v>8</v>
      </c>
      <c r="F3762" s="149">
        <v>45046</v>
      </c>
      <c r="G3762" s="149">
        <v>43736</v>
      </c>
      <c r="H3762" s="150">
        <v>100000</v>
      </c>
      <c r="I3762" s="148" t="str">
        <f t="shared" si="232"/>
        <v>2019Q3</v>
      </c>
      <c r="J3762" s="148">
        <f t="shared" si="233"/>
        <v>4</v>
      </c>
      <c r="K3762" s="148">
        <f t="shared" si="234"/>
        <v>15</v>
      </c>
      <c r="L3762" s="151">
        <f t="shared" si="235"/>
        <v>1</v>
      </c>
    </row>
    <row r="3763" spans="2:12" x14ac:dyDescent="0.25">
      <c r="B3763" s="147" t="s">
        <v>9</v>
      </c>
      <c r="C3763" s="148" t="s">
        <v>7</v>
      </c>
      <c r="D3763" s="148">
        <v>39</v>
      </c>
      <c r="E3763" s="148" t="s">
        <v>8</v>
      </c>
      <c r="F3763" s="149">
        <v>45046</v>
      </c>
      <c r="G3763" s="149">
        <v>43808</v>
      </c>
      <c r="H3763" s="150">
        <v>81000</v>
      </c>
      <c r="I3763" s="148" t="str">
        <f t="shared" si="232"/>
        <v>2019Q4</v>
      </c>
      <c r="J3763" s="148">
        <f t="shared" si="233"/>
        <v>4</v>
      </c>
      <c r="K3763" s="148">
        <f t="shared" si="234"/>
        <v>14</v>
      </c>
      <c r="L3763" s="151">
        <f t="shared" si="235"/>
        <v>1</v>
      </c>
    </row>
    <row r="3764" spans="2:12" x14ac:dyDescent="0.25">
      <c r="B3764" s="147" t="s">
        <v>11</v>
      </c>
      <c r="C3764" s="148" t="s">
        <v>7</v>
      </c>
      <c r="D3764" s="148">
        <v>49</v>
      </c>
      <c r="E3764" s="148" t="s">
        <v>8</v>
      </c>
      <c r="F3764" s="149">
        <v>45046</v>
      </c>
      <c r="G3764" s="149">
        <v>44751</v>
      </c>
      <c r="H3764" s="150">
        <v>35000</v>
      </c>
      <c r="I3764" s="148" t="str">
        <f t="shared" si="232"/>
        <v>2022Q3</v>
      </c>
      <c r="J3764" s="148">
        <f t="shared" si="233"/>
        <v>1</v>
      </c>
      <c r="K3764" s="148">
        <f t="shared" si="234"/>
        <v>3</v>
      </c>
      <c r="L3764" s="151">
        <f t="shared" si="235"/>
        <v>1</v>
      </c>
    </row>
    <row r="3765" spans="2:12" x14ac:dyDescent="0.25">
      <c r="B3765" s="147" t="s">
        <v>9</v>
      </c>
      <c r="C3765" s="148" t="s">
        <v>7</v>
      </c>
      <c r="D3765" s="148">
        <v>40</v>
      </c>
      <c r="E3765" s="148" t="s">
        <v>8</v>
      </c>
      <c r="F3765" s="149">
        <v>45046</v>
      </c>
      <c r="G3765" s="149">
        <v>44797</v>
      </c>
      <c r="H3765" s="150">
        <v>74000</v>
      </c>
      <c r="I3765" s="148" t="str">
        <f t="shared" si="232"/>
        <v>2022Q3</v>
      </c>
      <c r="J3765" s="148">
        <f t="shared" si="233"/>
        <v>1</v>
      </c>
      <c r="K3765" s="148">
        <f t="shared" si="234"/>
        <v>3</v>
      </c>
      <c r="L3765" s="151">
        <f t="shared" si="235"/>
        <v>1</v>
      </c>
    </row>
    <row r="3766" spans="2:12" x14ac:dyDescent="0.25">
      <c r="B3766" s="147" t="s">
        <v>9</v>
      </c>
      <c r="C3766" s="148" t="s">
        <v>7</v>
      </c>
      <c r="D3766" s="148">
        <v>39</v>
      </c>
      <c r="E3766" s="148" t="s">
        <v>8</v>
      </c>
      <c r="F3766" s="149">
        <v>45047</v>
      </c>
      <c r="G3766" s="149">
        <v>42393</v>
      </c>
      <c r="H3766" s="150">
        <v>81000</v>
      </c>
      <c r="I3766" s="148" t="str">
        <f t="shared" si="232"/>
        <v>2016Q1</v>
      </c>
      <c r="J3766" s="148">
        <f t="shared" si="233"/>
        <v>7</v>
      </c>
      <c r="K3766" s="148">
        <f t="shared" si="234"/>
        <v>29</v>
      </c>
      <c r="L3766" s="151">
        <f t="shared" si="235"/>
        <v>1</v>
      </c>
    </row>
    <row r="3767" spans="2:12" x14ac:dyDescent="0.25">
      <c r="B3767" s="147" t="s">
        <v>9</v>
      </c>
      <c r="C3767" s="148" t="s">
        <v>10</v>
      </c>
      <c r="D3767" s="148">
        <v>36</v>
      </c>
      <c r="E3767" s="148" t="s">
        <v>8</v>
      </c>
      <c r="F3767" s="149">
        <v>45047</v>
      </c>
      <c r="G3767" s="149">
        <v>43263</v>
      </c>
      <c r="H3767" s="150">
        <v>87000</v>
      </c>
      <c r="I3767" s="148" t="str">
        <f t="shared" si="232"/>
        <v>2018Q2</v>
      </c>
      <c r="J3767" s="148">
        <f t="shared" si="233"/>
        <v>5</v>
      </c>
      <c r="K3767" s="148">
        <f t="shared" si="234"/>
        <v>20</v>
      </c>
      <c r="L3767" s="151">
        <f t="shared" si="235"/>
        <v>0</v>
      </c>
    </row>
    <row r="3768" spans="2:12" x14ac:dyDescent="0.25">
      <c r="B3768" s="147" t="s">
        <v>6</v>
      </c>
      <c r="C3768" s="148" t="s">
        <v>7</v>
      </c>
      <c r="D3768" s="148">
        <v>25</v>
      </c>
      <c r="E3768" s="148" t="s">
        <v>8</v>
      </c>
      <c r="F3768" s="149">
        <v>45047</v>
      </c>
      <c r="G3768" s="149">
        <v>44299</v>
      </c>
      <c r="H3768" s="150">
        <v>100000</v>
      </c>
      <c r="I3768" s="148" t="str">
        <f t="shared" si="232"/>
        <v>2021Q2</v>
      </c>
      <c r="J3768" s="148">
        <f t="shared" si="233"/>
        <v>2</v>
      </c>
      <c r="K3768" s="148">
        <f t="shared" si="234"/>
        <v>8</v>
      </c>
      <c r="L3768" s="151">
        <f t="shared" si="235"/>
        <v>1</v>
      </c>
    </row>
    <row r="3769" spans="2:12" x14ac:dyDescent="0.25">
      <c r="B3769" s="147" t="s">
        <v>9</v>
      </c>
      <c r="C3769" s="148" t="s">
        <v>7</v>
      </c>
      <c r="D3769" s="148">
        <v>52</v>
      </c>
      <c r="E3769" s="148" t="s">
        <v>8</v>
      </c>
      <c r="F3769" s="149">
        <v>45047</v>
      </c>
      <c r="G3769" s="149">
        <v>44361</v>
      </c>
      <c r="H3769" s="150">
        <v>27000</v>
      </c>
      <c r="I3769" s="148" t="str">
        <f t="shared" si="232"/>
        <v>2021Q2</v>
      </c>
      <c r="J3769" s="148">
        <f t="shared" si="233"/>
        <v>2</v>
      </c>
      <c r="K3769" s="148">
        <f t="shared" si="234"/>
        <v>8</v>
      </c>
      <c r="L3769" s="151">
        <f t="shared" si="235"/>
        <v>1</v>
      </c>
    </row>
    <row r="3770" spans="2:12" x14ac:dyDescent="0.25">
      <c r="B3770" s="147" t="s">
        <v>6</v>
      </c>
      <c r="C3770" s="148" t="s">
        <v>7</v>
      </c>
      <c r="D3770" s="148">
        <v>30</v>
      </c>
      <c r="E3770" s="148" t="s">
        <v>8</v>
      </c>
      <c r="F3770" s="149">
        <v>45047</v>
      </c>
      <c r="G3770" s="149">
        <v>44912</v>
      </c>
      <c r="H3770" s="150">
        <v>100000</v>
      </c>
      <c r="I3770" s="148" t="str">
        <f t="shared" si="232"/>
        <v>2022Q4</v>
      </c>
      <c r="J3770" s="148">
        <f t="shared" si="233"/>
        <v>1</v>
      </c>
      <c r="K3770" s="148">
        <f t="shared" si="234"/>
        <v>2</v>
      </c>
      <c r="L3770" s="151">
        <f t="shared" si="235"/>
        <v>1</v>
      </c>
    </row>
    <row r="3771" spans="2:12" x14ac:dyDescent="0.25">
      <c r="B3771" s="147" t="s">
        <v>6</v>
      </c>
      <c r="C3771" s="148" t="s">
        <v>7</v>
      </c>
      <c r="D3771" s="148">
        <v>29</v>
      </c>
      <c r="E3771" s="148" t="s">
        <v>8</v>
      </c>
      <c r="F3771" s="149">
        <v>45047</v>
      </c>
      <c r="G3771" s="149">
        <v>44971</v>
      </c>
      <c r="H3771" s="150">
        <v>100000</v>
      </c>
      <c r="I3771" s="148" t="str">
        <f t="shared" si="232"/>
        <v>2023Q1</v>
      </c>
      <c r="J3771" s="148">
        <f t="shared" si="233"/>
        <v>0</v>
      </c>
      <c r="K3771" s="148">
        <f t="shared" si="234"/>
        <v>1</v>
      </c>
      <c r="L3771" s="151">
        <f t="shared" si="235"/>
        <v>1</v>
      </c>
    </row>
    <row r="3772" spans="2:12" x14ac:dyDescent="0.25">
      <c r="B3772" s="147" t="s">
        <v>6</v>
      </c>
      <c r="C3772" s="148" t="s">
        <v>7</v>
      </c>
      <c r="D3772" s="148">
        <v>36</v>
      </c>
      <c r="E3772" s="148" t="s">
        <v>8</v>
      </c>
      <c r="F3772" s="149">
        <v>45048</v>
      </c>
      <c r="G3772" s="149">
        <v>44481</v>
      </c>
      <c r="H3772" s="150">
        <v>87000</v>
      </c>
      <c r="I3772" s="148" t="str">
        <f t="shared" si="232"/>
        <v>2021Q4</v>
      </c>
      <c r="J3772" s="148">
        <f t="shared" si="233"/>
        <v>2</v>
      </c>
      <c r="K3772" s="148">
        <f t="shared" si="234"/>
        <v>6</v>
      </c>
      <c r="L3772" s="151">
        <f t="shared" si="235"/>
        <v>1</v>
      </c>
    </row>
    <row r="3773" spans="2:12" x14ac:dyDescent="0.25">
      <c r="B3773" s="147" t="s">
        <v>6</v>
      </c>
      <c r="C3773" s="148" t="s">
        <v>7</v>
      </c>
      <c r="D3773" s="148">
        <v>62</v>
      </c>
      <c r="E3773" s="148" t="s">
        <v>8</v>
      </c>
      <c r="F3773" s="149">
        <v>45048</v>
      </c>
      <c r="G3773" s="149">
        <v>44893</v>
      </c>
      <c r="H3773" s="150">
        <v>10000</v>
      </c>
      <c r="I3773" s="148" t="str">
        <f t="shared" si="232"/>
        <v>2022Q4</v>
      </c>
      <c r="J3773" s="148">
        <f t="shared" si="233"/>
        <v>1</v>
      </c>
      <c r="K3773" s="148">
        <f t="shared" si="234"/>
        <v>2</v>
      </c>
      <c r="L3773" s="151">
        <f t="shared" si="235"/>
        <v>1</v>
      </c>
    </row>
    <row r="3774" spans="2:12" x14ac:dyDescent="0.25">
      <c r="B3774" s="147" t="s">
        <v>11</v>
      </c>
      <c r="C3774" s="148" t="s">
        <v>7</v>
      </c>
      <c r="D3774" s="148">
        <v>37</v>
      </c>
      <c r="E3774" s="148" t="s">
        <v>8</v>
      </c>
      <c r="F3774" s="149">
        <v>45048</v>
      </c>
      <c r="G3774" s="149">
        <v>45031</v>
      </c>
      <c r="H3774" s="150">
        <v>86000</v>
      </c>
      <c r="I3774" s="148" t="str">
        <f t="shared" si="232"/>
        <v>2023Q2</v>
      </c>
      <c r="J3774" s="148">
        <f t="shared" si="233"/>
        <v>0</v>
      </c>
      <c r="K3774" s="148">
        <f t="shared" si="234"/>
        <v>0</v>
      </c>
      <c r="L3774" s="151">
        <f t="shared" si="235"/>
        <v>1</v>
      </c>
    </row>
    <row r="3775" spans="2:12" x14ac:dyDescent="0.25">
      <c r="B3775" s="147" t="s">
        <v>9</v>
      </c>
      <c r="C3775" s="148" t="s">
        <v>7</v>
      </c>
      <c r="D3775" s="148">
        <v>58</v>
      </c>
      <c r="E3775" s="148" t="s">
        <v>8</v>
      </c>
      <c r="F3775" s="149">
        <v>45051</v>
      </c>
      <c r="G3775" s="149">
        <v>44538</v>
      </c>
      <c r="H3775" s="150">
        <v>12000</v>
      </c>
      <c r="I3775" s="148" t="str">
        <f t="shared" si="232"/>
        <v>2021Q4</v>
      </c>
      <c r="J3775" s="148">
        <f t="shared" si="233"/>
        <v>2</v>
      </c>
      <c r="K3775" s="148">
        <f t="shared" si="234"/>
        <v>6</v>
      </c>
      <c r="L3775" s="151">
        <f t="shared" si="235"/>
        <v>1</v>
      </c>
    </row>
    <row r="3776" spans="2:12" x14ac:dyDescent="0.25">
      <c r="B3776" s="147" t="s">
        <v>9</v>
      </c>
      <c r="C3776" s="148" t="s">
        <v>7</v>
      </c>
      <c r="D3776" s="148">
        <v>57</v>
      </c>
      <c r="E3776" s="148" t="s">
        <v>8</v>
      </c>
      <c r="F3776" s="149">
        <v>45051</v>
      </c>
      <c r="G3776" s="149">
        <v>44646</v>
      </c>
      <c r="H3776" s="150">
        <v>15000</v>
      </c>
      <c r="I3776" s="148" t="str">
        <f t="shared" si="232"/>
        <v>2022Q1</v>
      </c>
      <c r="J3776" s="148">
        <f t="shared" si="233"/>
        <v>1</v>
      </c>
      <c r="K3776" s="148">
        <f t="shared" si="234"/>
        <v>5</v>
      </c>
      <c r="L3776" s="151">
        <f t="shared" si="235"/>
        <v>1</v>
      </c>
    </row>
    <row r="3777" spans="2:12" x14ac:dyDescent="0.25">
      <c r="B3777" s="147" t="s">
        <v>6</v>
      </c>
      <c r="C3777" s="148" t="s">
        <v>7</v>
      </c>
      <c r="D3777" s="148">
        <v>59</v>
      </c>
      <c r="E3777" s="148" t="s">
        <v>8</v>
      </c>
      <c r="F3777" s="149">
        <v>45051</v>
      </c>
      <c r="G3777" s="149">
        <v>44911</v>
      </c>
      <c r="H3777" s="150">
        <v>10000</v>
      </c>
      <c r="I3777" s="148" t="str">
        <f t="shared" si="232"/>
        <v>2022Q4</v>
      </c>
      <c r="J3777" s="148">
        <f t="shared" si="233"/>
        <v>1</v>
      </c>
      <c r="K3777" s="148">
        <f t="shared" si="234"/>
        <v>2</v>
      </c>
      <c r="L3777" s="151">
        <f t="shared" si="235"/>
        <v>1</v>
      </c>
    </row>
    <row r="3778" spans="2:12" x14ac:dyDescent="0.25">
      <c r="B3778" s="147" t="s">
        <v>6</v>
      </c>
      <c r="C3778" s="148" t="s">
        <v>7</v>
      </c>
      <c r="D3778" s="148">
        <v>42</v>
      </c>
      <c r="E3778" s="148" t="s">
        <v>8</v>
      </c>
      <c r="F3778" s="149">
        <v>45051</v>
      </c>
      <c r="G3778" s="149">
        <v>44944</v>
      </c>
      <c r="H3778" s="150">
        <v>64000</v>
      </c>
      <c r="I3778" s="148" t="str">
        <f t="shared" si="232"/>
        <v>2023Q1</v>
      </c>
      <c r="J3778" s="148">
        <f t="shared" si="233"/>
        <v>0</v>
      </c>
      <c r="K3778" s="148">
        <f t="shared" si="234"/>
        <v>1</v>
      </c>
      <c r="L3778" s="151">
        <f t="shared" si="235"/>
        <v>1</v>
      </c>
    </row>
    <row r="3779" spans="2:12" x14ac:dyDescent="0.25">
      <c r="B3779" s="147" t="s">
        <v>11</v>
      </c>
      <c r="C3779" s="148" t="s">
        <v>7</v>
      </c>
      <c r="D3779" s="148">
        <v>43</v>
      </c>
      <c r="E3779" s="148" t="s">
        <v>8</v>
      </c>
      <c r="F3779" s="149">
        <v>45051</v>
      </c>
      <c r="G3779" s="149">
        <v>45045</v>
      </c>
      <c r="H3779" s="150">
        <v>59000</v>
      </c>
      <c r="I3779" s="148" t="str">
        <f t="shared" si="232"/>
        <v>2023Q2</v>
      </c>
      <c r="J3779" s="148">
        <f t="shared" si="233"/>
        <v>0</v>
      </c>
      <c r="K3779" s="148">
        <f t="shared" si="234"/>
        <v>0</v>
      </c>
      <c r="L3779" s="151">
        <f t="shared" si="235"/>
        <v>1</v>
      </c>
    </row>
    <row r="3780" spans="2:12" x14ac:dyDescent="0.25">
      <c r="B3780" s="147" t="s">
        <v>9</v>
      </c>
      <c r="C3780" s="148" t="s">
        <v>7</v>
      </c>
      <c r="D3780" s="148">
        <v>56</v>
      </c>
      <c r="E3780" s="148" t="s">
        <v>8</v>
      </c>
      <c r="F3780" s="149">
        <v>45052</v>
      </c>
      <c r="G3780" s="149">
        <v>44800</v>
      </c>
      <c r="H3780" s="150">
        <v>17000</v>
      </c>
      <c r="I3780" s="148" t="str">
        <f t="shared" si="232"/>
        <v>2022Q3</v>
      </c>
      <c r="J3780" s="148">
        <f t="shared" si="233"/>
        <v>1</v>
      </c>
      <c r="K3780" s="148">
        <f t="shared" si="234"/>
        <v>3</v>
      </c>
      <c r="L3780" s="151">
        <f t="shared" si="235"/>
        <v>1</v>
      </c>
    </row>
    <row r="3781" spans="2:12" x14ac:dyDescent="0.25">
      <c r="B3781" s="147" t="s">
        <v>6</v>
      </c>
      <c r="C3781" s="148" t="s">
        <v>7</v>
      </c>
      <c r="D3781" s="148">
        <v>39</v>
      </c>
      <c r="E3781" s="148" t="s">
        <v>8</v>
      </c>
      <c r="F3781" s="149">
        <v>45052</v>
      </c>
      <c r="G3781" s="149">
        <v>44974</v>
      </c>
      <c r="H3781" s="150">
        <v>81000</v>
      </c>
      <c r="I3781" s="148" t="str">
        <f t="shared" si="232"/>
        <v>2023Q1</v>
      </c>
      <c r="J3781" s="148">
        <f t="shared" si="233"/>
        <v>0</v>
      </c>
      <c r="K3781" s="148">
        <f t="shared" si="234"/>
        <v>1</v>
      </c>
      <c r="L3781" s="151">
        <f t="shared" si="235"/>
        <v>1</v>
      </c>
    </row>
    <row r="3782" spans="2:12" x14ac:dyDescent="0.25">
      <c r="B3782" s="147" t="s">
        <v>6</v>
      </c>
      <c r="C3782" s="148" t="s">
        <v>7</v>
      </c>
      <c r="D3782" s="148">
        <v>58</v>
      </c>
      <c r="E3782" s="148" t="s">
        <v>8</v>
      </c>
      <c r="F3782" s="149">
        <v>45052</v>
      </c>
      <c r="G3782" s="149">
        <v>45017</v>
      </c>
      <c r="H3782" s="150">
        <v>12000</v>
      </c>
      <c r="I3782" s="148" t="str">
        <f t="shared" si="232"/>
        <v>2023Q2</v>
      </c>
      <c r="J3782" s="148">
        <f t="shared" si="233"/>
        <v>0</v>
      </c>
      <c r="K3782" s="148">
        <f t="shared" si="234"/>
        <v>0</v>
      </c>
      <c r="L3782" s="151">
        <f t="shared" si="235"/>
        <v>1</v>
      </c>
    </row>
    <row r="3783" spans="2:12" x14ac:dyDescent="0.25">
      <c r="B3783" s="147" t="s">
        <v>9</v>
      </c>
      <c r="C3783" s="148" t="s">
        <v>7</v>
      </c>
      <c r="D3783" s="148">
        <v>52</v>
      </c>
      <c r="E3783" s="148" t="s">
        <v>8</v>
      </c>
      <c r="F3783" s="149">
        <v>45054</v>
      </c>
      <c r="G3783" s="149">
        <v>44835</v>
      </c>
      <c r="H3783" s="150">
        <v>27000</v>
      </c>
      <c r="I3783" s="148" t="str">
        <f t="shared" si="232"/>
        <v>2022Q4</v>
      </c>
      <c r="J3783" s="148">
        <f t="shared" si="233"/>
        <v>1</v>
      </c>
      <c r="K3783" s="148">
        <f t="shared" si="234"/>
        <v>2</v>
      </c>
      <c r="L3783" s="151">
        <f t="shared" si="235"/>
        <v>1</v>
      </c>
    </row>
    <row r="3784" spans="2:12" x14ac:dyDescent="0.25">
      <c r="B3784" s="147" t="s">
        <v>9</v>
      </c>
      <c r="C3784" s="148" t="s">
        <v>7</v>
      </c>
      <c r="D3784" s="148">
        <v>48</v>
      </c>
      <c r="E3784" s="148" t="s">
        <v>8</v>
      </c>
      <c r="F3784" s="149">
        <v>45058</v>
      </c>
      <c r="G3784" s="149">
        <v>44770</v>
      </c>
      <c r="H3784" s="150">
        <v>38000</v>
      </c>
      <c r="I3784" s="148" t="str">
        <f t="shared" si="232"/>
        <v>2022Q3</v>
      </c>
      <c r="J3784" s="148">
        <f t="shared" si="233"/>
        <v>1</v>
      </c>
      <c r="K3784" s="148">
        <f t="shared" si="234"/>
        <v>3</v>
      </c>
      <c r="L3784" s="151">
        <f t="shared" si="235"/>
        <v>1</v>
      </c>
    </row>
    <row r="3785" spans="2:12" x14ac:dyDescent="0.25">
      <c r="B3785" s="147" t="s">
        <v>6</v>
      </c>
      <c r="C3785" s="148" t="s">
        <v>7</v>
      </c>
      <c r="D3785" s="148">
        <v>43</v>
      </c>
      <c r="E3785" s="148" t="s">
        <v>8</v>
      </c>
      <c r="F3785" s="149">
        <v>45058</v>
      </c>
      <c r="G3785" s="149">
        <v>44855</v>
      </c>
      <c r="H3785" s="150">
        <v>59000</v>
      </c>
      <c r="I3785" s="148" t="str">
        <f t="shared" si="232"/>
        <v>2022Q4</v>
      </c>
      <c r="J3785" s="148">
        <f t="shared" si="233"/>
        <v>1</v>
      </c>
      <c r="K3785" s="148">
        <f t="shared" si="234"/>
        <v>2</v>
      </c>
      <c r="L3785" s="151">
        <f t="shared" si="235"/>
        <v>1</v>
      </c>
    </row>
    <row r="3786" spans="2:12" x14ac:dyDescent="0.25">
      <c r="B3786" s="147" t="s">
        <v>6</v>
      </c>
      <c r="C3786" s="148" t="s">
        <v>7</v>
      </c>
      <c r="D3786" s="148">
        <v>20</v>
      </c>
      <c r="E3786" s="148" t="s">
        <v>8</v>
      </c>
      <c r="F3786" s="149">
        <v>45058</v>
      </c>
      <c r="G3786" s="149">
        <v>44947</v>
      </c>
      <c r="H3786" s="150">
        <v>100000</v>
      </c>
      <c r="I3786" s="148" t="str">
        <f t="shared" si="232"/>
        <v>2023Q1</v>
      </c>
      <c r="J3786" s="148">
        <f t="shared" si="233"/>
        <v>0</v>
      </c>
      <c r="K3786" s="148">
        <f t="shared" si="234"/>
        <v>1</v>
      </c>
      <c r="L3786" s="151">
        <f t="shared" si="235"/>
        <v>1</v>
      </c>
    </row>
    <row r="3787" spans="2:12" x14ac:dyDescent="0.25">
      <c r="B3787" s="147" t="s">
        <v>9</v>
      </c>
      <c r="C3787" s="148" t="s">
        <v>7</v>
      </c>
      <c r="D3787" s="148">
        <v>26</v>
      </c>
      <c r="E3787" s="148" t="s">
        <v>8</v>
      </c>
      <c r="F3787" s="149">
        <v>45059</v>
      </c>
      <c r="G3787" s="149">
        <v>43313</v>
      </c>
      <c r="H3787" s="150">
        <v>100000</v>
      </c>
      <c r="I3787" s="148" t="str">
        <f t="shared" ref="I3787:I3850" si="236">YEAR(G3787)&amp;"Q"&amp;ROUNDUP(MONTH(G3787)/3,0)</f>
        <v>2018Q3</v>
      </c>
      <c r="J3787" s="148">
        <f t="shared" ref="J3787:J3850" si="237">YEAR(F3787)-YEAR(G3787)</f>
        <v>5</v>
      </c>
      <c r="K3787" s="148">
        <f t="shared" ref="K3787:K3850" si="238">(YEAR(F3787)*4+ROUNDDOWN((MONTH(F3787)-1)/3,0))
-(YEAR(G3787)*4+ROUNDDOWN((MONTH(G3787)-1)/3,0))</f>
        <v>19</v>
      </c>
      <c r="L3787" s="151">
        <f t="shared" ref="L3787:L3850" si="239">IF(C3787="Declined",0,IF(C3787="Admitted",1,IF(B3787="TPD",0.8,1)))</f>
        <v>1</v>
      </c>
    </row>
    <row r="3788" spans="2:12" x14ac:dyDescent="0.25">
      <c r="B3788" s="147" t="s">
        <v>9</v>
      </c>
      <c r="C3788" s="148" t="s">
        <v>7</v>
      </c>
      <c r="D3788" s="148">
        <v>54</v>
      </c>
      <c r="E3788" s="148" t="s">
        <v>8</v>
      </c>
      <c r="F3788" s="149">
        <v>45059</v>
      </c>
      <c r="G3788" s="149">
        <v>44850</v>
      </c>
      <c r="H3788" s="150">
        <v>22000</v>
      </c>
      <c r="I3788" s="148" t="str">
        <f t="shared" si="236"/>
        <v>2022Q4</v>
      </c>
      <c r="J3788" s="148">
        <f t="shared" si="237"/>
        <v>1</v>
      </c>
      <c r="K3788" s="148">
        <f t="shared" si="238"/>
        <v>2</v>
      </c>
      <c r="L3788" s="151">
        <f t="shared" si="239"/>
        <v>1</v>
      </c>
    </row>
    <row r="3789" spans="2:12" x14ac:dyDescent="0.25">
      <c r="B3789" s="147" t="s">
        <v>6</v>
      </c>
      <c r="C3789" s="148" t="s">
        <v>7</v>
      </c>
      <c r="D3789" s="148">
        <v>59</v>
      </c>
      <c r="E3789" s="148" t="s">
        <v>8</v>
      </c>
      <c r="F3789" s="149">
        <v>45059</v>
      </c>
      <c r="G3789" s="149">
        <v>44955</v>
      </c>
      <c r="H3789" s="150">
        <v>10000</v>
      </c>
      <c r="I3789" s="148" t="str">
        <f t="shared" si="236"/>
        <v>2023Q1</v>
      </c>
      <c r="J3789" s="148">
        <f t="shared" si="237"/>
        <v>0</v>
      </c>
      <c r="K3789" s="148">
        <f t="shared" si="238"/>
        <v>1</v>
      </c>
      <c r="L3789" s="151">
        <f t="shared" si="239"/>
        <v>1</v>
      </c>
    </row>
    <row r="3790" spans="2:12" x14ac:dyDescent="0.25">
      <c r="B3790" s="147" t="s">
        <v>11</v>
      </c>
      <c r="C3790" s="148" t="s">
        <v>7</v>
      </c>
      <c r="D3790" s="148">
        <v>57</v>
      </c>
      <c r="E3790" s="148" t="s">
        <v>8</v>
      </c>
      <c r="F3790" s="149">
        <v>45059</v>
      </c>
      <c r="G3790" s="149">
        <v>45034</v>
      </c>
      <c r="H3790" s="150">
        <v>15000</v>
      </c>
      <c r="I3790" s="148" t="str">
        <f t="shared" si="236"/>
        <v>2023Q2</v>
      </c>
      <c r="J3790" s="148">
        <f t="shared" si="237"/>
        <v>0</v>
      </c>
      <c r="K3790" s="148">
        <f t="shared" si="238"/>
        <v>0</v>
      </c>
      <c r="L3790" s="151">
        <f t="shared" si="239"/>
        <v>1</v>
      </c>
    </row>
    <row r="3791" spans="2:12" x14ac:dyDescent="0.25">
      <c r="B3791" s="147" t="s">
        <v>9</v>
      </c>
      <c r="C3791" s="148" t="s">
        <v>7</v>
      </c>
      <c r="D3791" s="148">
        <v>46</v>
      </c>
      <c r="E3791" s="148" t="s">
        <v>8</v>
      </c>
      <c r="F3791" s="149">
        <v>45060</v>
      </c>
      <c r="G3791" s="149">
        <v>43286</v>
      </c>
      <c r="H3791" s="150">
        <v>43000</v>
      </c>
      <c r="I3791" s="148" t="str">
        <f t="shared" si="236"/>
        <v>2018Q3</v>
      </c>
      <c r="J3791" s="148">
        <f t="shared" si="237"/>
        <v>5</v>
      </c>
      <c r="K3791" s="148">
        <f t="shared" si="238"/>
        <v>19</v>
      </c>
      <c r="L3791" s="151">
        <f t="shared" si="239"/>
        <v>1</v>
      </c>
    </row>
    <row r="3792" spans="2:12" x14ac:dyDescent="0.25">
      <c r="B3792" s="147" t="s">
        <v>9</v>
      </c>
      <c r="C3792" s="148" t="s">
        <v>7</v>
      </c>
      <c r="D3792" s="148">
        <v>60</v>
      </c>
      <c r="E3792" s="148" t="s">
        <v>8</v>
      </c>
      <c r="F3792" s="149">
        <v>45060</v>
      </c>
      <c r="G3792" s="149">
        <v>43884</v>
      </c>
      <c r="H3792" s="150">
        <v>10000</v>
      </c>
      <c r="I3792" s="148" t="str">
        <f t="shared" si="236"/>
        <v>2020Q1</v>
      </c>
      <c r="J3792" s="148">
        <f t="shared" si="237"/>
        <v>3</v>
      </c>
      <c r="K3792" s="148">
        <f t="shared" si="238"/>
        <v>13</v>
      </c>
      <c r="L3792" s="151">
        <f t="shared" si="239"/>
        <v>1</v>
      </c>
    </row>
    <row r="3793" spans="2:12" x14ac:dyDescent="0.25">
      <c r="B3793" s="147" t="s">
        <v>6</v>
      </c>
      <c r="C3793" s="148" t="s">
        <v>7</v>
      </c>
      <c r="D3793" s="148">
        <v>55</v>
      </c>
      <c r="E3793" s="148" t="s">
        <v>8</v>
      </c>
      <c r="F3793" s="149">
        <v>45060</v>
      </c>
      <c r="G3793" s="149">
        <v>44683</v>
      </c>
      <c r="H3793" s="150">
        <v>20000</v>
      </c>
      <c r="I3793" s="148" t="str">
        <f t="shared" si="236"/>
        <v>2022Q2</v>
      </c>
      <c r="J3793" s="148">
        <f t="shared" si="237"/>
        <v>1</v>
      </c>
      <c r="K3793" s="148">
        <f t="shared" si="238"/>
        <v>4</v>
      </c>
      <c r="L3793" s="151">
        <f t="shared" si="239"/>
        <v>1</v>
      </c>
    </row>
    <row r="3794" spans="2:12" x14ac:dyDescent="0.25">
      <c r="B3794" s="147" t="s">
        <v>9</v>
      </c>
      <c r="C3794" s="148" t="s">
        <v>7</v>
      </c>
      <c r="D3794" s="148">
        <v>53</v>
      </c>
      <c r="E3794" s="148" t="s">
        <v>8</v>
      </c>
      <c r="F3794" s="149">
        <v>45060</v>
      </c>
      <c r="G3794" s="149">
        <v>44816</v>
      </c>
      <c r="H3794" s="150">
        <v>25000</v>
      </c>
      <c r="I3794" s="148" t="str">
        <f t="shared" si="236"/>
        <v>2022Q3</v>
      </c>
      <c r="J3794" s="148">
        <f t="shared" si="237"/>
        <v>1</v>
      </c>
      <c r="K3794" s="148">
        <f t="shared" si="238"/>
        <v>3</v>
      </c>
      <c r="L3794" s="151">
        <f t="shared" si="239"/>
        <v>1</v>
      </c>
    </row>
    <row r="3795" spans="2:12" x14ac:dyDescent="0.25">
      <c r="B3795" s="147" t="s">
        <v>9</v>
      </c>
      <c r="C3795" s="148" t="s">
        <v>7</v>
      </c>
      <c r="D3795" s="148">
        <v>33</v>
      </c>
      <c r="E3795" s="148" t="s">
        <v>8</v>
      </c>
      <c r="F3795" s="149">
        <v>45061</v>
      </c>
      <c r="G3795" s="149">
        <v>44656</v>
      </c>
      <c r="H3795" s="150">
        <v>94000</v>
      </c>
      <c r="I3795" s="148" t="str">
        <f t="shared" si="236"/>
        <v>2022Q2</v>
      </c>
      <c r="J3795" s="148">
        <f t="shared" si="237"/>
        <v>1</v>
      </c>
      <c r="K3795" s="148">
        <f t="shared" si="238"/>
        <v>4</v>
      </c>
      <c r="L3795" s="151">
        <f t="shared" si="239"/>
        <v>1</v>
      </c>
    </row>
    <row r="3796" spans="2:12" x14ac:dyDescent="0.25">
      <c r="B3796" s="147" t="s">
        <v>6</v>
      </c>
      <c r="C3796" s="148" t="s">
        <v>7</v>
      </c>
      <c r="D3796" s="148">
        <v>32</v>
      </c>
      <c r="E3796" s="148" t="s">
        <v>8</v>
      </c>
      <c r="F3796" s="149">
        <v>45061</v>
      </c>
      <c r="G3796" s="149">
        <v>44915</v>
      </c>
      <c r="H3796" s="150">
        <v>96000</v>
      </c>
      <c r="I3796" s="148" t="str">
        <f t="shared" si="236"/>
        <v>2022Q4</v>
      </c>
      <c r="J3796" s="148">
        <f t="shared" si="237"/>
        <v>1</v>
      </c>
      <c r="K3796" s="148">
        <f t="shared" si="238"/>
        <v>2</v>
      </c>
      <c r="L3796" s="151">
        <f t="shared" si="239"/>
        <v>1</v>
      </c>
    </row>
    <row r="3797" spans="2:12" x14ac:dyDescent="0.25">
      <c r="B3797" s="147" t="s">
        <v>9</v>
      </c>
      <c r="C3797" s="148" t="s">
        <v>7</v>
      </c>
      <c r="D3797" s="148">
        <v>50</v>
      </c>
      <c r="E3797" s="148" t="s">
        <v>8</v>
      </c>
      <c r="F3797" s="149">
        <v>45062</v>
      </c>
      <c r="G3797" s="149">
        <v>43966</v>
      </c>
      <c r="H3797" s="150">
        <v>32000</v>
      </c>
      <c r="I3797" s="148" t="str">
        <f t="shared" si="236"/>
        <v>2020Q2</v>
      </c>
      <c r="J3797" s="148">
        <f t="shared" si="237"/>
        <v>3</v>
      </c>
      <c r="K3797" s="148">
        <f t="shared" si="238"/>
        <v>12</v>
      </c>
      <c r="L3797" s="151">
        <f t="shared" si="239"/>
        <v>1</v>
      </c>
    </row>
    <row r="3798" spans="2:12" x14ac:dyDescent="0.25">
      <c r="B3798" s="147" t="s">
        <v>9</v>
      </c>
      <c r="C3798" s="148" t="s">
        <v>7</v>
      </c>
      <c r="D3798" s="148">
        <v>54</v>
      </c>
      <c r="E3798" s="148" t="s">
        <v>8</v>
      </c>
      <c r="F3798" s="149">
        <v>45065</v>
      </c>
      <c r="G3798" s="149">
        <v>44283</v>
      </c>
      <c r="H3798" s="150">
        <v>22000</v>
      </c>
      <c r="I3798" s="148" t="str">
        <f t="shared" si="236"/>
        <v>2021Q1</v>
      </c>
      <c r="J3798" s="148">
        <f t="shared" si="237"/>
        <v>2</v>
      </c>
      <c r="K3798" s="148">
        <f t="shared" si="238"/>
        <v>9</v>
      </c>
      <c r="L3798" s="151">
        <f t="shared" si="239"/>
        <v>1</v>
      </c>
    </row>
    <row r="3799" spans="2:12" x14ac:dyDescent="0.25">
      <c r="B3799" s="147" t="s">
        <v>9</v>
      </c>
      <c r="C3799" s="148" t="s">
        <v>7</v>
      </c>
      <c r="D3799" s="148">
        <v>57</v>
      </c>
      <c r="E3799" s="148" t="s">
        <v>8</v>
      </c>
      <c r="F3799" s="149">
        <v>45065</v>
      </c>
      <c r="G3799" s="149">
        <v>44760</v>
      </c>
      <c r="H3799" s="150">
        <v>15000</v>
      </c>
      <c r="I3799" s="148" t="str">
        <f t="shared" si="236"/>
        <v>2022Q3</v>
      </c>
      <c r="J3799" s="148">
        <f t="shared" si="237"/>
        <v>1</v>
      </c>
      <c r="K3799" s="148">
        <f t="shared" si="238"/>
        <v>3</v>
      </c>
      <c r="L3799" s="151">
        <f t="shared" si="239"/>
        <v>1</v>
      </c>
    </row>
    <row r="3800" spans="2:12" x14ac:dyDescent="0.25">
      <c r="B3800" s="147" t="s">
        <v>6</v>
      </c>
      <c r="C3800" s="148" t="s">
        <v>7</v>
      </c>
      <c r="D3800" s="148">
        <v>28</v>
      </c>
      <c r="E3800" s="148" t="s">
        <v>8</v>
      </c>
      <c r="F3800" s="149">
        <v>45065</v>
      </c>
      <c r="G3800" s="149">
        <v>45035</v>
      </c>
      <c r="H3800" s="150">
        <v>100000</v>
      </c>
      <c r="I3800" s="148" t="str">
        <f t="shared" si="236"/>
        <v>2023Q2</v>
      </c>
      <c r="J3800" s="148">
        <f t="shared" si="237"/>
        <v>0</v>
      </c>
      <c r="K3800" s="148">
        <f t="shared" si="238"/>
        <v>0</v>
      </c>
      <c r="L3800" s="151">
        <f t="shared" si="239"/>
        <v>1</v>
      </c>
    </row>
    <row r="3801" spans="2:12" x14ac:dyDescent="0.25">
      <c r="B3801" s="147" t="s">
        <v>9</v>
      </c>
      <c r="C3801" s="148" t="s">
        <v>7</v>
      </c>
      <c r="D3801" s="148">
        <v>49</v>
      </c>
      <c r="E3801" s="148" t="s">
        <v>8</v>
      </c>
      <c r="F3801" s="149">
        <v>45066</v>
      </c>
      <c r="G3801" s="149">
        <v>43898</v>
      </c>
      <c r="H3801" s="150">
        <v>35000</v>
      </c>
      <c r="I3801" s="148" t="str">
        <f t="shared" si="236"/>
        <v>2020Q1</v>
      </c>
      <c r="J3801" s="148">
        <f t="shared" si="237"/>
        <v>3</v>
      </c>
      <c r="K3801" s="148">
        <f t="shared" si="238"/>
        <v>13</v>
      </c>
      <c r="L3801" s="151">
        <f t="shared" si="239"/>
        <v>1</v>
      </c>
    </row>
    <row r="3802" spans="2:12" x14ac:dyDescent="0.25">
      <c r="B3802" s="147" t="s">
        <v>9</v>
      </c>
      <c r="C3802" s="148" t="s">
        <v>7</v>
      </c>
      <c r="D3802" s="148">
        <v>52</v>
      </c>
      <c r="E3802" s="148" t="s">
        <v>8</v>
      </c>
      <c r="F3802" s="149">
        <v>45066</v>
      </c>
      <c r="G3802" s="149">
        <v>44160</v>
      </c>
      <c r="H3802" s="150">
        <v>27000</v>
      </c>
      <c r="I3802" s="148" t="str">
        <f t="shared" si="236"/>
        <v>2020Q4</v>
      </c>
      <c r="J3802" s="148">
        <f t="shared" si="237"/>
        <v>3</v>
      </c>
      <c r="K3802" s="148">
        <f t="shared" si="238"/>
        <v>10</v>
      </c>
      <c r="L3802" s="151">
        <f t="shared" si="239"/>
        <v>1</v>
      </c>
    </row>
    <row r="3803" spans="2:12" x14ac:dyDescent="0.25">
      <c r="B3803" s="147" t="s">
        <v>9</v>
      </c>
      <c r="C3803" s="148" t="s">
        <v>7</v>
      </c>
      <c r="D3803" s="148">
        <v>49</v>
      </c>
      <c r="E3803" s="148" t="s">
        <v>8</v>
      </c>
      <c r="F3803" s="149">
        <v>45066</v>
      </c>
      <c r="G3803" s="149">
        <v>44702</v>
      </c>
      <c r="H3803" s="150">
        <v>35000</v>
      </c>
      <c r="I3803" s="148" t="str">
        <f t="shared" si="236"/>
        <v>2022Q2</v>
      </c>
      <c r="J3803" s="148">
        <f t="shared" si="237"/>
        <v>1</v>
      </c>
      <c r="K3803" s="148">
        <f t="shared" si="238"/>
        <v>4</v>
      </c>
      <c r="L3803" s="151">
        <f t="shared" si="239"/>
        <v>1</v>
      </c>
    </row>
    <row r="3804" spans="2:12" x14ac:dyDescent="0.25">
      <c r="B3804" s="147" t="s">
        <v>6</v>
      </c>
      <c r="C3804" s="148" t="s">
        <v>7</v>
      </c>
      <c r="D3804" s="148">
        <v>35</v>
      </c>
      <c r="E3804" s="148" t="s">
        <v>8</v>
      </c>
      <c r="F3804" s="149">
        <v>45067</v>
      </c>
      <c r="G3804" s="149">
        <v>42401</v>
      </c>
      <c r="H3804" s="150">
        <v>88000</v>
      </c>
      <c r="I3804" s="148" t="str">
        <f t="shared" si="236"/>
        <v>2016Q1</v>
      </c>
      <c r="J3804" s="148">
        <f t="shared" si="237"/>
        <v>7</v>
      </c>
      <c r="K3804" s="148">
        <f t="shared" si="238"/>
        <v>29</v>
      </c>
      <c r="L3804" s="151">
        <f t="shared" si="239"/>
        <v>1</v>
      </c>
    </row>
    <row r="3805" spans="2:12" x14ac:dyDescent="0.25">
      <c r="B3805" s="147" t="s">
        <v>9</v>
      </c>
      <c r="C3805" s="148" t="s">
        <v>10</v>
      </c>
      <c r="D3805" s="148">
        <v>33</v>
      </c>
      <c r="E3805" s="148" t="s">
        <v>8</v>
      </c>
      <c r="F3805" s="149">
        <v>45067</v>
      </c>
      <c r="G3805" s="149">
        <v>43500</v>
      </c>
      <c r="H3805" s="150">
        <v>94000</v>
      </c>
      <c r="I3805" s="148" t="str">
        <f t="shared" si="236"/>
        <v>2019Q1</v>
      </c>
      <c r="J3805" s="148">
        <f t="shared" si="237"/>
        <v>4</v>
      </c>
      <c r="K3805" s="148">
        <f t="shared" si="238"/>
        <v>17</v>
      </c>
      <c r="L3805" s="151">
        <f t="shared" si="239"/>
        <v>0</v>
      </c>
    </row>
    <row r="3806" spans="2:12" x14ac:dyDescent="0.25">
      <c r="B3806" s="147" t="s">
        <v>6</v>
      </c>
      <c r="C3806" s="148" t="s">
        <v>7</v>
      </c>
      <c r="D3806" s="148">
        <v>41</v>
      </c>
      <c r="E3806" s="148" t="s">
        <v>8</v>
      </c>
      <c r="F3806" s="149">
        <v>45067</v>
      </c>
      <c r="G3806" s="149">
        <v>44864</v>
      </c>
      <c r="H3806" s="150">
        <v>68000</v>
      </c>
      <c r="I3806" s="148" t="str">
        <f t="shared" si="236"/>
        <v>2022Q4</v>
      </c>
      <c r="J3806" s="148">
        <f t="shared" si="237"/>
        <v>1</v>
      </c>
      <c r="K3806" s="148">
        <f t="shared" si="238"/>
        <v>2</v>
      </c>
      <c r="L3806" s="151">
        <f t="shared" si="239"/>
        <v>1</v>
      </c>
    </row>
    <row r="3807" spans="2:12" x14ac:dyDescent="0.25">
      <c r="B3807" s="147" t="s">
        <v>9</v>
      </c>
      <c r="C3807" s="148" t="s">
        <v>7</v>
      </c>
      <c r="D3807" s="148">
        <v>32</v>
      </c>
      <c r="E3807" s="148" t="s">
        <v>8</v>
      </c>
      <c r="F3807" s="149">
        <v>45067</v>
      </c>
      <c r="G3807" s="149">
        <v>45000</v>
      </c>
      <c r="H3807" s="150">
        <v>96000</v>
      </c>
      <c r="I3807" s="148" t="str">
        <f t="shared" si="236"/>
        <v>2023Q1</v>
      </c>
      <c r="J3807" s="148">
        <f t="shared" si="237"/>
        <v>0</v>
      </c>
      <c r="K3807" s="148">
        <f t="shared" si="238"/>
        <v>1</v>
      </c>
      <c r="L3807" s="151">
        <f t="shared" si="239"/>
        <v>1</v>
      </c>
    </row>
    <row r="3808" spans="2:12" x14ac:dyDescent="0.25">
      <c r="B3808" s="147" t="s">
        <v>6</v>
      </c>
      <c r="C3808" s="148" t="s">
        <v>7</v>
      </c>
      <c r="D3808" s="148">
        <v>40</v>
      </c>
      <c r="E3808" s="148" t="s">
        <v>8</v>
      </c>
      <c r="F3808" s="149">
        <v>45067</v>
      </c>
      <c r="G3808" s="149">
        <v>45009</v>
      </c>
      <c r="H3808" s="150">
        <v>74000</v>
      </c>
      <c r="I3808" s="148" t="str">
        <f t="shared" si="236"/>
        <v>2023Q1</v>
      </c>
      <c r="J3808" s="148">
        <f t="shared" si="237"/>
        <v>0</v>
      </c>
      <c r="K3808" s="148">
        <f t="shared" si="238"/>
        <v>1</v>
      </c>
      <c r="L3808" s="151">
        <f t="shared" si="239"/>
        <v>1</v>
      </c>
    </row>
    <row r="3809" spans="2:12" x14ac:dyDescent="0.25">
      <c r="B3809" s="147" t="s">
        <v>6</v>
      </c>
      <c r="C3809" s="148" t="s">
        <v>7</v>
      </c>
      <c r="D3809" s="148">
        <v>33</v>
      </c>
      <c r="E3809" s="148" t="s">
        <v>8</v>
      </c>
      <c r="F3809" s="149">
        <v>45067</v>
      </c>
      <c r="G3809" s="149">
        <v>45020</v>
      </c>
      <c r="H3809" s="150">
        <v>94000</v>
      </c>
      <c r="I3809" s="148" t="str">
        <f t="shared" si="236"/>
        <v>2023Q2</v>
      </c>
      <c r="J3809" s="148">
        <f t="shared" si="237"/>
        <v>0</v>
      </c>
      <c r="K3809" s="148">
        <f t="shared" si="238"/>
        <v>0</v>
      </c>
      <c r="L3809" s="151">
        <f t="shared" si="239"/>
        <v>1</v>
      </c>
    </row>
    <row r="3810" spans="2:12" x14ac:dyDescent="0.25">
      <c r="B3810" s="147" t="s">
        <v>6</v>
      </c>
      <c r="C3810" s="148" t="s">
        <v>7</v>
      </c>
      <c r="D3810" s="148">
        <v>62</v>
      </c>
      <c r="E3810" s="148" t="s">
        <v>8</v>
      </c>
      <c r="F3810" s="149">
        <v>45067</v>
      </c>
      <c r="G3810" s="149">
        <v>45026</v>
      </c>
      <c r="H3810" s="150">
        <v>10000</v>
      </c>
      <c r="I3810" s="148" t="str">
        <f t="shared" si="236"/>
        <v>2023Q2</v>
      </c>
      <c r="J3810" s="148">
        <f t="shared" si="237"/>
        <v>0</v>
      </c>
      <c r="K3810" s="148">
        <f t="shared" si="238"/>
        <v>0</v>
      </c>
      <c r="L3810" s="151">
        <f t="shared" si="239"/>
        <v>1</v>
      </c>
    </row>
    <row r="3811" spans="2:12" x14ac:dyDescent="0.25">
      <c r="B3811" s="147" t="s">
        <v>11</v>
      </c>
      <c r="C3811" s="148" t="s">
        <v>7</v>
      </c>
      <c r="D3811" s="148">
        <v>47</v>
      </c>
      <c r="E3811" s="148" t="s">
        <v>8</v>
      </c>
      <c r="F3811" s="149">
        <v>45067</v>
      </c>
      <c r="G3811" s="149">
        <v>45054</v>
      </c>
      <c r="H3811" s="150">
        <v>40000</v>
      </c>
      <c r="I3811" s="148" t="str">
        <f t="shared" si="236"/>
        <v>2023Q2</v>
      </c>
      <c r="J3811" s="148">
        <f t="shared" si="237"/>
        <v>0</v>
      </c>
      <c r="K3811" s="148">
        <f t="shared" si="238"/>
        <v>0</v>
      </c>
      <c r="L3811" s="151">
        <f t="shared" si="239"/>
        <v>1</v>
      </c>
    </row>
    <row r="3812" spans="2:12" x14ac:dyDescent="0.25">
      <c r="B3812" s="147" t="s">
        <v>9</v>
      </c>
      <c r="C3812" s="148" t="s">
        <v>7</v>
      </c>
      <c r="D3812" s="148">
        <v>62</v>
      </c>
      <c r="E3812" s="148" t="s">
        <v>8</v>
      </c>
      <c r="F3812" s="149">
        <v>45068</v>
      </c>
      <c r="G3812" s="149">
        <v>44831</v>
      </c>
      <c r="H3812" s="150">
        <v>10000</v>
      </c>
      <c r="I3812" s="148" t="str">
        <f t="shared" si="236"/>
        <v>2022Q3</v>
      </c>
      <c r="J3812" s="148">
        <f t="shared" si="237"/>
        <v>1</v>
      </c>
      <c r="K3812" s="148">
        <f t="shared" si="238"/>
        <v>3</v>
      </c>
      <c r="L3812" s="151">
        <f t="shared" si="239"/>
        <v>1</v>
      </c>
    </row>
    <row r="3813" spans="2:12" x14ac:dyDescent="0.25">
      <c r="B3813" s="147" t="s">
        <v>6</v>
      </c>
      <c r="C3813" s="148" t="s">
        <v>7</v>
      </c>
      <c r="D3813" s="148">
        <v>19</v>
      </c>
      <c r="E3813" s="148" t="s">
        <v>8</v>
      </c>
      <c r="F3813" s="149">
        <v>45068</v>
      </c>
      <c r="G3813" s="149">
        <v>45041</v>
      </c>
      <c r="H3813" s="150">
        <v>100000</v>
      </c>
      <c r="I3813" s="148" t="str">
        <f t="shared" si="236"/>
        <v>2023Q2</v>
      </c>
      <c r="J3813" s="148">
        <f t="shared" si="237"/>
        <v>0</v>
      </c>
      <c r="K3813" s="148">
        <f t="shared" si="238"/>
        <v>0</v>
      </c>
      <c r="L3813" s="151">
        <f t="shared" si="239"/>
        <v>1</v>
      </c>
    </row>
    <row r="3814" spans="2:12" x14ac:dyDescent="0.25">
      <c r="B3814" s="147" t="s">
        <v>9</v>
      </c>
      <c r="C3814" s="148" t="s">
        <v>7</v>
      </c>
      <c r="D3814" s="148">
        <v>40</v>
      </c>
      <c r="E3814" s="148" t="s">
        <v>8</v>
      </c>
      <c r="F3814" s="149">
        <v>45069</v>
      </c>
      <c r="G3814" s="149">
        <v>43094</v>
      </c>
      <c r="H3814" s="150">
        <v>74000</v>
      </c>
      <c r="I3814" s="148" t="str">
        <f t="shared" si="236"/>
        <v>2017Q4</v>
      </c>
      <c r="J3814" s="148">
        <f t="shared" si="237"/>
        <v>6</v>
      </c>
      <c r="K3814" s="148">
        <f t="shared" si="238"/>
        <v>22</v>
      </c>
      <c r="L3814" s="151">
        <f t="shared" si="239"/>
        <v>1</v>
      </c>
    </row>
    <row r="3815" spans="2:12" x14ac:dyDescent="0.25">
      <c r="B3815" s="147" t="s">
        <v>9</v>
      </c>
      <c r="C3815" s="148" t="s">
        <v>7</v>
      </c>
      <c r="D3815" s="148">
        <v>54</v>
      </c>
      <c r="E3815" s="148" t="s">
        <v>8</v>
      </c>
      <c r="F3815" s="149">
        <v>45069</v>
      </c>
      <c r="G3815" s="149">
        <v>44584</v>
      </c>
      <c r="H3815" s="150">
        <v>22000</v>
      </c>
      <c r="I3815" s="148" t="str">
        <f t="shared" si="236"/>
        <v>2022Q1</v>
      </c>
      <c r="J3815" s="148">
        <f t="shared" si="237"/>
        <v>1</v>
      </c>
      <c r="K3815" s="148">
        <f t="shared" si="238"/>
        <v>5</v>
      </c>
      <c r="L3815" s="151">
        <f t="shared" si="239"/>
        <v>1</v>
      </c>
    </row>
    <row r="3816" spans="2:12" x14ac:dyDescent="0.25">
      <c r="B3816" s="147" t="s">
        <v>6</v>
      </c>
      <c r="C3816" s="148" t="s">
        <v>7</v>
      </c>
      <c r="D3816" s="148">
        <v>54</v>
      </c>
      <c r="E3816" s="148" t="s">
        <v>8</v>
      </c>
      <c r="F3816" s="149">
        <v>45069</v>
      </c>
      <c r="G3816" s="149">
        <v>45041</v>
      </c>
      <c r="H3816" s="150">
        <v>22000</v>
      </c>
      <c r="I3816" s="148" t="str">
        <f t="shared" si="236"/>
        <v>2023Q2</v>
      </c>
      <c r="J3816" s="148">
        <f t="shared" si="237"/>
        <v>0</v>
      </c>
      <c r="K3816" s="148">
        <f t="shared" si="238"/>
        <v>0</v>
      </c>
      <c r="L3816" s="151">
        <f t="shared" si="239"/>
        <v>1</v>
      </c>
    </row>
    <row r="3817" spans="2:12" x14ac:dyDescent="0.25">
      <c r="B3817" s="147" t="s">
        <v>6</v>
      </c>
      <c r="C3817" s="148" t="s">
        <v>7</v>
      </c>
      <c r="D3817" s="148">
        <v>20</v>
      </c>
      <c r="E3817" s="148" t="s">
        <v>8</v>
      </c>
      <c r="F3817" s="149">
        <v>45074</v>
      </c>
      <c r="G3817" s="149">
        <v>44872</v>
      </c>
      <c r="H3817" s="150">
        <v>100000</v>
      </c>
      <c r="I3817" s="148" t="str">
        <f t="shared" si="236"/>
        <v>2022Q4</v>
      </c>
      <c r="J3817" s="148">
        <f t="shared" si="237"/>
        <v>1</v>
      </c>
      <c r="K3817" s="148">
        <f t="shared" si="238"/>
        <v>2</v>
      </c>
      <c r="L3817" s="151">
        <f t="shared" si="239"/>
        <v>1</v>
      </c>
    </row>
    <row r="3818" spans="2:12" x14ac:dyDescent="0.25">
      <c r="B3818" s="147" t="s">
        <v>6</v>
      </c>
      <c r="C3818" s="148" t="s">
        <v>7</v>
      </c>
      <c r="D3818" s="148">
        <v>23</v>
      </c>
      <c r="E3818" s="148" t="s">
        <v>8</v>
      </c>
      <c r="F3818" s="149">
        <v>45074</v>
      </c>
      <c r="G3818" s="149">
        <v>44997</v>
      </c>
      <c r="H3818" s="150">
        <v>100000</v>
      </c>
      <c r="I3818" s="148" t="str">
        <f t="shared" si="236"/>
        <v>2023Q1</v>
      </c>
      <c r="J3818" s="148">
        <f t="shared" si="237"/>
        <v>0</v>
      </c>
      <c r="K3818" s="148">
        <f t="shared" si="238"/>
        <v>1</v>
      </c>
      <c r="L3818" s="151">
        <f t="shared" si="239"/>
        <v>1</v>
      </c>
    </row>
    <row r="3819" spans="2:12" x14ac:dyDescent="0.25">
      <c r="B3819" s="147" t="s">
        <v>6</v>
      </c>
      <c r="C3819" s="148" t="s">
        <v>7</v>
      </c>
      <c r="D3819" s="148">
        <v>32</v>
      </c>
      <c r="E3819" s="148" t="s">
        <v>8</v>
      </c>
      <c r="F3819" s="149">
        <v>45074</v>
      </c>
      <c r="G3819" s="149">
        <v>45008</v>
      </c>
      <c r="H3819" s="150">
        <v>96000</v>
      </c>
      <c r="I3819" s="148" t="str">
        <f t="shared" si="236"/>
        <v>2023Q1</v>
      </c>
      <c r="J3819" s="148">
        <f t="shared" si="237"/>
        <v>0</v>
      </c>
      <c r="K3819" s="148">
        <f t="shared" si="238"/>
        <v>1</v>
      </c>
      <c r="L3819" s="151">
        <f t="shared" si="239"/>
        <v>1</v>
      </c>
    </row>
    <row r="3820" spans="2:12" x14ac:dyDescent="0.25">
      <c r="B3820" s="147" t="s">
        <v>11</v>
      </c>
      <c r="C3820" s="148" t="s">
        <v>7</v>
      </c>
      <c r="D3820" s="148">
        <v>50</v>
      </c>
      <c r="E3820" s="148" t="s">
        <v>8</v>
      </c>
      <c r="F3820" s="149">
        <v>45074</v>
      </c>
      <c r="G3820" s="149">
        <v>45055</v>
      </c>
      <c r="H3820" s="150">
        <v>32000</v>
      </c>
      <c r="I3820" s="148" t="str">
        <f t="shared" si="236"/>
        <v>2023Q2</v>
      </c>
      <c r="J3820" s="148">
        <f t="shared" si="237"/>
        <v>0</v>
      </c>
      <c r="K3820" s="148">
        <f t="shared" si="238"/>
        <v>0</v>
      </c>
      <c r="L3820" s="151">
        <f t="shared" si="239"/>
        <v>1</v>
      </c>
    </row>
    <row r="3821" spans="2:12" x14ac:dyDescent="0.25">
      <c r="B3821" s="147" t="s">
        <v>6</v>
      </c>
      <c r="C3821" s="148" t="s">
        <v>7</v>
      </c>
      <c r="D3821" s="148">
        <v>25</v>
      </c>
      <c r="E3821" s="148" t="s">
        <v>8</v>
      </c>
      <c r="F3821" s="149">
        <v>45075</v>
      </c>
      <c r="G3821" s="149">
        <v>44982</v>
      </c>
      <c r="H3821" s="150">
        <v>100000</v>
      </c>
      <c r="I3821" s="148" t="str">
        <f t="shared" si="236"/>
        <v>2023Q1</v>
      </c>
      <c r="J3821" s="148">
        <f t="shared" si="237"/>
        <v>0</v>
      </c>
      <c r="K3821" s="148">
        <f t="shared" si="238"/>
        <v>1</v>
      </c>
      <c r="L3821" s="151">
        <f t="shared" si="239"/>
        <v>1</v>
      </c>
    </row>
    <row r="3822" spans="2:12" x14ac:dyDescent="0.25">
      <c r="B3822" s="147" t="s">
        <v>6</v>
      </c>
      <c r="C3822" s="148" t="s">
        <v>7</v>
      </c>
      <c r="D3822" s="148">
        <v>62</v>
      </c>
      <c r="E3822" s="148" t="s">
        <v>8</v>
      </c>
      <c r="F3822" s="149">
        <v>45076</v>
      </c>
      <c r="G3822" s="149">
        <v>45014</v>
      </c>
      <c r="H3822" s="150">
        <v>10000</v>
      </c>
      <c r="I3822" s="148" t="str">
        <f t="shared" si="236"/>
        <v>2023Q1</v>
      </c>
      <c r="J3822" s="148">
        <f t="shared" si="237"/>
        <v>0</v>
      </c>
      <c r="K3822" s="148">
        <f t="shared" si="238"/>
        <v>1</v>
      </c>
      <c r="L3822" s="151">
        <f t="shared" si="239"/>
        <v>1</v>
      </c>
    </row>
    <row r="3823" spans="2:12" x14ac:dyDescent="0.25">
      <c r="B3823" s="147" t="s">
        <v>6</v>
      </c>
      <c r="C3823" s="148" t="s">
        <v>7</v>
      </c>
      <c r="D3823" s="148">
        <v>47</v>
      </c>
      <c r="E3823" s="148" t="s">
        <v>8</v>
      </c>
      <c r="F3823" s="149">
        <v>45081</v>
      </c>
      <c r="G3823" s="149">
        <v>44122</v>
      </c>
      <c r="H3823" s="150">
        <v>40000</v>
      </c>
      <c r="I3823" s="148" t="str">
        <f t="shared" si="236"/>
        <v>2020Q4</v>
      </c>
      <c r="J3823" s="148">
        <f t="shared" si="237"/>
        <v>3</v>
      </c>
      <c r="K3823" s="148">
        <f t="shared" si="238"/>
        <v>10</v>
      </c>
      <c r="L3823" s="151">
        <f t="shared" si="239"/>
        <v>1</v>
      </c>
    </row>
    <row r="3824" spans="2:12" x14ac:dyDescent="0.25">
      <c r="B3824" s="147" t="s">
        <v>6</v>
      </c>
      <c r="C3824" s="148" t="s">
        <v>7</v>
      </c>
      <c r="D3824" s="148">
        <v>21</v>
      </c>
      <c r="E3824" s="148" t="s">
        <v>8</v>
      </c>
      <c r="F3824" s="149">
        <v>45081</v>
      </c>
      <c r="G3824" s="149">
        <v>44684</v>
      </c>
      <c r="H3824" s="150">
        <v>100000</v>
      </c>
      <c r="I3824" s="148" t="str">
        <f t="shared" si="236"/>
        <v>2022Q2</v>
      </c>
      <c r="J3824" s="148">
        <f t="shared" si="237"/>
        <v>1</v>
      </c>
      <c r="K3824" s="148">
        <f t="shared" si="238"/>
        <v>4</v>
      </c>
      <c r="L3824" s="151">
        <f t="shared" si="239"/>
        <v>1</v>
      </c>
    </row>
    <row r="3825" spans="2:12" x14ac:dyDescent="0.25">
      <c r="B3825" s="147" t="s">
        <v>6</v>
      </c>
      <c r="C3825" s="148" t="s">
        <v>7</v>
      </c>
      <c r="D3825" s="148">
        <v>49</v>
      </c>
      <c r="E3825" s="148" t="s">
        <v>8</v>
      </c>
      <c r="F3825" s="149">
        <v>45081</v>
      </c>
      <c r="G3825" s="149">
        <v>44984</v>
      </c>
      <c r="H3825" s="150">
        <v>35000</v>
      </c>
      <c r="I3825" s="148" t="str">
        <f t="shared" si="236"/>
        <v>2023Q1</v>
      </c>
      <c r="J3825" s="148">
        <f t="shared" si="237"/>
        <v>0</v>
      </c>
      <c r="K3825" s="148">
        <f t="shared" si="238"/>
        <v>1</v>
      </c>
      <c r="L3825" s="151">
        <f t="shared" si="239"/>
        <v>1</v>
      </c>
    </row>
    <row r="3826" spans="2:12" x14ac:dyDescent="0.25">
      <c r="B3826" s="147" t="s">
        <v>9</v>
      </c>
      <c r="C3826" s="148" t="s">
        <v>7</v>
      </c>
      <c r="D3826" s="148">
        <v>52</v>
      </c>
      <c r="E3826" s="148" t="s">
        <v>8</v>
      </c>
      <c r="F3826" s="149">
        <v>45082</v>
      </c>
      <c r="G3826" s="149">
        <v>44479</v>
      </c>
      <c r="H3826" s="150">
        <v>27000</v>
      </c>
      <c r="I3826" s="148" t="str">
        <f t="shared" si="236"/>
        <v>2021Q4</v>
      </c>
      <c r="J3826" s="148">
        <f t="shared" si="237"/>
        <v>2</v>
      </c>
      <c r="K3826" s="148">
        <f t="shared" si="238"/>
        <v>6</v>
      </c>
      <c r="L3826" s="151">
        <f t="shared" si="239"/>
        <v>1</v>
      </c>
    </row>
    <row r="3827" spans="2:12" x14ac:dyDescent="0.25">
      <c r="B3827" s="147" t="s">
        <v>6</v>
      </c>
      <c r="C3827" s="148" t="s">
        <v>7</v>
      </c>
      <c r="D3827" s="148">
        <v>49</v>
      </c>
      <c r="E3827" s="148" t="s">
        <v>8</v>
      </c>
      <c r="F3827" s="149">
        <v>45082</v>
      </c>
      <c r="G3827" s="149">
        <v>44862</v>
      </c>
      <c r="H3827" s="150">
        <v>35000</v>
      </c>
      <c r="I3827" s="148" t="str">
        <f t="shared" si="236"/>
        <v>2022Q4</v>
      </c>
      <c r="J3827" s="148">
        <f t="shared" si="237"/>
        <v>1</v>
      </c>
      <c r="K3827" s="148">
        <f t="shared" si="238"/>
        <v>2</v>
      </c>
      <c r="L3827" s="151">
        <f t="shared" si="239"/>
        <v>1</v>
      </c>
    </row>
    <row r="3828" spans="2:12" x14ac:dyDescent="0.25">
      <c r="B3828" s="147" t="s">
        <v>6</v>
      </c>
      <c r="C3828" s="148" t="s">
        <v>7</v>
      </c>
      <c r="D3828" s="148">
        <v>34</v>
      </c>
      <c r="E3828" s="148" t="s">
        <v>8</v>
      </c>
      <c r="F3828" s="149">
        <v>45082</v>
      </c>
      <c r="G3828" s="149">
        <v>45038</v>
      </c>
      <c r="H3828" s="150">
        <v>91000</v>
      </c>
      <c r="I3828" s="148" t="str">
        <f t="shared" si="236"/>
        <v>2023Q2</v>
      </c>
      <c r="J3828" s="148">
        <f t="shared" si="237"/>
        <v>0</v>
      </c>
      <c r="K3828" s="148">
        <f t="shared" si="238"/>
        <v>0</v>
      </c>
      <c r="L3828" s="151">
        <f t="shared" si="239"/>
        <v>1</v>
      </c>
    </row>
    <row r="3829" spans="2:12" x14ac:dyDescent="0.25">
      <c r="B3829" s="147" t="s">
        <v>9</v>
      </c>
      <c r="C3829" s="148" t="s">
        <v>7</v>
      </c>
      <c r="D3829" s="148">
        <v>51</v>
      </c>
      <c r="E3829" s="148" t="s">
        <v>8</v>
      </c>
      <c r="F3829" s="149">
        <v>45083</v>
      </c>
      <c r="G3829" s="149">
        <v>42805</v>
      </c>
      <c r="H3829" s="150">
        <v>30000</v>
      </c>
      <c r="I3829" s="148" t="str">
        <f t="shared" si="236"/>
        <v>2017Q1</v>
      </c>
      <c r="J3829" s="148">
        <f t="shared" si="237"/>
        <v>6</v>
      </c>
      <c r="K3829" s="148">
        <f t="shared" si="238"/>
        <v>25</v>
      </c>
      <c r="L3829" s="151">
        <f t="shared" si="239"/>
        <v>1</v>
      </c>
    </row>
    <row r="3830" spans="2:12" x14ac:dyDescent="0.25">
      <c r="B3830" s="147" t="s">
        <v>9</v>
      </c>
      <c r="C3830" s="148" t="s">
        <v>7</v>
      </c>
      <c r="D3830" s="148">
        <v>46</v>
      </c>
      <c r="E3830" s="148" t="s">
        <v>8</v>
      </c>
      <c r="F3830" s="149">
        <v>45083</v>
      </c>
      <c r="G3830" s="149">
        <v>43647</v>
      </c>
      <c r="H3830" s="150">
        <v>43000</v>
      </c>
      <c r="I3830" s="148" t="str">
        <f t="shared" si="236"/>
        <v>2019Q3</v>
      </c>
      <c r="J3830" s="148">
        <f t="shared" si="237"/>
        <v>4</v>
      </c>
      <c r="K3830" s="148">
        <f t="shared" si="238"/>
        <v>15</v>
      </c>
      <c r="L3830" s="151">
        <f t="shared" si="239"/>
        <v>1</v>
      </c>
    </row>
    <row r="3831" spans="2:12" x14ac:dyDescent="0.25">
      <c r="B3831" s="147" t="s">
        <v>6</v>
      </c>
      <c r="C3831" s="148" t="s">
        <v>7</v>
      </c>
      <c r="D3831" s="148">
        <v>33</v>
      </c>
      <c r="E3831" s="148" t="s">
        <v>8</v>
      </c>
      <c r="F3831" s="149">
        <v>45083</v>
      </c>
      <c r="G3831" s="149">
        <v>44815</v>
      </c>
      <c r="H3831" s="150">
        <v>94000</v>
      </c>
      <c r="I3831" s="148" t="str">
        <f t="shared" si="236"/>
        <v>2022Q3</v>
      </c>
      <c r="J3831" s="148">
        <f t="shared" si="237"/>
        <v>1</v>
      </c>
      <c r="K3831" s="148">
        <f t="shared" si="238"/>
        <v>3</v>
      </c>
      <c r="L3831" s="151">
        <f t="shared" si="239"/>
        <v>1</v>
      </c>
    </row>
    <row r="3832" spans="2:12" x14ac:dyDescent="0.25">
      <c r="B3832" s="147" t="s">
        <v>11</v>
      </c>
      <c r="C3832" s="148" t="s">
        <v>7</v>
      </c>
      <c r="D3832" s="148">
        <v>60</v>
      </c>
      <c r="E3832" s="148" t="s">
        <v>8</v>
      </c>
      <c r="F3832" s="149">
        <v>45083</v>
      </c>
      <c r="G3832" s="149">
        <v>45046</v>
      </c>
      <c r="H3832" s="150">
        <v>10000</v>
      </c>
      <c r="I3832" s="148" t="str">
        <f t="shared" si="236"/>
        <v>2023Q2</v>
      </c>
      <c r="J3832" s="148">
        <f t="shared" si="237"/>
        <v>0</v>
      </c>
      <c r="K3832" s="148">
        <f t="shared" si="238"/>
        <v>0</v>
      </c>
      <c r="L3832" s="151">
        <f t="shared" si="239"/>
        <v>1</v>
      </c>
    </row>
    <row r="3833" spans="2:12" x14ac:dyDescent="0.25">
      <c r="B3833" s="147" t="s">
        <v>9</v>
      </c>
      <c r="C3833" s="148" t="s">
        <v>7</v>
      </c>
      <c r="D3833" s="148">
        <v>35</v>
      </c>
      <c r="E3833" s="148" t="s">
        <v>8</v>
      </c>
      <c r="F3833" s="149">
        <v>45086</v>
      </c>
      <c r="G3833" s="149">
        <v>44580</v>
      </c>
      <c r="H3833" s="150">
        <v>88000</v>
      </c>
      <c r="I3833" s="148" t="str">
        <f t="shared" si="236"/>
        <v>2022Q1</v>
      </c>
      <c r="J3833" s="148">
        <f t="shared" si="237"/>
        <v>1</v>
      </c>
      <c r="K3833" s="148">
        <f t="shared" si="238"/>
        <v>5</v>
      </c>
      <c r="L3833" s="151">
        <f t="shared" si="239"/>
        <v>1</v>
      </c>
    </row>
    <row r="3834" spans="2:12" x14ac:dyDescent="0.25">
      <c r="B3834" s="147" t="s">
        <v>6</v>
      </c>
      <c r="C3834" s="148" t="s">
        <v>7</v>
      </c>
      <c r="D3834" s="148">
        <v>58</v>
      </c>
      <c r="E3834" s="148" t="s">
        <v>8</v>
      </c>
      <c r="F3834" s="149">
        <v>45086</v>
      </c>
      <c r="G3834" s="149">
        <v>44615</v>
      </c>
      <c r="H3834" s="150">
        <v>12000</v>
      </c>
      <c r="I3834" s="148" t="str">
        <f t="shared" si="236"/>
        <v>2022Q1</v>
      </c>
      <c r="J3834" s="148">
        <f t="shared" si="237"/>
        <v>1</v>
      </c>
      <c r="K3834" s="148">
        <f t="shared" si="238"/>
        <v>5</v>
      </c>
      <c r="L3834" s="151">
        <f t="shared" si="239"/>
        <v>1</v>
      </c>
    </row>
    <row r="3835" spans="2:12" x14ac:dyDescent="0.25">
      <c r="B3835" s="147" t="s">
        <v>6</v>
      </c>
      <c r="C3835" s="148" t="s">
        <v>7</v>
      </c>
      <c r="D3835" s="148">
        <v>60</v>
      </c>
      <c r="E3835" s="148" t="s">
        <v>8</v>
      </c>
      <c r="F3835" s="149">
        <v>45086</v>
      </c>
      <c r="G3835" s="149">
        <v>45024</v>
      </c>
      <c r="H3835" s="150">
        <v>10000</v>
      </c>
      <c r="I3835" s="148" t="str">
        <f t="shared" si="236"/>
        <v>2023Q2</v>
      </c>
      <c r="J3835" s="148">
        <f t="shared" si="237"/>
        <v>0</v>
      </c>
      <c r="K3835" s="148">
        <f t="shared" si="238"/>
        <v>0</v>
      </c>
      <c r="L3835" s="151">
        <f t="shared" si="239"/>
        <v>1</v>
      </c>
    </row>
    <row r="3836" spans="2:12" x14ac:dyDescent="0.25">
      <c r="B3836" s="147" t="s">
        <v>9</v>
      </c>
      <c r="C3836" s="148" t="s">
        <v>7</v>
      </c>
      <c r="D3836" s="148">
        <v>46</v>
      </c>
      <c r="E3836" s="148" t="s">
        <v>8</v>
      </c>
      <c r="F3836" s="149">
        <v>45087</v>
      </c>
      <c r="G3836" s="149">
        <v>44458</v>
      </c>
      <c r="H3836" s="150">
        <v>43000</v>
      </c>
      <c r="I3836" s="148" t="str">
        <f t="shared" si="236"/>
        <v>2021Q3</v>
      </c>
      <c r="J3836" s="148">
        <f t="shared" si="237"/>
        <v>2</v>
      </c>
      <c r="K3836" s="148">
        <f t="shared" si="238"/>
        <v>7</v>
      </c>
      <c r="L3836" s="151">
        <f t="shared" si="239"/>
        <v>1</v>
      </c>
    </row>
    <row r="3837" spans="2:12" x14ac:dyDescent="0.25">
      <c r="B3837" s="147" t="s">
        <v>6</v>
      </c>
      <c r="C3837" s="148" t="s">
        <v>7</v>
      </c>
      <c r="D3837" s="148">
        <v>61</v>
      </c>
      <c r="E3837" s="148" t="s">
        <v>12</v>
      </c>
      <c r="F3837" s="149">
        <v>45087</v>
      </c>
      <c r="G3837" s="149">
        <v>44998</v>
      </c>
      <c r="H3837" s="150">
        <v>20000</v>
      </c>
      <c r="I3837" s="148" t="str">
        <f t="shared" si="236"/>
        <v>2023Q1</v>
      </c>
      <c r="J3837" s="148">
        <f t="shared" si="237"/>
        <v>0</v>
      </c>
      <c r="K3837" s="148">
        <f t="shared" si="238"/>
        <v>1</v>
      </c>
      <c r="L3837" s="151">
        <f t="shared" si="239"/>
        <v>1</v>
      </c>
    </row>
    <row r="3838" spans="2:12" x14ac:dyDescent="0.25">
      <c r="B3838" s="147" t="s">
        <v>6</v>
      </c>
      <c r="C3838" s="148" t="s">
        <v>7</v>
      </c>
      <c r="D3838" s="148">
        <v>21</v>
      </c>
      <c r="E3838" s="148" t="s">
        <v>8</v>
      </c>
      <c r="F3838" s="149">
        <v>45087</v>
      </c>
      <c r="G3838" s="149">
        <v>45008</v>
      </c>
      <c r="H3838" s="150">
        <v>100000</v>
      </c>
      <c r="I3838" s="148" t="str">
        <f t="shared" si="236"/>
        <v>2023Q1</v>
      </c>
      <c r="J3838" s="148">
        <f t="shared" si="237"/>
        <v>0</v>
      </c>
      <c r="K3838" s="148">
        <f t="shared" si="238"/>
        <v>1</v>
      </c>
      <c r="L3838" s="151">
        <f t="shared" si="239"/>
        <v>1</v>
      </c>
    </row>
    <row r="3839" spans="2:12" x14ac:dyDescent="0.25">
      <c r="B3839" s="147" t="s">
        <v>6</v>
      </c>
      <c r="C3839" s="148" t="s">
        <v>7</v>
      </c>
      <c r="D3839" s="148">
        <v>53</v>
      </c>
      <c r="E3839" s="148" t="s">
        <v>8</v>
      </c>
      <c r="F3839" s="149">
        <v>45087</v>
      </c>
      <c r="G3839" s="149">
        <v>45018</v>
      </c>
      <c r="H3839" s="150">
        <v>25000</v>
      </c>
      <c r="I3839" s="148" t="str">
        <f t="shared" si="236"/>
        <v>2023Q2</v>
      </c>
      <c r="J3839" s="148">
        <f t="shared" si="237"/>
        <v>0</v>
      </c>
      <c r="K3839" s="148">
        <f t="shared" si="238"/>
        <v>0</v>
      </c>
      <c r="L3839" s="151">
        <f t="shared" si="239"/>
        <v>1</v>
      </c>
    </row>
    <row r="3840" spans="2:12" x14ac:dyDescent="0.25">
      <c r="B3840" s="147" t="s">
        <v>6</v>
      </c>
      <c r="C3840" s="148" t="s">
        <v>7</v>
      </c>
      <c r="D3840" s="148">
        <v>46</v>
      </c>
      <c r="E3840" s="148" t="s">
        <v>8</v>
      </c>
      <c r="F3840" s="149">
        <v>45088</v>
      </c>
      <c r="G3840" s="149">
        <v>45019</v>
      </c>
      <c r="H3840" s="150">
        <v>43000</v>
      </c>
      <c r="I3840" s="148" t="str">
        <f t="shared" si="236"/>
        <v>2023Q2</v>
      </c>
      <c r="J3840" s="148">
        <f t="shared" si="237"/>
        <v>0</v>
      </c>
      <c r="K3840" s="148">
        <f t="shared" si="238"/>
        <v>0</v>
      </c>
      <c r="L3840" s="151">
        <f t="shared" si="239"/>
        <v>1</v>
      </c>
    </row>
    <row r="3841" spans="2:12" x14ac:dyDescent="0.25">
      <c r="B3841" s="147" t="s">
        <v>6</v>
      </c>
      <c r="C3841" s="148" t="s">
        <v>7</v>
      </c>
      <c r="D3841" s="148">
        <v>48</v>
      </c>
      <c r="E3841" s="148" t="s">
        <v>8</v>
      </c>
      <c r="F3841" s="149">
        <v>45088</v>
      </c>
      <c r="G3841" s="149">
        <v>45021</v>
      </c>
      <c r="H3841" s="150">
        <v>38000</v>
      </c>
      <c r="I3841" s="148" t="str">
        <f t="shared" si="236"/>
        <v>2023Q2</v>
      </c>
      <c r="J3841" s="148">
        <f t="shared" si="237"/>
        <v>0</v>
      </c>
      <c r="K3841" s="148">
        <f t="shared" si="238"/>
        <v>0</v>
      </c>
      <c r="L3841" s="151">
        <f t="shared" si="239"/>
        <v>1</v>
      </c>
    </row>
    <row r="3842" spans="2:12" x14ac:dyDescent="0.25">
      <c r="B3842" s="147" t="s">
        <v>9</v>
      </c>
      <c r="C3842" s="148" t="s">
        <v>7</v>
      </c>
      <c r="D3842" s="148">
        <v>51</v>
      </c>
      <c r="E3842" s="148" t="s">
        <v>8</v>
      </c>
      <c r="F3842" s="149">
        <v>45089</v>
      </c>
      <c r="G3842" s="149">
        <v>44440</v>
      </c>
      <c r="H3842" s="150">
        <v>30000</v>
      </c>
      <c r="I3842" s="148" t="str">
        <f t="shared" si="236"/>
        <v>2021Q3</v>
      </c>
      <c r="J3842" s="148">
        <f t="shared" si="237"/>
        <v>2</v>
      </c>
      <c r="K3842" s="148">
        <f t="shared" si="238"/>
        <v>7</v>
      </c>
      <c r="L3842" s="151">
        <f t="shared" si="239"/>
        <v>1</v>
      </c>
    </row>
    <row r="3843" spans="2:12" x14ac:dyDescent="0.25">
      <c r="B3843" s="147" t="s">
        <v>6</v>
      </c>
      <c r="C3843" s="148" t="s">
        <v>7</v>
      </c>
      <c r="D3843" s="148">
        <v>37</v>
      </c>
      <c r="E3843" s="148" t="s">
        <v>8</v>
      </c>
      <c r="F3843" s="149">
        <v>45089</v>
      </c>
      <c r="G3843" s="149">
        <v>44960</v>
      </c>
      <c r="H3843" s="150">
        <v>86000</v>
      </c>
      <c r="I3843" s="148" t="str">
        <f t="shared" si="236"/>
        <v>2023Q1</v>
      </c>
      <c r="J3843" s="148">
        <f t="shared" si="237"/>
        <v>0</v>
      </c>
      <c r="K3843" s="148">
        <f t="shared" si="238"/>
        <v>1</v>
      </c>
      <c r="L3843" s="151">
        <f t="shared" si="239"/>
        <v>1</v>
      </c>
    </row>
    <row r="3844" spans="2:12" x14ac:dyDescent="0.25">
      <c r="B3844" s="147" t="s">
        <v>6</v>
      </c>
      <c r="C3844" s="148" t="s">
        <v>7</v>
      </c>
      <c r="D3844" s="148">
        <v>37</v>
      </c>
      <c r="E3844" s="148" t="s">
        <v>8</v>
      </c>
      <c r="F3844" s="149">
        <v>45089</v>
      </c>
      <c r="G3844" s="149">
        <v>45032</v>
      </c>
      <c r="H3844" s="150">
        <v>86000</v>
      </c>
      <c r="I3844" s="148" t="str">
        <f t="shared" si="236"/>
        <v>2023Q2</v>
      </c>
      <c r="J3844" s="148">
        <f t="shared" si="237"/>
        <v>0</v>
      </c>
      <c r="K3844" s="148">
        <f t="shared" si="238"/>
        <v>0</v>
      </c>
      <c r="L3844" s="151">
        <f t="shared" si="239"/>
        <v>1</v>
      </c>
    </row>
    <row r="3845" spans="2:12" x14ac:dyDescent="0.25">
      <c r="B3845" s="147" t="s">
        <v>9</v>
      </c>
      <c r="C3845" s="148" t="s">
        <v>7</v>
      </c>
      <c r="D3845" s="148">
        <v>45</v>
      </c>
      <c r="E3845" s="148" t="s">
        <v>8</v>
      </c>
      <c r="F3845" s="149">
        <v>45090</v>
      </c>
      <c r="G3845" s="149">
        <v>44625</v>
      </c>
      <c r="H3845" s="150">
        <v>47000</v>
      </c>
      <c r="I3845" s="148" t="str">
        <f t="shared" si="236"/>
        <v>2022Q1</v>
      </c>
      <c r="J3845" s="148">
        <f t="shared" si="237"/>
        <v>1</v>
      </c>
      <c r="K3845" s="148">
        <f t="shared" si="238"/>
        <v>5</v>
      </c>
      <c r="L3845" s="151">
        <f t="shared" si="239"/>
        <v>1</v>
      </c>
    </row>
    <row r="3846" spans="2:12" x14ac:dyDescent="0.25">
      <c r="B3846" s="147" t="s">
        <v>6</v>
      </c>
      <c r="C3846" s="148" t="s">
        <v>7</v>
      </c>
      <c r="D3846" s="148">
        <v>24</v>
      </c>
      <c r="E3846" s="148" t="s">
        <v>8</v>
      </c>
      <c r="F3846" s="149">
        <v>45090</v>
      </c>
      <c r="G3846" s="149">
        <v>44733</v>
      </c>
      <c r="H3846" s="150">
        <v>100000</v>
      </c>
      <c r="I3846" s="148" t="str">
        <f t="shared" si="236"/>
        <v>2022Q2</v>
      </c>
      <c r="J3846" s="148">
        <f t="shared" si="237"/>
        <v>1</v>
      </c>
      <c r="K3846" s="148">
        <f t="shared" si="238"/>
        <v>4</v>
      </c>
      <c r="L3846" s="151">
        <f t="shared" si="239"/>
        <v>1</v>
      </c>
    </row>
    <row r="3847" spans="2:12" x14ac:dyDescent="0.25">
      <c r="B3847" s="147" t="s">
        <v>6</v>
      </c>
      <c r="C3847" s="148" t="s">
        <v>7</v>
      </c>
      <c r="D3847" s="148">
        <v>46</v>
      </c>
      <c r="E3847" s="148" t="s">
        <v>8</v>
      </c>
      <c r="F3847" s="149">
        <v>45090</v>
      </c>
      <c r="G3847" s="149">
        <v>44970</v>
      </c>
      <c r="H3847" s="150">
        <v>43000</v>
      </c>
      <c r="I3847" s="148" t="str">
        <f t="shared" si="236"/>
        <v>2023Q1</v>
      </c>
      <c r="J3847" s="148">
        <f t="shared" si="237"/>
        <v>0</v>
      </c>
      <c r="K3847" s="148">
        <f t="shared" si="238"/>
        <v>1</v>
      </c>
      <c r="L3847" s="151">
        <f t="shared" si="239"/>
        <v>1</v>
      </c>
    </row>
    <row r="3848" spans="2:12" x14ac:dyDescent="0.25">
      <c r="B3848" s="147" t="s">
        <v>6</v>
      </c>
      <c r="C3848" s="148" t="s">
        <v>7</v>
      </c>
      <c r="D3848" s="148">
        <v>48</v>
      </c>
      <c r="E3848" s="148" t="s">
        <v>8</v>
      </c>
      <c r="F3848" s="149">
        <v>45090</v>
      </c>
      <c r="G3848" s="149">
        <v>45009</v>
      </c>
      <c r="H3848" s="150">
        <v>38000</v>
      </c>
      <c r="I3848" s="148" t="str">
        <f t="shared" si="236"/>
        <v>2023Q1</v>
      </c>
      <c r="J3848" s="148">
        <f t="shared" si="237"/>
        <v>0</v>
      </c>
      <c r="K3848" s="148">
        <f t="shared" si="238"/>
        <v>1</v>
      </c>
      <c r="L3848" s="151">
        <f t="shared" si="239"/>
        <v>1</v>
      </c>
    </row>
    <row r="3849" spans="2:12" x14ac:dyDescent="0.25">
      <c r="B3849" s="147" t="s">
        <v>6</v>
      </c>
      <c r="C3849" s="148" t="s">
        <v>7</v>
      </c>
      <c r="D3849" s="148">
        <v>62</v>
      </c>
      <c r="E3849" s="148" t="s">
        <v>8</v>
      </c>
      <c r="F3849" s="149">
        <v>45090</v>
      </c>
      <c r="G3849" s="149">
        <v>45021</v>
      </c>
      <c r="H3849" s="150">
        <v>10000</v>
      </c>
      <c r="I3849" s="148" t="str">
        <f t="shared" si="236"/>
        <v>2023Q2</v>
      </c>
      <c r="J3849" s="148">
        <f t="shared" si="237"/>
        <v>0</v>
      </c>
      <c r="K3849" s="148">
        <f t="shared" si="238"/>
        <v>0</v>
      </c>
      <c r="L3849" s="151">
        <f t="shared" si="239"/>
        <v>1</v>
      </c>
    </row>
    <row r="3850" spans="2:12" x14ac:dyDescent="0.25">
      <c r="B3850" s="147" t="s">
        <v>11</v>
      </c>
      <c r="C3850" s="148" t="s">
        <v>7</v>
      </c>
      <c r="D3850" s="148">
        <v>51</v>
      </c>
      <c r="E3850" s="148" t="s">
        <v>8</v>
      </c>
      <c r="F3850" s="149">
        <v>45090</v>
      </c>
      <c r="G3850" s="149">
        <v>45067</v>
      </c>
      <c r="H3850" s="150">
        <v>30000</v>
      </c>
      <c r="I3850" s="148" t="str">
        <f t="shared" si="236"/>
        <v>2023Q2</v>
      </c>
      <c r="J3850" s="148">
        <f t="shared" si="237"/>
        <v>0</v>
      </c>
      <c r="K3850" s="148">
        <f t="shared" si="238"/>
        <v>0</v>
      </c>
      <c r="L3850" s="151">
        <f t="shared" si="239"/>
        <v>1</v>
      </c>
    </row>
    <row r="3851" spans="2:12" x14ac:dyDescent="0.25">
      <c r="B3851" s="147" t="s">
        <v>9</v>
      </c>
      <c r="C3851" s="148" t="s">
        <v>7</v>
      </c>
      <c r="D3851" s="148">
        <v>57</v>
      </c>
      <c r="E3851" s="148" t="s">
        <v>8</v>
      </c>
      <c r="F3851" s="149">
        <v>45093</v>
      </c>
      <c r="G3851" s="149">
        <v>43250</v>
      </c>
      <c r="H3851" s="150">
        <v>15000</v>
      </c>
      <c r="I3851" s="148" t="str">
        <f t="shared" ref="I3851:I3914" si="240">YEAR(G3851)&amp;"Q"&amp;ROUNDUP(MONTH(G3851)/3,0)</f>
        <v>2018Q2</v>
      </c>
      <c r="J3851" s="148">
        <f t="shared" ref="J3851:J3914" si="241">YEAR(F3851)-YEAR(G3851)</f>
        <v>5</v>
      </c>
      <c r="K3851" s="148">
        <f t="shared" ref="K3851:K3914" si="242">(YEAR(F3851)*4+ROUNDDOWN((MONTH(F3851)-1)/3,0))
-(YEAR(G3851)*4+ROUNDDOWN((MONTH(G3851)-1)/3,0))</f>
        <v>20</v>
      </c>
      <c r="L3851" s="151">
        <f t="shared" ref="L3851:L3914" si="243">IF(C3851="Declined",0,IF(C3851="Admitted",1,IF(B3851="TPD",0.8,1)))</f>
        <v>1</v>
      </c>
    </row>
    <row r="3852" spans="2:12" x14ac:dyDescent="0.25">
      <c r="B3852" s="147" t="s">
        <v>9</v>
      </c>
      <c r="C3852" s="148" t="s">
        <v>7</v>
      </c>
      <c r="D3852" s="148">
        <v>60</v>
      </c>
      <c r="E3852" s="148" t="s">
        <v>8</v>
      </c>
      <c r="F3852" s="149">
        <v>45093</v>
      </c>
      <c r="G3852" s="149">
        <v>43900</v>
      </c>
      <c r="H3852" s="150">
        <v>10000</v>
      </c>
      <c r="I3852" s="148" t="str">
        <f t="shared" si="240"/>
        <v>2020Q1</v>
      </c>
      <c r="J3852" s="148">
        <f t="shared" si="241"/>
        <v>3</v>
      </c>
      <c r="K3852" s="148">
        <f t="shared" si="242"/>
        <v>13</v>
      </c>
      <c r="L3852" s="151">
        <f t="shared" si="243"/>
        <v>1</v>
      </c>
    </row>
    <row r="3853" spans="2:12" x14ac:dyDescent="0.25">
      <c r="B3853" s="147" t="s">
        <v>6</v>
      </c>
      <c r="C3853" s="148" t="s">
        <v>7</v>
      </c>
      <c r="D3853" s="148">
        <v>54</v>
      </c>
      <c r="E3853" s="148" t="s">
        <v>8</v>
      </c>
      <c r="F3853" s="149">
        <v>45093</v>
      </c>
      <c r="G3853" s="149">
        <v>45005</v>
      </c>
      <c r="H3853" s="150">
        <v>22000</v>
      </c>
      <c r="I3853" s="148" t="str">
        <f t="shared" si="240"/>
        <v>2023Q1</v>
      </c>
      <c r="J3853" s="148">
        <f t="shared" si="241"/>
        <v>0</v>
      </c>
      <c r="K3853" s="148">
        <f t="shared" si="242"/>
        <v>1</v>
      </c>
      <c r="L3853" s="151">
        <f t="shared" si="243"/>
        <v>1</v>
      </c>
    </row>
    <row r="3854" spans="2:12" x14ac:dyDescent="0.25">
      <c r="B3854" s="147" t="s">
        <v>9</v>
      </c>
      <c r="C3854" s="148" t="s">
        <v>7</v>
      </c>
      <c r="D3854" s="148">
        <v>47</v>
      </c>
      <c r="E3854" s="148" t="s">
        <v>8</v>
      </c>
      <c r="F3854" s="149">
        <v>45094</v>
      </c>
      <c r="G3854" s="149">
        <v>43191</v>
      </c>
      <c r="H3854" s="150">
        <v>40000</v>
      </c>
      <c r="I3854" s="148" t="str">
        <f t="shared" si="240"/>
        <v>2018Q2</v>
      </c>
      <c r="J3854" s="148">
        <f t="shared" si="241"/>
        <v>5</v>
      </c>
      <c r="K3854" s="148">
        <f t="shared" si="242"/>
        <v>20</v>
      </c>
      <c r="L3854" s="151">
        <f t="shared" si="243"/>
        <v>1</v>
      </c>
    </row>
    <row r="3855" spans="2:12" x14ac:dyDescent="0.25">
      <c r="B3855" s="147" t="s">
        <v>6</v>
      </c>
      <c r="C3855" s="148" t="s">
        <v>7</v>
      </c>
      <c r="D3855" s="148">
        <v>47</v>
      </c>
      <c r="E3855" s="148" t="s">
        <v>8</v>
      </c>
      <c r="F3855" s="149">
        <v>45094</v>
      </c>
      <c r="G3855" s="149">
        <v>44711</v>
      </c>
      <c r="H3855" s="150">
        <v>40000</v>
      </c>
      <c r="I3855" s="148" t="str">
        <f t="shared" si="240"/>
        <v>2022Q2</v>
      </c>
      <c r="J3855" s="148">
        <f t="shared" si="241"/>
        <v>1</v>
      </c>
      <c r="K3855" s="148">
        <f t="shared" si="242"/>
        <v>4</v>
      </c>
      <c r="L3855" s="151">
        <f t="shared" si="243"/>
        <v>1</v>
      </c>
    </row>
    <row r="3856" spans="2:12" x14ac:dyDescent="0.25">
      <c r="B3856" s="147" t="s">
        <v>11</v>
      </c>
      <c r="C3856" s="148" t="s">
        <v>7</v>
      </c>
      <c r="D3856" s="148">
        <v>57</v>
      </c>
      <c r="E3856" s="148" t="s">
        <v>8</v>
      </c>
      <c r="F3856" s="149">
        <v>45094</v>
      </c>
      <c r="G3856" s="149">
        <v>45089</v>
      </c>
      <c r="H3856" s="150">
        <v>15000</v>
      </c>
      <c r="I3856" s="148" t="str">
        <f t="shared" si="240"/>
        <v>2023Q2</v>
      </c>
      <c r="J3856" s="148">
        <f t="shared" si="241"/>
        <v>0</v>
      </c>
      <c r="K3856" s="148">
        <f t="shared" si="242"/>
        <v>0</v>
      </c>
      <c r="L3856" s="151">
        <f t="shared" si="243"/>
        <v>1</v>
      </c>
    </row>
    <row r="3857" spans="2:12" x14ac:dyDescent="0.25">
      <c r="B3857" s="147" t="s">
        <v>9</v>
      </c>
      <c r="C3857" s="148" t="s">
        <v>7</v>
      </c>
      <c r="D3857" s="148">
        <v>61</v>
      </c>
      <c r="E3857" s="148" t="s">
        <v>8</v>
      </c>
      <c r="F3857" s="149">
        <v>45095</v>
      </c>
      <c r="G3857" s="149">
        <v>44875</v>
      </c>
      <c r="H3857" s="150">
        <v>10000</v>
      </c>
      <c r="I3857" s="148" t="str">
        <f t="shared" si="240"/>
        <v>2022Q4</v>
      </c>
      <c r="J3857" s="148">
        <f t="shared" si="241"/>
        <v>1</v>
      </c>
      <c r="K3857" s="148">
        <f t="shared" si="242"/>
        <v>2</v>
      </c>
      <c r="L3857" s="151">
        <f t="shared" si="243"/>
        <v>1</v>
      </c>
    </row>
    <row r="3858" spans="2:12" x14ac:dyDescent="0.25">
      <c r="B3858" s="147" t="s">
        <v>9</v>
      </c>
      <c r="C3858" s="148" t="s">
        <v>7</v>
      </c>
      <c r="D3858" s="148">
        <v>52</v>
      </c>
      <c r="E3858" s="148" t="s">
        <v>8</v>
      </c>
      <c r="F3858" s="149">
        <v>45096</v>
      </c>
      <c r="G3858" s="149">
        <v>44262</v>
      </c>
      <c r="H3858" s="150">
        <v>27000</v>
      </c>
      <c r="I3858" s="148" t="str">
        <f t="shared" si="240"/>
        <v>2021Q1</v>
      </c>
      <c r="J3858" s="148">
        <f t="shared" si="241"/>
        <v>2</v>
      </c>
      <c r="K3858" s="148">
        <f t="shared" si="242"/>
        <v>9</v>
      </c>
      <c r="L3858" s="151">
        <f t="shared" si="243"/>
        <v>1</v>
      </c>
    </row>
    <row r="3859" spans="2:12" x14ac:dyDescent="0.25">
      <c r="B3859" s="147" t="s">
        <v>9</v>
      </c>
      <c r="C3859" s="148" t="s">
        <v>7</v>
      </c>
      <c r="D3859" s="148">
        <v>54</v>
      </c>
      <c r="E3859" s="148" t="s">
        <v>8</v>
      </c>
      <c r="F3859" s="149">
        <v>45097</v>
      </c>
      <c r="G3859" s="149">
        <v>44019</v>
      </c>
      <c r="H3859" s="150">
        <v>22000</v>
      </c>
      <c r="I3859" s="148" t="str">
        <f t="shared" si="240"/>
        <v>2020Q3</v>
      </c>
      <c r="J3859" s="148">
        <f t="shared" si="241"/>
        <v>3</v>
      </c>
      <c r="K3859" s="148">
        <f t="shared" si="242"/>
        <v>11</v>
      </c>
      <c r="L3859" s="151">
        <f t="shared" si="243"/>
        <v>1</v>
      </c>
    </row>
    <row r="3860" spans="2:12" x14ac:dyDescent="0.25">
      <c r="B3860" s="147" t="s">
        <v>6</v>
      </c>
      <c r="C3860" s="148" t="s">
        <v>7</v>
      </c>
      <c r="D3860" s="148">
        <v>48</v>
      </c>
      <c r="E3860" s="148" t="s">
        <v>8</v>
      </c>
      <c r="F3860" s="149">
        <v>45097</v>
      </c>
      <c r="G3860" s="149">
        <v>44891</v>
      </c>
      <c r="H3860" s="150">
        <v>38000</v>
      </c>
      <c r="I3860" s="148" t="str">
        <f t="shared" si="240"/>
        <v>2022Q4</v>
      </c>
      <c r="J3860" s="148">
        <f t="shared" si="241"/>
        <v>1</v>
      </c>
      <c r="K3860" s="148">
        <f t="shared" si="242"/>
        <v>2</v>
      </c>
      <c r="L3860" s="151">
        <f t="shared" si="243"/>
        <v>1</v>
      </c>
    </row>
    <row r="3861" spans="2:12" x14ac:dyDescent="0.25">
      <c r="B3861" s="147" t="s">
        <v>9</v>
      </c>
      <c r="C3861" s="148" t="s">
        <v>7</v>
      </c>
      <c r="D3861" s="148">
        <v>42</v>
      </c>
      <c r="E3861" s="148" t="s">
        <v>8</v>
      </c>
      <c r="F3861" s="149">
        <v>45100</v>
      </c>
      <c r="G3861" s="149">
        <v>44614</v>
      </c>
      <c r="H3861" s="150">
        <v>64000</v>
      </c>
      <c r="I3861" s="148" t="str">
        <f t="shared" si="240"/>
        <v>2022Q1</v>
      </c>
      <c r="J3861" s="148">
        <f t="shared" si="241"/>
        <v>1</v>
      </c>
      <c r="K3861" s="148">
        <f t="shared" si="242"/>
        <v>5</v>
      </c>
      <c r="L3861" s="151">
        <f t="shared" si="243"/>
        <v>1</v>
      </c>
    </row>
    <row r="3862" spans="2:12" x14ac:dyDescent="0.25">
      <c r="B3862" s="147" t="s">
        <v>9</v>
      </c>
      <c r="C3862" s="148" t="s">
        <v>7</v>
      </c>
      <c r="D3862" s="148">
        <v>49</v>
      </c>
      <c r="E3862" s="148" t="s">
        <v>8</v>
      </c>
      <c r="F3862" s="149">
        <v>45101</v>
      </c>
      <c r="G3862" s="149">
        <v>43696</v>
      </c>
      <c r="H3862" s="150">
        <v>35000</v>
      </c>
      <c r="I3862" s="148" t="str">
        <f t="shared" si="240"/>
        <v>2019Q3</v>
      </c>
      <c r="J3862" s="148">
        <f t="shared" si="241"/>
        <v>4</v>
      </c>
      <c r="K3862" s="148">
        <f t="shared" si="242"/>
        <v>15</v>
      </c>
      <c r="L3862" s="151">
        <f t="shared" si="243"/>
        <v>1</v>
      </c>
    </row>
    <row r="3863" spans="2:12" x14ac:dyDescent="0.25">
      <c r="B3863" s="147" t="s">
        <v>6</v>
      </c>
      <c r="C3863" s="148" t="s">
        <v>7</v>
      </c>
      <c r="D3863" s="148">
        <v>25</v>
      </c>
      <c r="E3863" s="148" t="s">
        <v>8</v>
      </c>
      <c r="F3863" s="149">
        <v>45101</v>
      </c>
      <c r="G3863" s="149">
        <v>44660</v>
      </c>
      <c r="H3863" s="150">
        <v>100000</v>
      </c>
      <c r="I3863" s="148" t="str">
        <f t="shared" si="240"/>
        <v>2022Q2</v>
      </c>
      <c r="J3863" s="148">
        <f t="shared" si="241"/>
        <v>1</v>
      </c>
      <c r="K3863" s="148">
        <f t="shared" si="242"/>
        <v>4</v>
      </c>
      <c r="L3863" s="151">
        <f t="shared" si="243"/>
        <v>1</v>
      </c>
    </row>
    <row r="3864" spans="2:12" x14ac:dyDescent="0.25">
      <c r="B3864" s="147" t="s">
        <v>6</v>
      </c>
      <c r="C3864" s="148" t="s">
        <v>7</v>
      </c>
      <c r="D3864" s="148">
        <v>62</v>
      </c>
      <c r="E3864" s="148" t="s">
        <v>8</v>
      </c>
      <c r="F3864" s="149">
        <v>45101</v>
      </c>
      <c r="G3864" s="149">
        <v>45002</v>
      </c>
      <c r="H3864" s="150">
        <v>10000</v>
      </c>
      <c r="I3864" s="148" t="str">
        <f t="shared" si="240"/>
        <v>2023Q1</v>
      </c>
      <c r="J3864" s="148">
        <f t="shared" si="241"/>
        <v>0</v>
      </c>
      <c r="K3864" s="148">
        <f t="shared" si="242"/>
        <v>1</v>
      </c>
      <c r="L3864" s="151">
        <f t="shared" si="243"/>
        <v>1</v>
      </c>
    </row>
    <row r="3865" spans="2:12" x14ac:dyDescent="0.25">
      <c r="B3865" s="147" t="s">
        <v>6</v>
      </c>
      <c r="C3865" s="148" t="s">
        <v>7</v>
      </c>
      <c r="D3865" s="148">
        <v>61</v>
      </c>
      <c r="E3865" s="148" t="s">
        <v>8</v>
      </c>
      <c r="F3865" s="149">
        <v>45101</v>
      </c>
      <c r="G3865" s="149">
        <v>45042</v>
      </c>
      <c r="H3865" s="150">
        <v>10000</v>
      </c>
      <c r="I3865" s="148" t="str">
        <f t="shared" si="240"/>
        <v>2023Q2</v>
      </c>
      <c r="J3865" s="148">
        <f t="shared" si="241"/>
        <v>0</v>
      </c>
      <c r="K3865" s="148">
        <f t="shared" si="242"/>
        <v>0</v>
      </c>
      <c r="L3865" s="151">
        <f t="shared" si="243"/>
        <v>1</v>
      </c>
    </row>
    <row r="3866" spans="2:12" x14ac:dyDescent="0.25">
      <c r="B3866" s="147" t="s">
        <v>6</v>
      </c>
      <c r="C3866" s="148" t="s">
        <v>7</v>
      </c>
      <c r="D3866" s="148">
        <v>59</v>
      </c>
      <c r="E3866" s="148" t="s">
        <v>8</v>
      </c>
      <c r="F3866" s="149">
        <v>45101</v>
      </c>
      <c r="G3866" s="149">
        <v>45060</v>
      </c>
      <c r="H3866" s="150">
        <v>10000</v>
      </c>
      <c r="I3866" s="148" t="str">
        <f t="shared" si="240"/>
        <v>2023Q2</v>
      </c>
      <c r="J3866" s="148">
        <f t="shared" si="241"/>
        <v>0</v>
      </c>
      <c r="K3866" s="148">
        <f t="shared" si="242"/>
        <v>0</v>
      </c>
      <c r="L3866" s="151">
        <f t="shared" si="243"/>
        <v>1</v>
      </c>
    </row>
    <row r="3867" spans="2:12" x14ac:dyDescent="0.25">
      <c r="B3867" s="147" t="s">
        <v>9</v>
      </c>
      <c r="C3867" s="148" t="s">
        <v>7</v>
      </c>
      <c r="D3867" s="148">
        <v>40</v>
      </c>
      <c r="E3867" s="148" t="s">
        <v>8</v>
      </c>
      <c r="F3867" s="149">
        <v>45104</v>
      </c>
      <c r="G3867" s="149">
        <v>43635</v>
      </c>
      <c r="H3867" s="150">
        <v>74000</v>
      </c>
      <c r="I3867" s="148" t="str">
        <f t="shared" si="240"/>
        <v>2019Q2</v>
      </c>
      <c r="J3867" s="148">
        <f t="shared" si="241"/>
        <v>4</v>
      </c>
      <c r="K3867" s="148">
        <f t="shared" si="242"/>
        <v>16</v>
      </c>
      <c r="L3867" s="151">
        <f t="shared" si="243"/>
        <v>1</v>
      </c>
    </row>
    <row r="3868" spans="2:12" x14ac:dyDescent="0.25">
      <c r="B3868" s="147" t="s">
        <v>9</v>
      </c>
      <c r="C3868" s="148" t="s">
        <v>7</v>
      </c>
      <c r="D3868" s="148">
        <v>51</v>
      </c>
      <c r="E3868" s="148" t="s">
        <v>8</v>
      </c>
      <c r="F3868" s="149">
        <v>45104</v>
      </c>
      <c r="G3868" s="149">
        <v>44861</v>
      </c>
      <c r="H3868" s="150">
        <v>30000</v>
      </c>
      <c r="I3868" s="148" t="str">
        <f t="shared" si="240"/>
        <v>2022Q4</v>
      </c>
      <c r="J3868" s="148">
        <f t="shared" si="241"/>
        <v>1</v>
      </c>
      <c r="K3868" s="148">
        <f t="shared" si="242"/>
        <v>2</v>
      </c>
      <c r="L3868" s="151">
        <f t="shared" si="243"/>
        <v>1</v>
      </c>
    </row>
    <row r="3869" spans="2:12" x14ac:dyDescent="0.25">
      <c r="B3869" s="147" t="s">
        <v>9</v>
      </c>
      <c r="C3869" s="148" t="s">
        <v>7</v>
      </c>
      <c r="D3869" s="148">
        <v>50</v>
      </c>
      <c r="E3869" s="148" t="s">
        <v>8</v>
      </c>
      <c r="F3869" s="149">
        <v>45107</v>
      </c>
      <c r="G3869" s="149">
        <v>43665</v>
      </c>
      <c r="H3869" s="150">
        <v>32000</v>
      </c>
      <c r="I3869" s="148" t="str">
        <f t="shared" si="240"/>
        <v>2019Q3</v>
      </c>
      <c r="J3869" s="148">
        <f t="shared" si="241"/>
        <v>4</v>
      </c>
      <c r="K3869" s="148">
        <f t="shared" si="242"/>
        <v>15</v>
      </c>
      <c r="L3869" s="151">
        <f t="shared" si="243"/>
        <v>1</v>
      </c>
    </row>
    <row r="3870" spans="2:12" x14ac:dyDescent="0.25">
      <c r="B3870" s="147" t="s">
        <v>6</v>
      </c>
      <c r="C3870" s="148" t="s">
        <v>7</v>
      </c>
      <c r="D3870" s="148">
        <v>43</v>
      </c>
      <c r="E3870" s="148" t="s">
        <v>8</v>
      </c>
      <c r="F3870" s="149">
        <v>45108</v>
      </c>
      <c r="G3870" s="149">
        <v>43908</v>
      </c>
      <c r="H3870" s="150">
        <v>59000</v>
      </c>
      <c r="I3870" s="148" t="str">
        <f t="shared" si="240"/>
        <v>2020Q1</v>
      </c>
      <c r="J3870" s="148">
        <f t="shared" si="241"/>
        <v>3</v>
      </c>
      <c r="K3870" s="148">
        <f t="shared" si="242"/>
        <v>14</v>
      </c>
      <c r="L3870" s="151">
        <f t="shared" si="243"/>
        <v>1</v>
      </c>
    </row>
    <row r="3871" spans="2:12" x14ac:dyDescent="0.25">
      <c r="B3871" s="147" t="s">
        <v>9</v>
      </c>
      <c r="C3871" s="148" t="s">
        <v>7</v>
      </c>
      <c r="D3871" s="148">
        <v>55</v>
      </c>
      <c r="E3871" s="148" t="s">
        <v>8</v>
      </c>
      <c r="F3871" s="149">
        <v>45108</v>
      </c>
      <c r="G3871" s="149">
        <v>44895</v>
      </c>
      <c r="H3871" s="150">
        <v>20000</v>
      </c>
      <c r="I3871" s="148" t="str">
        <f t="shared" si="240"/>
        <v>2022Q4</v>
      </c>
      <c r="J3871" s="148">
        <f t="shared" si="241"/>
        <v>1</v>
      </c>
      <c r="K3871" s="148">
        <f t="shared" si="242"/>
        <v>3</v>
      </c>
      <c r="L3871" s="151">
        <f t="shared" si="243"/>
        <v>1</v>
      </c>
    </row>
    <row r="3872" spans="2:12" x14ac:dyDescent="0.25">
      <c r="B3872" s="147" t="s">
        <v>6</v>
      </c>
      <c r="C3872" s="148" t="s">
        <v>7</v>
      </c>
      <c r="D3872" s="148">
        <v>61</v>
      </c>
      <c r="E3872" s="148" t="s">
        <v>8</v>
      </c>
      <c r="F3872" s="149">
        <v>45108</v>
      </c>
      <c r="G3872" s="149">
        <v>44976</v>
      </c>
      <c r="H3872" s="150">
        <v>10000</v>
      </c>
      <c r="I3872" s="148" t="str">
        <f t="shared" si="240"/>
        <v>2023Q1</v>
      </c>
      <c r="J3872" s="148">
        <f t="shared" si="241"/>
        <v>0</v>
      </c>
      <c r="K3872" s="148">
        <f t="shared" si="242"/>
        <v>2</v>
      </c>
      <c r="L3872" s="151">
        <f t="shared" si="243"/>
        <v>1</v>
      </c>
    </row>
    <row r="3873" spans="2:12" x14ac:dyDescent="0.25">
      <c r="B3873" s="147" t="s">
        <v>6</v>
      </c>
      <c r="C3873" s="148" t="s">
        <v>7</v>
      </c>
      <c r="D3873" s="148">
        <v>40</v>
      </c>
      <c r="E3873" s="148" t="s">
        <v>8</v>
      </c>
      <c r="F3873" s="149">
        <v>45108</v>
      </c>
      <c r="G3873" s="149">
        <v>45035</v>
      </c>
      <c r="H3873" s="150">
        <v>74000</v>
      </c>
      <c r="I3873" s="148" t="str">
        <f t="shared" si="240"/>
        <v>2023Q2</v>
      </c>
      <c r="J3873" s="148">
        <f t="shared" si="241"/>
        <v>0</v>
      </c>
      <c r="K3873" s="148">
        <f t="shared" si="242"/>
        <v>1</v>
      </c>
      <c r="L3873" s="151">
        <f t="shared" si="243"/>
        <v>1</v>
      </c>
    </row>
    <row r="3874" spans="2:12" x14ac:dyDescent="0.25">
      <c r="B3874" s="147" t="s">
        <v>6</v>
      </c>
      <c r="C3874" s="148" t="s">
        <v>7</v>
      </c>
      <c r="D3874" s="148">
        <v>32</v>
      </c>
      <c r="E3874" s="148" t="s">
        <v>8</v>
      </c>
      <c r="F3874" s="149">
        <v>45108</v>
      </c>
      <c r="G3874" s="149">
        <v>45047</v>
      </c>
      <c r="H3874" s="150">
        <v>96000</v>
      </c>
      <c r="I3874" s="148" t="str">
        <f t="shared" si="240"/>
        <v>2023Q2</v>
      </c>
      <c r="J3874" s="148">
        <f t="shared" si="241"/>
        <v>0</v>
      </c>
      <c r="K3874" s="148">
        <f t="shared" si="242"/>
        <v>1</v>
      </c>
      <c r="L3874" s="151">
        <f t="shared" si="243"/>
        <v>1</v>
      </c>
    </row>
    <row r="3875" spans="2:12" x14ac:dyDescent="0.25">
      <c r="B3875" s="147" t="s">
        <v>6</v>
      </c>
      <c r="C3875" s="148" t="s">
        <v>7</v>
      </c>
      <c r="D3875" s="148">
        <v>41</v>
      </c>
      <c r="E3875" s="148" t="s">
        <v>8</v>
      </c>
      <c r="F3875" s="149">
        <v>45108</v>
      </c>
      <c r="G3875" s="149">
        <v>45052</v>
      </c>
      <c r="H3875" s="150">
        <v>68000</v>
      </c>
      <c r="I3875" s="148" t="str">
        <f t="shared" si="240"/>
        <v>2023Q2</v>
      </c>
      <c r="J3875" s="148">
        <f t="shared" si="241"/>
        <v>0</v>
      </c>
      <c r="K3875" s="148">
        <f t="shared" si="242"/>
        <v>1</v>
      </c>
      <c r="L3875" s="151">
        <f t="shared" si="243"/>
        <v>1</v>
      </c>
    </row>
    <row r="3876" spans="2:12" x14ac:dyDescent="0.25">
      <c r="B3876" s="147" t="s">
        <v>11</v>
      </c>
      <c r="C3876" s="148" t="s">
        <v>7</v>
      </c>
      <c r="D3876" s="148">
        <v>55</v>
      </c>
      <c r="E3876" s="148" t="s">
        <v>8</v>
      </c>
      <c r="F3876" s="149">
        <v>45108</v>
      </c>
      <c r="G3876" s="149">
        <v>45055</v>
      </c>
      <c r="H3876" s="150">
        <v>20000</v>
      </c>
      <c r="I3876" s="148" t="str">
        <f t="shared" si="240"/>
        <v>2023Q2</v>
      </c>
      <c r="J3876" s="148">
        <f t="shared" si="241"/>
        <v>0</v>
      </c>
      <c r="K3876" s="148">
        <f t="shared" si="242"/>
        <v>1</v>
      </c>
      <c r="L3876" s="151">
        <f t="shared" si="243"/>
        <v>1</v>
      </c>
    </row>
    <row r="3877" spans="2:12" x14ac:dyDescent="0.25">
      <c r="B3877" s="147" t="s">
        <v>11</v>
      </c>
      <c r="C3877" s="148" t="s">
        <v>7</v>
      </c>
      <c r="D3877" s="148">
        <v>55</v>
      </c>
      <c r="E3877" s="148" t="s">
        <v>8</v>
      </c>
      <c r="F3877" s="149">
        <v>45108</v>
      </c>
      <c r="G3877" s="149">
        <v>45096</v>
      </c>
      <c r="H3877" s="150">
        <v>20000</v>
      </c>
      <c r="I3877" s="148" t="str">
        <f t="shared" si="240"/>
        <v>2023Q2</v>
      </c>
      <c r="J3877" s="148">
        <f t="shared" si="241"/>
        <v>0</v>
      </c>
      <c r="K3877" s="148">
        <f t="shared" si="242"/>
        <v>1</v>
      </c>
      <c r="L3877" s="151">
        <f t="shared" si="243"/>
        <v>1</v>
      </c>
    </row>
    <row r="3878" spans="2:12" x14ac:dyDescent="0.25">
      <c r="B3878" s="147" t="s">
        <v>9</v>
      </c>
      <c r="C3878" s="148" t="s">
        <v>7</v>
      </c>
      <c r="D3878" s="148">
        <v>33</v>
      </c>
      <c r="E3878" s="148" t="s">
        <v>8</v>
      </c>
      <c r="F3878" s="149">
        <v>45109</v>
      </c>
      <c r="G3878" s="149">
        <v>44331</v>
      </c>
      <c r="H3878" s="150">
        <v>94000</v>
      </c>
      <c r="I3878" s="148" t="str">
        <f t="shared" si="240"/>
        <v>2021Q2</v>
      </c>
      <c r="J3878" s="148">
        <f t="shared" si="241"/>
        <v>2</v>
      </c>
      <c r="K3878" s="148">
        <f t="shared" si="242"/>
        <v>9</v>
      </c>
      <c r="L3878" s="151">
        <f t="shared" si="243"/>
        <v>1</v>
      </c>
    </row>
    <row r="3879" spans="2:12" x14ac:dyDescent="0.25">
      <c r="B3879" s="147" t="s">
        <v>6</v>
      </c>
      <c r="C3879" s="148" t="s">
        <v>7</v>
      </c>
      <c r="D3879" s="148">
        <v>62</v>
      </c>
      <c r="E3879" s="148" t="s">
        <v>8</v>
      </c>
      <c r="F3879" s="149">
        <v>45109</v>
      </c>
      <c r="G3879" s="149">
        <v>44966</v>
      </c>
      <c r="H3879" s="150">
        <v>10000</v>
      </c>
      <c r="I3879" s="148" t="str">
        <f t="shared" si="240"/>
        <v>2023Q1</v>
      </c>
      <c r="J3879" s="148">
        <f t="shared" si="241"/>
        <v>0</v>
      </c>
      <c r="K3879" s="148">
        <f t="shared" si="242"/>
        <v>2</v>
      </c>
      <c r="L3879" s="151">
        <f t="shared" si="243"/>
        <v>1</v>
      </c>
    </row>
    <row r="3880" spans="2:12" x14ac:dyDescent="0.25">
      <c r="B3880" s="147" t="s">
        <v>9</v>
      </c>
      <c r="C3880" s="148" t="s">
        <v>7</v>
      </c>
      <c r="D3880" s="148">
        <v>55</v>
      </c>
      <c r="E3880" s="148" t="s">
        <v>8</v>
      </c>
      <c r="F3880" s="149">
        <v>45110</v>
      </c>
      <c r="G3880" s="149">
        <v>44074</v>
      </c>
      <c r="H3880" s="150">
        <v>20000</v>
      </c>
      <c r="I3880" s="148" t="str">
        <f t="shared" si="240"/>
        <v>2020Q3</v>
      </c>
      <c r="J3880" s="148">
        <f t="shared" si="241"/>
        <v>3</v>
      </c>
      <c r="K3880" s="148">
        <f t="shared" si="242"/>
        <v>12</v>
      </c>
      <c r="L3880" s="151">
        <f t="shared" si="243"/>
        <v>1</v>
      </c>
    </row>
    <row r="3881" spans="2:12" x14ac:dyDescent="0.25">
      <c r="B3881" s="147" t="s">
        <v>6</v>
      </c>
      <c r="C3881" s="148" t="s">
        <v>7</v>
      </c>
      <c r="D3881" s="148">
        <v>33</v>
      </c>
      <c r="E3881" s="148" t="s">
        <v>8</v>
      </c>
      <c r="F3881" s="149">
        <v>45110</v>
      </c>
      <c r="G3881" s="149">
        <v>45014</v>
      </c>
      <c r="H3881" s="150">
        <v>94000</v>
      </c>
      <c r="I3881" s="148" t="str">
        <f t="shared" si="240"/>
        <v>2023Q1</v>
      </c>
      <c r="J3881" s="148">
        <f t="shared" si="241"/>
        <v>0</v>
      </c>
      <c r="K3881" s="148">
        <f t="shared" si="242"/>
        <v>2</v>
      </c>
      <c r="L3881" s="151">
        <f t="shared" si="243"/>
        <v>1</v>
      </c>
    </row>
    <row r="3882" spans="2:12" x14ac:dyDescent="0.25">
      <c r="B3882" s="147" t="s">
        <v>6</v>
      </c>
      <c r="C3882" s="148" t="s">
        <v>7</v>
      </c>
      <c r="D3882" s="148">
        <v>23</v>
      </c>
      <c r="E3882" s="148" t="s">
        <v>8</v>
      </c>
      <c r="F3882" s="149">
        <v>45110</v>
      </c>
      <c r="G3882" s="149">
        <v>45074</v>
      </c>
      <c r="H3882" s="150">
        <v>100000</v>
      </c>
      <c r="I3882" s="148" t="str">
        <f t="shared" si="240"/>
        <v>2023Q2</v>
      </c>
      <c r="J3882" s="148">
        <f t="shared" si="241"/>
        <v>0</v>
      </c>
      <c r="K3882" s="148">
        <f t="shared" si="242"/>
        <v>1</v>
      </c>
      <c r="L3882" s="151">
        <f t="shared" si="243"/>
        <v>1</v>
      </c>
    </row>
    <row r="3883" spans="2:12" x14ac:dyDescent="0.25">
      <c r="B3883" s="147" t="s">
        <v>9</v>
      </c>
      <c r="C3883" s="148" t="s">
        <v>7</v>
      </c>
      <c r="D3883" s="148">
        <v>52</v>
      </c>
      <c r="E3883" s="148" t="s">
        <v>8</v>
      </c>
      <c r="F3883" s="149">
        <v>45113</v>
      </c>
      <c r="G3883" s="149">
        <v>44531</v>
      </c>
      <c r="H3883" s="150">
        <v>27000</v>
      </c>
      <c r="I3883" s="148" t="str">
        <f t="shared" si="240"/>
        <v>2021Q4</v>
      </c>
      <c r="J3883" s="148">
        <f t="shared" si="241"/>
        <v>2</v>
      </c>
      <c r="K3883" s="148">
        <f t="shared" si="242"/>
        <v>7</v>
      </c>
      <c r="L3883" s="151">
        <f t="shared" si="243"/>
        <v>1</v>
      </c>
    </row>
    <row r="3884" spans="2:12" x14ac:dyDescent="0.25">
      <c r="B3884" s="147" t="s">
        <v>6</v>
      </c>
      <c r="C3884" s="148" t="s">
        <v>7</v>
      </c>
      <c r="D3884" s="148">
        <v>30</v>
      </c>
      <c r="E3884" s="148" t="s">
        <v>8</v>
      </c>
      <c r="F3884" s="149">
        <v>45113</v>
      </c>
      <c r="G3884" s="149">
        <v>44849</v>
      </c>
      <c r="H3884" s="150">
        <v>100000</v>
      </c>
      <c r="I3884" s="148" t="str">
        <f t="shared" si="240"/>
        <v>2022Q4</v>
      </c>
      <c r="J3884" s="148">
        <f t="shared" si="241"/>
        <v>1</v>
      </c>
      <c r="K3884" s="148">
        <f t="shared" si="242"/>
        <v>3</v>
      </c>
      <c r="L3884" s="151">
        <f t="shared" si="243"/>
        <v>1</v>
      </c>
    </row>
    <row r="3885" spans="2:12" x14ac:dyDescent="0.25">
      <c r="B3885" s="147" t="s">
        <v>9</v>
      </c>
      <c r="C3885" s="148" t="s">
        <v>7</v>
      </c>
      <c r="D3885" s="148">
        <v>54</v>
      </c>
      <c r="E3885" s="148" t="s">
        <v>8</v>
      </c>
      <c r="F3885" s="149">
        <v>45114</v>
      </c>
      <c r="G3885" s="149">
        <v>44838</v>
      </c>
      <c r="H3885" s="150">
        <v>22000</v>
      </c>
      <c r="I3885" s="148" t="str">
        <f t="shared" si="240"/>
        <v>2022Q4</v>
      </c>
      <c r="J3885" s="148">
        <f t="shared" si="241"/>
        <v>1</v>
      </c>
      <c r="K3885" s="148">
        <f t="shared" si="242"/>
        <v>3</v>
      </c>
      <c r="L3885" s="151">
        <f t="shared" si="243"/>
        <v>1</v>
      </c>
    </row>
    <row r="3886" spans="2:12" x14ac:dyDescent="0.25">
      <c r="B3886" s="147" t="s">
        <v>9</v>
      </c>
      <c r="C3886" s="148" t="s">
        <v>7</v>
      </c>
      <c r="D3886" s="148">
        <v>38</v>
      </c>
      <c r="E3886" s="148" t="s">
        <v>8</v>
      </c>
      <c r="F3886" s="149">
        <v>45114</v>
      </c>
      <c r="G3886" s="149">
        <v>44861</v>
      </c>
      <c r="H3886" s="150">
        <v>84000</v>
      </c>
      <c r="I3886" s="148" t="str">
        <f t="shared" si="240"/>
        <v>2022Q4</v>
      </c>
      <c r="J3886" s="148">
        <f t="shared" si="241"/>
        <v>1</v>
      </c>
      <c r="K3886" s="148">
        <f t="shared" si="242"/>
        <v>3</v>
      </c>
      <c r="L3886" s="151">
        <f t="shared" si="243"/>
        <v>1</v>
      </c>
    </row>
    <row r="3887" spans="2:12" x14ac:dyDescent="0.25">
      <c r="B3887" s="147" t="s">
        <v>6</v>
      </c>
      <c r="C3887" s="148" t="s">
        <v>7</v>
      </c>
      <c r="D3887" s="148">
        <v>32</v>
      </c>
      <c r="E3887" s="148" t="s">
        <v>8</v>
      </c>
      <c r="F3887" s="149">
        <v>45114</v>
      </c>
      <c r="G3887" s="149">
        <v>44966</v>
      </c>
      <c r="H3887" s="150">
        <v>96000</v>
      </c>
      <c r="I3887" s="148" t="str">
        <f t="shared" si="240"/>
        <v>2023Q1</v>
      </c>
      <c r="J3887" s="148">
        <f t="shared" si="241"/>
        <v>0</v>
      </c>
      <c r="K3887" s="148">
        <f t="shared" si="242"/>
        <v>2</v>
      </c>
      <c r="L3887" s="151">
        <f t="shared" si="243"/>
        <v>1</v>
      </c>
    </row>
    <row r="3888" spans="2:12" x14ac:dyDescent="0.25">
      <c r="B3888" s="147" t="s">
        <v>6</v>
      </c>
      <c r="C3888" s="148" t="s">
        <v>7</v>
      </c>
      <c r="D3888" s="148">
        <v>21</v>
      </c>
      <c r="E3888" s="148" t="s">
        <v>8</v>
      </c>
      <c r="F3888" s="149">
        <v>45114</v>
      </c>
      <c r="G3888" s="149">
        <v>45078</v>
      </c>
      <c r="H3888" s="150">
        <v>100000</v>
      </c>
      <c r="I3888" s="148" t="str">
        <f t="shared" si="240"/>
        <v>2023Q2</v>
      </c>
      <c r="J3888" s="148">
        <f t="shared" si="241"/>
        <v>0</v>
      </c>
      <c r="K3888" s="148">
        <f t="shared" si="242"/>
        <v>1</v>
      </c>
      <c r="L3888" s="151">
        <f t="shared" si="243"/>
        <v>1</v>
      </c>
    </row>
    <row r="3889" spans="2:12" x14ac:dyDescent="0.25">
      <c r="B3889" s="147" t="s">
        <v>6</v>
      </c>
      <c r="C3889" s="148" t="s">
        <v>7</v>
      </c>
      <c r="D3889" s="148">
        <v>40</v>
      </c>
      <c r="E3889" s="148" t="s">
        <v>8</v>
      </c>
      <c r="F3889" s="149">
        <v>45114</v>
      </c>
      <c r="G3889" s="149">
        <v>45081</v>
      </c>
      <c r="H3889" s="150">
        <v>74000</v>
      </c>
      <c r="I3889" s="148" t="str">
        <f t="shared" si="240"/>
        <v>2023Q2</v>
      </c>
      <c r="J3889" s="148">
        <f t="shared" si="241"/>
        <v>0</v>
      </c>
      <c r="K3889" s="148">
        <f t="shared" si="242"/>
        <v>1</v>
      </c>
      <c r="L3889" s="151">
        <f t="shared" si="243"/>
        <v>1</v>
      </c>
    </row>
    <row r="3890" spans="2:12" x14ac:dyDescent="0.25">
      <c r="B3890" s="147" t="s">
        <v>9</v>
      </c>
      <c r="C3890" s="148" t="s">
        <v>7</v>
      </c>
      <c r="D3890" s="148">
        <v>27</v>
      </c>
      <c r="E3890" s="148" t="s">
        <v>8</v>
      </c>
      <c r="F3890" s="149">
        <v>45115</v>
      </c>
      <c r="G3890" s="149">
        <v>44169</v>
      </c>
      <c r="H3890" s="150">
        <v>100000</v>
      </c>
      <c r="I3890" s="148" t="str">
        <f t="shared" si="240"/>
        <v>2020Q4</v>
      </c>
      <c r="J3890" s="148">
        <f t="shared" si="241"/>
        <v>3</v>
      </c>
      <c r="K3890" s="148">
        <f t="shared" si="242"/>
        <v>11</v>
      </c>
      <c r="L3890" s="151">
        <f t="shared" si="243"/>
        <v>1</v>
      </c>
    </row>
    <row r="3891" spans="2:12" x14ac:dyDescent="0.25">
      <c r="B3891" s="147" t="s">
        <v>9</v>
      </c>
      <c r="C3891" s="148" t="s">
        <v>7</v>
      </c>
      <c r="D3891" s="148">
        <v>49</v>
      </c>
      <c r="E3891" s="148" t="s">
        <v>8</v>
      </c>
      <c r="F3891" s="149">
        <v>45115</v>
      </c>
      <c r="G3891" s="149">
        <v>44285</v>
      </c>
      <c r="H3891" s="150">
        <v>35000</v>
      </c>
      <c r="I3891" s="148" t="str">
        <f t="shared" si="240"/>
        <v>2021Q1</v>
      </c>
      <c r="J3891" s="148">
        <f t="shared" si="241"/>
        <v>2</v>
      </c>
      <c r="K3891" s="148">
        <f t="shared" si="242"/>
        <v>10</v>
      </c>
      <c r="L3891" s="151">
        <f t="shared" si="243"/>
        <v>1</v>
      </c>
    </row>
    <row r="3892" spans="2:12" x14ac:dyDescent="0.25">
      <c r="B3892" s="147" t="s">
        <v>6</v>
      </c>
      <c r="C3892" s="148" t="s">
        <v>7</v>
      </c>
      <c r="D3892" s="148">
        <v>28</v>
      </c>
      <c r="E3892" s="148" t="s">
        <v>8</v>
      </c>
      <c r="F3892" s="149">
        <v>45115</v>
      </c>
      <c r="G3892" s="149">
        <v>44693</v>
      </c>
      <c r="H3892" s="150">
        <v>100000</v>
      </c>
      <c r="I3892" s="148" t="str">
        <f t="shared" si="240"/>
        <v>2022Q2</v>
      </c>
      <c r="J3892" s="148">
        <f t="shared" si="241"/>
        <v>1</v>
      </c>
      <c r="K3892" s="148">
        <f t="shared" si="242"/>
        <v>5</v>
      </c>
      <c r="L3892" s="151">
        <f t="shared" si="243"/>
        <v>1</v>
      </c>
    </row>
    <row r="3893" spans="2:12" x14ac:dyDescent="0.25">
      <c r="B3893" s="147" t="s">
        <v>6</v>
      </c>
      <c r="C3893" s="148" t="s">
        <v>7</v>
      </c>
      <c r="D3893" s="148">
        <v>23</v>
      </c>
      <c r="E3893" s="148" t="s">
        <v>8</v>
      </c>
      <c r="F3893" s="149">
        <v>45115</v>
      </c>
      <c r="G3893" s="149">
        <v>44964</v>
      </c>
      <c r="H3893" s="150">
        <v>100000</v>
      </c>
      <c r="I3893" s="148" t="str">
        <f t="shared" si="240"/>
        <v>2023Q1</v>
      </c>
      <c r="J3893" s="148">
        <f t="shared" si="241"/>
        <v>0</v>
      </c>
      <c r="K3893" s="148">
        <f t="shared" si="242"/>
        <v>2</v>
      </c>
      <c r="L3893" s="151">
        <f t="shared" si="243"/>
        <v>1</v>
      </c>
    </row>
    <row r="3894" spans="2:12" x14ac:dyDescent="0.25">
      <c r="B3894" s="147" t="s">
        <v>9</v>
      </c>
      <c r="C3894" s="148" t="s">
        <v>7</v>
      </c>
      <c r="D3894" s="148">
        <v>42</v>
      </c>
      <c r="E3894" s="148" t="s">
        <v>8</v>
      </c>
      <c r="F3894" s="149">
        <v>45117</v>
      </c>
      <c r="G3894" s="149">
        <v>44672</v>
      </c>
      <c r="H3894" s="150">
        <v>64000</v>
      </c>
      <c r="I3894" s="148" t="str">
        <f t="shared" si="240"/>
        <v>2022Q2</v>
      </c>
      <c r="J3894" s="148">
        <f t="shared" si="241"/>
        <v>1</v>
      </c>
      <c r="K3894" s="148">
        <f t="shared" si="242"/>
        <v>5</v>
      </c>
      <c r="L3894" s="151">
        <f t="shared" si="243"/>
        <v>1</v>
      </c>
    </row>
    <row r="3895" spans="2:12" x14ac:dyDescent="0.25">
      <c r="B3895" s="147" t="s">
        <v>6</v>
      </c>
      <c r="C3895" s="148" t="s">
        <v>7</v>
      </c>
      <c r="D3895" s="148">
        <v>38</v>
      </c>
      <c r="E3895" s="148" t="s">
        <v>8</v>
      </c>
      <c r="F3895" s="149">
        <v>45117</v>
      </c>
      <c r="G3895" s="149">
        <v>45097</v>
      </c>
      <c r="H3895" s="150">
        <v>84000</v>
      </c>
      <c r="I3895" s="148" t="str">
        <f t="shared" si="240"/>
        <v>2023Q2</v>
      </c>
      <c r="J3895" s="148">
        <f t="shared" si="241"/>
        <v>0</v>
      </c>
      <c r="K3895" s="148">
        <f t="shared" si="242"/>
        <v>1</v>
      </c>
      <c r="L3895" s="151">
        <f t="shared" si="243"/>
        <v>1</v>
      </c>
    </row>
    <row r="3896" spans="2:12" x14ac:dyDescent="0.25">
      <c r="B3896" s="147" t="s">
        <v>9</v>
      </c>
      <c r="C3896" s="148" t="s">
        <v>7</v>
      </c>
      <c r="D3896" s="148">
        <v>58</v>
      </c>
      <c r="E3896" s="148" t="s">
        <v>8</v>
      </c>
      <c r="F3896" s="149">
        <v>45120</v>
      </c>
      <c r="G3896" s="149">
        <v>44507</v>
      </c>
      <c r="H3896" s="150">
        <v>12000</v>
      </c>
      <c r="I3896" s="148" t="str">
        <f t="shared" si="240"/>
        <v>2021Q4</v>
      </c>
      <c r="J3896" s="148">
        <f t="shared" si="241"/>
        <v>2</v>
      </c>
      <c r="K3896" s="148">
        <f t="shared" si="242"/>
        <v>7</v>
      </c>
      <c r="L3896" s="151">
        <f t="shared" si="243"/>
        <v>1</v>
      </c>
    </row>
    <row r="3897" spans="2:12" x14ac:dyDescent="0.25">
      <c r="B3897" s="147" t="s">
        <v>9</v>
      </c>
      <c r="C3897" s="148" t="s">
        <v>7</v>
      </c>
      <c r="D3897" s="148">
        <v>39</v>
      </c>
      <c r="E3897" s="148" t="s">
        <v>8</v>
      </c>
      <c r="F3897" s="149">
        <v>45120</v>
      </c>
      <c r="G3897" s="149">
        <v>44716</v>
      </c>
      <c r="H3897" s="150">
        <v>81000</v>
      </c>
      <c r="I3897" s="148" t="str">
        <f t="shared" si="240"/>
        <v>2022Q2</v>
      </c>
      <c r="J3897" s="148">
        <f t="shared" si="241"/>
        <v>1</v>
      </c>
      <c r="K3897" s="148">
        <f t="shared" si="242"/>
        <v>5</v>
      </c>
      <c r="L3897" s="151">
        <f t="shared" si="243"/>
        <v>1</v>
      </c>
    </row>
    <row r="3898" spans="2:12" x14ac:dyDescent="0.25">
      <c r="B3898" s="147" t="s">
        <v>6</v>
      </c>
      <c r="C3898" s="148" t="s">
        <v>7</v>
      </c>
      <c r="D3898" s="148">
        <v>24</v>
      </c>
      <c r="E3898" s="148" t="s">
        <v>8</v>
      </c>
      <c r="F3898" s="149">
        <v>45120</v>
      </c>
      <c r="G3898" s="149">
        <v>45006</v>
      </c>
      <c r="H3898" s="150">
        <v>100000</v>
      </c>
      <c r="I3898" s="148" t="str">
        <f t="shared" si="240"/>
        <v>2023Q1</v>
      </c>
      <c r="J3898" s="148">
        <f t="shared" si="241"/>
        <v>0</v>
      </c>
      <c r="K3898" s="148">
        <f t="shared" si="242"/>
        <v>2</v>
      </c>
      <c r="L3898" s="151">
        <f t="shared" si="243"/>
        <v>1</v>
      </c>
    </row>
    <row r="3899" spans="2:12" x14ac:dyDescent="0.25">
      <c r="B3899" s="147" t="s">
        <v>6</v>
      </c>
      <c r="C3899" s="148" t="s">
        <v>7</v>
      </c>
      <c r="D3899" s="148">
        <v>53</v>
      </c>
      <c r="E3899" s="148" t="s">
        <v>8</v>
      </c>
      <c r="F3899" s="149">
        <v>45120</v>
      </c>
      <c r="G3899" s="149">
        <v>45036</v>
      </c>
      <c r="H3899" s="150">
        <v>25000</v>
      </c>
      <c r="I3899" s="148" t="str">
        <f t="shared" si="240"/>
        <v>2023Q2</v>
      </c>
      <c r="J3899" s="148">
        <f t="shared" si="241"/>
        <v>0</v>
      </c>
      <c r="K3899" s="148">
        <f t="shared" si="242"/>
        <v>1</v>
      </c>
      <c r="L3899" s="151">
        <f t="shared" si="243"/>
        <v>1</v>
      </c>
    </row>
    <row r="3900" spans="2:12" x14ac:dyDescent="0.25">
      <c r="B3900" s="147" t="s">
        <v>6</v>
      </c>
      <c r="C3900" s="148" t="s">
        <v>7</v>
      </c>
      <c r="D3900" s="148">
        <v>45</v>
      </c>
      <c r="E3900" s="148" t="s">
        <v>12</v>
      </c>
      <c r="F3900" s="149">
        <v>45120</v>
      </c>
      <c r="G3900" s="149">
        <v>45048</v>
      </c>
      <c r="H3900" s="150">
        <v>94000</v>
      </c>
      <c r="I3900" s="148" t="str">
        <f t="shared" si="240"/>
        <v>2023Q2</v>
      </c>
      <c r="J3900" s="148">
        <f t="shared" si="241"/>
        <v>0</v>
      </c>
      <c r="K3900" s="148">
        <f t="shared" si="242"/>
        <v>1</v>
      </c>
      <c r="L3900" s="151">
        <f t="shared" si="243"/>
        <v>1</v>
      </c>
    </row>
    <row r="3901" spans="2:12" x14ac:dyDescent="0.25">
      <c r="B3901" s="147" t="s">
        <v>6</v>
      </c>
      <c r="C3901" s="148" t="s">
        <v>7</v>
      </c>
      <c r="D3901" s="148">
        <v>55</v>
      </c>
      <c r="E3901" s="148" t="s">
        <v>8</v>
      </c>
      <c r="F3901" s="149">
        <v>45120</v>
      </c>
      <c r="G3901" s="149">
        <v>45051</v>
      </c>
      <c r="H3901" s="150">
        <v>20000</v>
      </c>
      <c r="I3901" s="148" t="str">
        <f t="shared" si="240"/>
        <v>2023Q2</v>
      </c>
      <c r="J3901" s="148">
        <f t="shared" si="241"/>
        <v>0</v>
      </c>
      <c r="K3901" s="148">
        <f t="shared" si="242"/>
        <v>1</v>
      </c>
      <c r="L3901" s="151">
        <f t="shared" si="243"/>
        <v>1</v>
      </c>
    </row>
    <row r="3902" spans="2:12" x14ac:dyDescent="0.25">
      <c r="B3902" s="147" t="s">
        <v>9</v>
      </c>
      <c r="C3902" s="148" t="s">
        <v>10</v>
      </c>
      <c r="D3902" s="148">
        <v>31</v>
      </c>
      <c r="E3902" s="148" t="s">
        <v>8</v>
      </c>
      <c r="F3902" s="149">
        <v>45121</v>
      </c>
      <c r="G3902" s="149">
        <v>43468</v>
      </c>
      <c r="H3902" s="150">
        <v>98000</v>
      </c>
      <c r="I3902" s="148" t="str">
        <f t="shared" si="240"/>
        <v>2019Q1</v>
      </c>
      <c r="J3902" s="148">
        <f t="shared" si="241"/>
        <v>4</v>
      </c>
      <c r="K3902" s="148">
        <f t="shared" si="242"/>
        <v>18</v>
      </c>
      <c r="L3902" s="151">
        <f t="shared" si="243"/>
        <v>0</v>
      </c>
    </row>
    <row r="3903" spans="2:12" x14ac:dyDescent="0.25">
      <c r="B3903" s="147" t="s">
        <v>9</v>
      </c>
      <c r="C3903" s="148" t="s">
        <v>7</v>
      </c>
      <c r="D3903" s="148">
        <v>60</v>
      </c>
      <c r="E3903" s="148" t="s">
        <v>8</v>
      </c>
      <c r="F3903" s="149">
        <v>45121</v>
      </c>
      <c r="G3903" s="149">
        <v>44569</v>
      </c>
      <c r="H3903" s="150">
        <v>10000</v>
      </c>
      <c r="I3903" s="148" t="str">
        <f t="shared" si="240"/>
        <v>2022Q1</v>
      </c>
      <c r="J3903" s="148">
        <f t="shared" si="241"/>
        <v>1</v>
      </c>
      <c r="K3903" s="148">
        <f t="shared" si="242"/>
        <v>6</v>
      </c>
      <c r="L3903" s="151">
        <f t="shared" si="243"/>
        <v>1</v>
      </c>
    </row>
    <row r="3904" spans="2:12" x14ac:dyDescent="0.25">
      <c r="B3904" s="147" t="s">
        <v>11</v>
      </c>
      <c r="C3904" s="148" t="s">
        <v>7</v>
      </c>
      <c r="D3904" s="148">
        <v>44</v>
      </c>
      <c r="E3904" s="148" t="s">
        <v>8</v>
      </c>
      <c r="F3904" s="149">
        <v>45121</v>
      </c>
      <c r="G3904" s="149">
        <v>45086</v>
      </c>
      <c r="H3904" s="150">
        <v>52000</v>
      </c>
      <c r="I3904" s="148" t="str">
        <f t="shared" si="240"/>
        <v>2023Q2</v>
      </c>
      <c r="J3904" s="148">
        <f t="shared" si="241"/>
        <v>0</v>
      </c>
      <c r="K3904" s="148">
        <f t="shared" si="242"/>
        <v>1</v>
      </c>
      <c r="L3904" s="151">
        <f t="shared" si="243"/>
        <v>1</v>
      </c>
    </row>
    <row r="3905" spans="2:12" x14ac:dyDescent="0.25">
      <c r="B3905" s="147" t="s">
        <v>6</v>
      </c>
      <c r="C3905" s="148" t="s">
        <v>7</v>
      </c>
      <c r="D3905" s="148">
        <v>61</v>
      </c>
      <c r="E3905" s="148" t="s">
        <v>12</v>
      </c>
      <c r="F3905" s="149">
        <v>45121</v>
      </c>
      <c r="G3905" s="149">
        <v>45098</v>
      </c>
      <c r="H3905" s="150">
        <v>20000</v>
      </c>
      <c r="I3905" s="148" t="str">
        <f t="shared" si="240"/>
        <v>2023Q2</v>
      </c>
      <c r="J3905" s="148">
        <f t="shared" si="241"/>
        <v>0</v>
      </c>
      <c r="K3905" s="148">
        <f t="shared" si="242"/>
        <v>1</v>
      </c>
      <c r="L3905" s="151">
        <f t="shared" si="243"/>
        <v>1</v>
      </c>
    </row>
    <row r="3906" spans="2:12" x14ac:dyDescent="0.25">
      <c r="B3906" s="147" t="s">
        <v>9</v>
      </c>
      <c r="C3906" s="148" t="s">
        <v>7</v>
      </c>
      <c r="D3906" s="148">
        <v>37</v>
      </c>
      <c r="E3906" s="148" t="s">
        <v>8</v>
      </c>
      <c r="F3906" s="149">
        <v>45122</v>
      </c>
      <c r="G3906" s="149">
        <v>44053</v>
      </c>
      <c r="H3906" s="150">
        <v>86000</v>
      </c>
      <c r="I3906" s="148" t="str">
        <f t="shared" si="240"/>
        <v>2020Q3</v>
      </c>
      <c r="J3906" s="148">
        <f t="shared" si="241"/>
        <v>3</v>
      </c>
      <c r="K3906" s="148">
        <f t="shared" si="242"/>
        <v>12</v>
      </c>
      <c r="L3906" s="151">
        <f t="shared" si="243"/>
        <v>1</v>
      </c>
    </row>
    <row r="3907" spans="2:12" x14ac:dyDescent="0.25">
      <c r="B3907" s="147" t="s">
        <v>6</v>
      </c>
      <c r="C3907" s="148" t="s">
        <v>7</v>
      </c>
      <c r="D3907" s="148">
        <v>48</v>
      </c>
      <c r="E3907" s="148" t="s">
        <v>8</v>
      </c>
      <c r="F3907" s="149">
        <v>45122</v>
      </c>
      <c r="G3907" s="149">
        <v>44967</v>
      </c>
      <c r="H3907" s="150">
        <v>38000</v>
      </c>
      <c r="I3907" s="148" t="str">
        <f t="shared" si="240"/>
        <v>2023Q1</v>
      </c>
      <c r="J3907" s="148">
        <f t="shared" si="241"/>
        <v>0</v>
      </c>
      <c r="K3907" s="148">
        <f t="shared" si="242"/>
        <v>2</v>
      </c>
      <c r="L3907" s="151">
        <f t="shared" si="243"/>
        <v>1</v>
      </c>
    </row>
    <row r="3908" spans="2:12" x14ac:dyDescent="0.25">
      <c r="B3908" s="147" t="s">
        <v>6</v>
      </c>
      <c r="C3908" s="148" t="s">
        <v>7</v>
      </c>
      <c r="D3908" s="148">
        <v>64</v>
      </c>
      <c r="E3908" s="148" t="s">
        <v>8</v>
      </c>
      <c r="F3908" s="149">
        <v>45122</v>
      </c>
      <c r="G3908" s="149">
        <v>45063</v>
      </c>
      <c r="H3908" s="150">
        <v>10000</v>
      </c>
      <c r="I3908" s="148" t="str">
        <f t="shared" si="240"/>
        <v>2023Q2</v>
      </c>
      <c r="J3908" s="148">
        <f t="shared" si="241"/>
        <v>0</v>
      </c>
      <c r="K3908" s="148">
        <f t="shared" si="242"/>
        <v>1</v>
      </c>
      <c r="L3908" s="151">
        <f t="shared" si="243"/>
        <v>1</v>
      </c>
    </row>
    <row r="3909" spans="2:12" x14ac:dyDescent="0.25">
      <c r="B3909" s="147" t="s">
        <v>9</v>
      </c>
      <c r="C3909" s="148" t="s">
        <v>7</v>
      </c>
      <c r="D3909" s="148">
        <v>59</v>
      </c>
      <c r="E3909" s="148" t="s">
        <v>8</v>
      </c>
      <c r="F3909" s="149">
        <v>45123</v>
      </c>
      <c r="G3909" s="149">
        <v>43091</v>
      </c>
      <c r="H3909" s="150">
        <v>10000</v>
      </c>
      <c r="I3909" s="148" t="str">
        <f t="shared" si="240"/>
        <v>2017Q4</v>
      </c>
      <c r="J3909" s="148">
        <f t="shared" si="241"/>
        <v>6</v>
      </c>
      <c r="K3909" s="148">
        <f t="shared" si="242"/>
        <v>23</v>
      </c>
      <c r="L3909" s="151">
        <f t="shared" si="243"/>
        <v>1</v>
      </c>
    </row>
    <row r="3910" spans="2:12" x14ac:dyDescent="0.25">
      <c r="B3910" s="147" t="s">
        <v>6</v>
      </c>
      <c r="C3910" s="148" t="s">
        <v>7</v>
      </c>
      <c r="D3910" s="148">
        <v>40</v>
      </c>
      <c r="E3910" s="148" t="s">
        <v>8</v>
      </c>
      <c r="F3910" s="149">
        <v>45123</v>
      </c>
      <c r="G3910" s="149">
        <v>45003</v>
      </c>
      <c r="H3910" s="150">
        <v>74000</v>
      </c>
      <c r="I3910" s="148" t="str">
        <f t="shared" si="240"/>
        <v>2023Q1</v>
      </c>
      <c r="J3910" s="148">
        <f t="shared" si="241"/>
        <v>0</v>
      </c>
      <c r="K3910" s="148">
        <f t="shared" si="242"/>
        <v>2</v>
      </c>
      <c r="L3910" s="151">
        <f t="shared" si="243"/>
        <v>1</v>
      </c>
    </row>
    <row r="3911" spans="2:12" x14ac:dyDescent="0.25">
      <c r="B3911" s="147" t="s">
        <v>11</v>
      </c>
      <c r="C3911" s="148" t="s">
        <v>7</v>
      </c>
      <c r="D3911" s="148">
        <v>40</v>
      </c>
      <c r="E3911" s="148" t="s">
        <v>8</v>
      </c>
      <c r="F3911" s="149">
        <v>45123</v>
      </c>
      <c r="G3911" s="149">
        <v>45122</v>
      </c>
      <c r="H3911" s="150">
        <v>74000</v>
      </c>
      <c r="I3911" s="148" t="str">
        <f t="shared" si="240"/>
        <v>2023Q3</v>
      </c>
      <c r="J3911" s="148">
        <f t="shared" si="241"/>
        <v>0</v>
      </c>
      <c r="K3911" s="148">
        <f t="shared" si="242"/>
        <v>0</v>
      </c>
      <c r="L3911" s="151">
        <f t="shared" si="243"/>
        <v>1</v>
      </c>
    </row>
    <row r="3912" spans="2:12" x14ac:dyDescent="0.25">
      <c r="B3912" s="147" t="s">
        <v>9</v>
      </c>
      <c r="C3912" s="148" t="s">
        <v>7</v>
      </c>
      <c r="D3912" s="148">
        <v>48</v>
      </c>
      <c r="E3912" s="148" t="s">
        <v>8</v>
      </c>
      <c r="F3912" s="149">
        <v>45124</v>
      </c>
      <c r="G3912" s="149">
        <v>42452</v>
      </c>
      <c r="H3912" s="150">
        <v>38000</v>
      </c>
      <c r="I3912" s="148" t="str">
        <f t="shared" si="240"/>
        <v>2016Q1</v>
      </c>
      <c r="J3912" s="148">
        <f t="shared" si="241"/>
        <v>7</v>
      </c>
      <c r="K3912" s="148">
        <f t="shared" si="242"/>
        <v>30</v>
      </c>
      <c r="L3912" s="151">
        <f t="shared" si="243"/>
        <v>1</v>
      </c>
    </row>
    <row r="3913" spans="2:12" x14ac:dyDescent="0.25">
      <c r="B3913" s="147" t="s">
        <v>6</v>
      </c>
      <c r="C3913" s="148" t="s">
        <v>7</v>
      </c>
      <c r="D3913" s="148">
        <v>51</v>
      </c>
      <c r="E3913" s="148" t="s">
        <v>8</v>
      </c>
      <c r="F3913" s="149">
        <v>45124</v>
      </c>
      <c r="G3913" s="149">
        <v>45090</v>
      </c>
      <c r="H3913" s="150">
        <v>30000</v>
      </c>
      <c r="I3913" s="148" t="str">
        <f t="shared" si="240"/>
        <v>2023Q2</v>
      </c>
      <c r="J3913" s="148">
        <f t="shared" si="241"/>
        <v>0</v>
      </c>
      <c r="K3913" s="148">
        <f t="shared" si="242"/>
        <v>1</v>
      </c>
      <c r="L3913" s="151">
        <f t="shared" si="243"/>
        <v>1</v>
      </c>
    </row>
    <row r="3914" spans="2:12" x14ac:dyDescent="0.25">
      <c r="B3914" s="147" t="s">
        <v>6</v>
      </c>
      <c r="C3914" s="148" t="s">
        <v>7</v>
      </c>
      <c r="D3914" s="148">
        <v>53</v>
      </c>
      <c r="E3914" s="148" t="s">
        <v>8</v>
      </c>
      <c r="F3914" s="149">
        <v>45124</v>
      </c>
      <c r="G3914" s="149">
        <v>45101</v>
      </c>
      <c r="H3914" s="150">
        <v>25000</v>
      </c>
      <c r="I3914" s="148" t="str">
        <f t="shared" si="240"/>
        <v>2023Q2</v>
      </c>
      <c r="J3914" s="148">
        <f t="shared" si="241"/>
        <v>0</v>
      </c>
      <c r="K3914" s="148">
        <f t="shared" si="242"/>
        <v>1</v>
      </c>
      <c r="L3914" s="151">
        <f t="shared" si="243"/>
        <v>1</v>
      </c>
    </row>
    <row r="3915" spans="2:12" x14ac:dyDescent="0.25">
      <c r="B3915" s="147" t="s">
        <v>6</v>
      </c>
      <c r="C3915" s="148" t="s">
        <v>7</v>
      </c>
      <c r="D3915" s="148">
        <v>42</v>
      </c>
      <c r="E3915" s="148" t="s">
        <v>8</v>
      </c>
      <c r="F3915" s="149">
        <v>45127</v>
      </c>
      <c r="G3915" s="149">
        <v>44472</v>
      </c>
      <c r="H3915" s="150">
        <v>64000</v>
      </c>
      <c r="I3915" s="148" t="str">
        <f t="shared" ref="I3915:I3978" si="244">YEAR(G3915)&amp;"Q"&amp;ROUNDUP(MONTH(G3915)/3,0)</f>
        <v>2021Q4</v>
      </c>
      <c r="J3915" s="148">
        <f t="shared" ref="J3915:J3978" si="245">YEAR(F3915)-YEAR(G3915)</f>
        <v>2</v>
      </c>
      <c r="K3915" s="148">
        <f t="shared" ref="K3915:K3978" si="246">(YEAR(F3915)*4+ROUNDDOWN((MONTH(F3915)-1)/3,0))
-(YEAR(G3915)*4+ROUNDDOWN((MONTH(G3915)-1)/3,0))</f>
        <v>7</v>
      </c>
      <c r="L3915" s="151">
        <f t="shared" ref="L3915:L3978" si="247">IF(C3915="Declined",0,IF(C3915="Admitted",1,IF(B3915="TPD",0.8,1)))</f>
        <v>1</v>
      </c>
    </row>
    <row r="3916" spans="2:12" x14ac:dyDescent="0.25">
      <c r="B3916" s="147" t="s">
        <v>6</v>
      </c>
      <c r="C3916" s="148" t="s">
        <v>7</v>
      </c>
      <c r="D3916" s="148">
        <v>53</v>
      </c>
      <c r="E3916" s="148" t="s">
        <v>8</v>
      </c>
      <c r="F3916" s="149">
        <v>45127</v>
      </c>
      <c r="G3916" s="149">
        <v>45107</v>
      </c>
      <c r="H3916" s="150">
        <v>25000</v>
      </c>
      <c r="I3916" s="148" t="str">
        <f t="shared" si="244"/>
        <v>2023Q2</v>
      </c>
      <c r="J3916" s="148">
        <f t="shared" si="245"/>
        <v>0</v>
      </c>
      <c r="K3916" s="148">
        <f t="shared" si="246"/>
        <v>1</v>
      </c>
      <c r="L3916" s="151">
        <f t="shared" si="247"/>
        <v>1</v>
      </c>
    </row>
    <row r="3917" spans="2:12" x14ac:dyDescent="0.25">
      <c r="B3917" s="147" t="s">
        <v>11</v>
      </c>
      <c r="C3917" s="148" t="s">
        <v>7</v>
      </c>
      <c r="D3917" s="148">
        <v>51</v>
      </c>
      <c r="E3917" s="148" t="s">
        <v>8</v>
      </c>
      <c r="F3917" s="149">
        <v>45127</v>
      </c>
      <c r="G3917" s="149">
        <v>45122</v>
      </c>
      <c r="H3917" s="150">
        <v>30000</v>
      </c>
      <c r="I3917" s="148" t="str">
        <f t="shared" si="244"/>
        <v>2023Q3</v>
      </c>
      <c r="J3917" s="148">
        <f t="shared" si="245"/>
        <v>0</v>
      </c>
      <c r="K3917" s="148">
        <f t="shared" si="246"/>
        <v>0</v>
      </c>
      <c r="L3917" s="151">
        <f t="shared" si="247"/>
        <v>1</v>
      </c>
    </row>
    <row r="3918" spans="2:12" x14ac:dyDescent="0.25">
      <c r="B3918" s="147" t="s">
        <v>9</v>
      </c>
      <c r="C3918" s="148" t="s">
        <v>7</v>
      </c>
      <c r="D3918" s="148">
        <v>37</v>
      </c>
      <c r="E3918" s="148" t="s">
        <v>8</v>
      </c>
      <c r="F3918" s="149">
        <v>45128</v>
      </c>
      <c r="G3918" s="149">
        <v>43862</v>
      </c>
      <c r="H3918" s="150">
        <v>86000</v>
      </c>
      <c r="I3918" s="148" t="str">
        <f t="shared" si="244"/>
        <v>2020Q1</v>
      </c>
      <c r="J3918" s="148">
        <f t="shared" si="245"/>
        <v>3</v>
      </c>
      <c r="K3918" s="148">
        <f t="shared" si="246"/>
        <v>14</v>
      </c>
      <c r="L3918" s="151">
        <f t="shared" si="247"/>
        <v>1</v>
      </c>
    </row>
    <row r="3919" spans="2:12" x14ac:dyDescent="0.25">
      <c r="B3919" s="147" t="s">
        <v>11</v>
      </c>
      <c r="C3919" s="148" t="s">
        <v>7</v>
      </c>
      <c r="D3919" s="148">
        <v>28</v>
      </c>
      <c r="E3919" s="148" t="s">
        <v>8</v>
      </c>
      <c r="F3919" s="149">
        <v>45128</v>
      </c>
      <c r="G3919" s="149">
        <v>45122</v>
      </c>
      <c r="H3919" s="150">
        <v>100000</v>
      </c>
      <c r="I3919" s="148" t="str">
        <f t="shared" si="244"/>
        <v>2023Q3</v>
      </c>
      <c r="J3919" s="148">
        <f t="shared" si="245"/>
        <v>0</v>
      </c>
      <c r="K3919" s="148">
        <f t="shared" si="246"/>
        <v>0</v>
      </c>
      <c r="L3919" s="151">
        <f t="shared" si="247"/>
        <v>1</v>
      </c>
    </row>
    <row r="3920" spans="2:12" x14ac:dyDescent="0.25">
      <c r="B3920" s="147" t="s">
        <v>9</v>
      </c>
      <c r="C3920" s="148" t="s">
        <v>7</v>
      </c>
      <c r="D3920" s="148">
        <v>55</v>
      </c>
      <c r="E3920" s="148" t="s">
        <v>8</v>
      </c>
      <c r="F3920" s="149">
        <v>45129</v>
      </c>
      <c r="G3920" s="149">
        <v>43998</v>
      </c>
      <c r="H3920" s="150">
        <v>20000</v>
      </c>
      <c r="I3920" s="148" t="str">
        <f t="shared" si="244"/>
        <v>2020Q2</v>
      </c>
      <c r="J3920" s="148">
        <f t="shared" si="245"/>
        <v>3</v>
      </c>
      <c r="K3920" s="148">
        <f t="shared" si="246"/>
        <v>13</v>
      </c>
      <c r="L3920" s="151">
        <f t="shared" si="247"/>
        <v>1</v>
      </c>
    </row>
    <row r="3921" spans="2:12" x14ac:dyDescent="0.25">
      <c r="B3921" s="147" t="s">
        <v>6</v>
      </c>
      <c r="C3921" s="148" t="s">
        <v>7</v>
      </c>
      <c r="D3921" s="148">
        <v>60</v>
      </c>
      <c r="E3921" s="148" t="s">
        <v>8</v>
      </c>
      <c r="F3921" s="149">
        <v>45129</v>
      </c>
      <c r="G3921" s="149">
        <v>45031</v>
      </c>
      <c r="H3921" s="150">
        <v>10000</v>
      </c>
      <c r="I3921" s="148" t="str">
        <f t="shared" si="244"/>
        <v>2023Q2</v>
      </c>
      <c r="J3921" s="148">
        <f t="shared" si="245"/>
        <v>0</v>
      </c>
      <c r="K3921" s="148">
        <f t="shared" si="246"/>
        <v>1</v>
      </c>
      <c r="L3921" s="151">
        <f t="shared" si="247"/>
        <v>1</v>
      </c>
    </row>
    <row r="3922" spans="2:12" x14ac:dyDescent="0.25">
      <c r="B3922" s="147" t="s">
        <v>6</v>
      </c>
      <c r="C3922" s="148" t="s">
        <v>7</v>
      </c>
      <c r="D3922" s="148">
        <v>61</v>
      </c>
      <c r="E3922" s="148" t="s">
        <v>8</v>
      </c>
      <c r="F3922" s="149">
        <v>45129</v>
      </c>
      <c r="G3922" s="149">
        <v>45063</v>
      </c>
      <c r="H3922" s="150">
        <v>10000</v>
      </c>
      <c r="I3922" s="148" t="str">
        <f t="shared" si="244"/>
        <v>2023Q2</v>
      </c>
      <c r="J3922" s="148">
        <f t="shared" si="245"/>
        <v>0</v>
      </c>
      <c r="K3922" s="148">
        <f t="shared" si="246"/>
        <v>1</v>
      </c>
      <c r="L3922" s="151">
        <f t="shared" si="247"/>
        <v>1</v>
      </c>
    </row>
    <row r="3923" spans="2:12" x14ac:dyDescent="0.25">
      <c r="B3923" s="147" t="s">
        <v>11</v>
      </c>
      <c r="C3923" s="148" t="s">
        <v>7</v>
      </c>
      <c r="D3923" s="148">
        <v>63</v>
      </c>
      <c r="E3923" s="148" t="s">
        <v>8</v>
      </c>
      <c r="F3923" s="149">
        <v>45129</v>
      </c>
      <c r="G3923" s="149">
        <v>45110</v>
      </c>
      <c r="H3923" s="150">
        <v>10000</v>
      </c>
      <c r="I3923" s="148" t="str">
        <f t="shared" si="244"/>
        <v>2023Q3</v>
      </c>
      <c r="J3923" s="148">
        <f t="shared" si="245"/>
        <v>0</v>
      </c>
      <c r="K3923" s="148">
        <f t="shared" si="246"/>
        <v>0</v>
      </c>
      <c r="L3923" s="151">
        <f t="shared" si="247"/>
        <v>1</v>
      </c>
    </row>
    <row r="3924" spans="2:12" x14ac:dyDescent="0.25">
      <c r="B3924" s="147" t="s">
        <v>9</v>
      </c>
      <c r="C3924" s="148" t="s">
        <v>7</v>
      </c>
      <c r="D3924" s="148">
        <v>58</v>
      </c>
      <c r="E3924" s="148" t="s">
        <v>8</v>
      </c>
      <c r="F3924" s="149">
        <v>45130</v>
      </c>
      <c r="G3924" s="149">
        <v>44828</v>
      </c>
      <c r="H3924" s="150">
        <v>12000</v>
      </c>
      <c r="I3924" s="148" t="str">
        <f t="shared" si="244"/>
        <v>2022Q3</v>
      </c>
      <c r="J3924" s="148">
        <f t="shared" si="245"/>
        <v>1</v>
      </c>
      <c r="K3924" s="148">
        <f t="shared" si="246"/>
        <v>4</v>
      </c>
      <c r="L3924" s="151">
        <f t="shared" si="247"/>
        <v>1</v>
      </c>
    </row>
    <row r="3925" spans="2:12" x14ac:dyDescent="0.25">
      <c r="B3925" s="147" t="s">
        <v>11</v>
      </c>
      <c r="C3925" s="148" t="s">
        <v>7</v>
      </c>
      <c r="D3925" s="148">
        <v>47</v>
      </c>
      <c r="E3925" s="148" t="s">
        <v>8</v>
      </c>
      <c r="F3925" s="149">
        <v>45130</v>
      </c>
      <c r="G3925" s="149">
        <v>45061</v>
      </c>
      <c r="H3925" s="150">
        <v>40000</v>
      </c>
      <c r="I3925" s="148" t="str">
        <f t="shared" si="244"/>
        <v>2023Q2</v>
      </c>
      <c r="J3925" s="148">
        <f t="shared" si="245"/>
        <v>0</v>
      </c>
      <c r="K3925" s="148">
        <f t="shared" si="246"/>
        <v>1</v>
      </c>
      <c r="L3925" s="151">
        <f t="shared" si="247"/>
        <v>1</v>
      </c>
    </row>
    <row r="3926" spans="2:12" x14ac:dyDescent="0.25">
      <c r="B3926" s="147" t="s">
        <v>6</v>
      </c>
      <c r="C3926" s="148" t="s">
        <v>7</v>
      </c>
      <c r="D3926" s="148">
        <v>55</v>
      </c>
      <c r="E3926" s="148" t="s">
        <v>8</v>
      </c>
      <c r="F3926" s="149">
        <v>45130</v>
      </c>
      <c r="G3926" s="149">
        <v>45099</v>
      </c>
      <c r="H3926" s="150">
        <v>20000</v>
      </c>
      <c r="I3926" s="148" t="str">
        <f t="shared" si="244"/>
        <v>2023Q2</v>
      </c>
      <c r="J3926" s="148">
        <f t="shared" si="245"/>
        <v>0</v>
      </c>
      <c r="K3926" s="148">
        <f t="shared" si="246"/>
        <v>1</v>
      </c>
      <c r="L3926" s="151">
        <f t="shared" si="247"/>
        <v>1</v>
      </c>
    </row>
    <row r="3927" spans="2:12" x14ac:dyDescent="0.25">
      <c r="B3927" s="147" t="s">
        <v>9</v>
      </c>
      <c r="C3927" s="148" t="s">
        <v>7</v>
      </c>
      <c r="D3927" s="148">
        <v>44</v>
      </c>
      <c r="E3927" s="148" t="s">
        <v>8</v>
      </c>
      <c r="F3927" s="149">
        <v>45131</v>
      </c>
      <c r="G3927" s="149">
        <v>43716</v>
      </c>
      <c r="H3927" s="150">
        <v>52000</v>
      </c>
      <c r="I3927" s="148" t="str">
        <f t="shared" si="244"/>
        <v>2019Q3</v>
      </c>
      <c r="J3927" s="148">
        <f t="shared" si="245"/>
        <v>4</v>
      </c>
      <c r="K3927" s="148">
        <f t="shared" si="246"/>
        <v>16</v>
      </c>
      <c r="L3927" s="151">
        <f t="shared" si="247"/>
        <v>1</v>
      </c>
    </row>
    <row r="3928" spans="2:12" x14ac:dyDescent="0.25">
      <c r="B3928" s="147" t="s">
        <v>9</v>
      </c>
      <c r="C3928" s="148" t="s">
        <v>7</v>
      </c>
      <c r="D3928" s="148">
        <v>52</v>
      </c>
      <c r="E3928" s="148" t="s">
        <v>8</v>
      </c>
      <c r="F3928" s="149">
        <v>45131</v>
      </c>
      <c r="G3928" s="149">
        <v>44420</v>
      </c>
      <c r="H3928" s="150">
        <v>27000</v>
      </c>
      <c r="I3928" s="148" t="str">
        <f t="shared" si="244"/>
        <v>2021Q3</v>
      </c>
      <c r="J3928" s="148">
        <f t="shared" si="245"/>
        <v>2</v>
      </c>
      <c r="K3928" s="148">
        <f t="shared" si="246"/>
        <v>8</v>
      </c>
      <c r="L3928" s="151">
        <f t="shared" si="247"/>
        <v>1</v>
      </c>
    </row>
    <row r="3929" spans="2:12" x14ac:dyDescent="0.25">
      <c r="B3929" s="147" t="s">
        <v>6</v>
      </c>
      <c r="C3929" s="148" t="s">
        <v>7</v>
      </c>
      <c r="D3929" s="148">
        <v>45</v>
      </c>
      <c r="E3929" s="148" t="s">
        <v>8</v>
      </c>
      <c r="F3929" s="149">
        <v>45131</v>
      </c>
      <c r="G3929" s="149">
        <v>44556</v>
      </c>
      <c r="H3929" s="150">
        <v>47000</v>
      </c>
      <c r="I3929" s="148" t="str">
        <f t="shared" si="244"/>
        <v>2021Q4</v>
      </c>
      <c r="J3929" s="148">
        <f t="shared" si="245"/>
        <v>2</v>
      </c>
      <c r="K3929" s="148">
        <f t="shared" si="246"/>
        <v>7</v>
      </c>
      <c r="L3929" s="151">
        <f t="shared" si="247"/>
        <v>1</v>
      </c>
    </row>
    <row r="3930" spans="2:12" x14ac:dyDescent="0.25">
      <c r="B3930" s="147" t="s">
        <v>6</v>
      </c>
      <c r="C3930" s="148" t="s">
        <v>7</v>
      </c>
      <c r="D3930" s="148">
        <v>25</v>
      </c>
      <c r="E3930" s="148" t="s">
        <v>8</v>
      </c>
      <c r="F3930" s="149">
        <v>45131</v>
      </c>
      <c r="G3930" s="149">
        <v>45068</v>
      </c>
      <c r="H3930" s="150">
        <v>100000</v>
      </c>
      <c r="I3930" s="148" t="str">
        <f t="shared" si="244"/>
        <v>2023Q2</v>
      </c>
      <c r="J3930" s="148">
        <f t="shared" si="245"/>
        <v>0</v>
      </c>
      <c r="K3930" s="148">
        <f t="shared" si="246"/>
        <v>1</v>
      </c>
      <c r="L3930" s="151">
        <f t="shared" si="247"/>
        <v>1</v>
      </c>
    </row>
    <row r="3931" spans="2:12" x14ac:dyDescent="0.25">
      <c r="B3931" s="147" t="s">
        <v>9</v>
      </c>
      <c r="C3931" s="148" t="s">
        <v>7</v>
      </c>
      <c r="D3931" s="148">
        <v>48</v>
      </c>
      <c r="E3931" s="148" t="s">
        <v>8</v>
      </c>
      <c r="F3931" s="149">
        <v>45134</v>
      </c>
      <c r="G3931" s="149">
        <v>43549</v>
      </c>
      <c r="H3931" s="150">
        <v>38000</v>
      </c>
      <c r="I3931" s="148" t="str">
        <f t="shared" si="244"/>
        <v>2019Q1</v>
      </c>
      <c r="J3931" s="148">
        <f t="shared" si="245"/>
        <v>4</v>
      </c>
      <c r="K3931" s="148">
        <f t="shared" si="246"/>
        <v>18</v>
      </c>
      <c r="L3931" s="151">
        <f t="shared" si="247"/>
        <v>1</v>
      </c>
    </row>
    <row r="3932" spans="2:12" x14ac:dyDescent="0.25">
      <c r="B3932" s="147" t="s">
        <v>9</v>
      </c>
      <c r="C3932" s="148" t="s">
        <v>7</v>
      </c>
      <c r="D3932" s="148">
        <v>42</v>
      </c>
      <c r="E3932" s="148" t="s">
        <v>8</v>
      </c>
      <c r="F3932" s="149">
        <v>45134</v>
      </c>
      <c r="G3932" s="149">
        <v>44787</v>
      </c>
      <c r="H3932" s="150">
        <v>64000</v>
      </c>
      <c r="I3932" s="148" t="str">
        <f t="shared" si="244"/>
        <v>2022Q3</v>
      </c>
      <c r="J3932" s="148">
        <f t="shared" si="245"/>
        <v>1</v>
      </c>
      <c r="K3932" s="148">
        <f t="shared" si="246"/>
        <v>4</v>
      </c>
      <c r="L3932" s="151">
        <f t="shared" si="247"/>
        <v>1</v>
      </c>
    </row>
    <row r="3933" spans="2:12" x14ac:dyDescent="0.25">
      <c r="B3933" s="147" t="s">
        <v>6</v>
      </c>
      <c r="C3933" s="148" t="s">
        <v>7</v>
      </c>
      <c r="D3933" s="148">
        <v>44</v>
      </c>
      <c r="E3933" s="148" t="s">
        <v>8</v>
      </c>
      <c r="F3933" s="149">
        <v>45134</v>
      </c>
      <c r="G3933" s="149">
        <v>45111</v>
      </c>
      <c r="H3933" s="150">
        <v>52000</v>
      </c>
      <c r="I3933" s="148" t="str">
        <f t="shared" si="244"/>
        <v>2023Q3</v>
      </c>
      <c r="J3933" s="148">
        <f t="shared" si="245"/>
        <v>0</v>
      </c>
      <c r="K3933" s="148">
        <f t="shared" si="246"/>
        <v>0</v>
      </c>
      <c r="L3933" s="151">
        <f t="shared" si="247"/>
        <v>1</v>
      </c>
    </row>
    <row r="3934" spans="2:12" x14ac:dyDescent="0.25">
      <c r="B3934" s="147" t="s">
        <v>9</v>
      </c>
      <c r="C3934" s="148" t="s">
        <v>7</v>
      </c>
      <c r="D3934" s="148">
        <v>34</v>
      </c>
      <c r="E3934" s="148" t="s">
        <v>8</v>
      </c>
      <c r="F3934" s="149">
        <v>45135</v>
      </c>
      <c r="G3934" s="149">
        <v>44036</v>
      </c>
      <c r="H3934" s="150">
        <v>91000</v>
      </c>
      <c r="I3934" s="148" t="str">
        <f t="shared" si="244"/>
        <v>2020Q3</v>
      </c>
      <c r="J3934" s="148">
        <f t="shared" si="245"/>
        <v>3</v>
      </c>
      <c r="K3934" s="148">
        <f t="shared" si="246"/>
        <v>12</v>
      </c>
      <c r="L3934" s="151">
        <f t="shared" si="247"/>
        <v>1</v>
      </c>
    </row>
    <row r="3935" spans="2:12" x14ac:dyDescent="0.25">
      <c r="B3935" s="147" t="s">
        <v>9</v>
      </c>
      <c r="C3935" s="148" t="s">
        <v>7</v>
      </c>
      <c r="D3935" s="148">
        <v>50</v>
      </c>
      <c r="E3935" s="148" t="s">
        <v>8</v>
      </c>
      <c r="F3935" s="149">
        <v>45135</v>
      </c>
      <c r="G3935" s="149">
        <v>44824</v>
      </c>
      <c r="H3935" s="150">
        <v>32000</v>
      </c>
      <c r="I3935" s="148" t="str">
        <f t="shared" si="244"/>
        <v>2022Q3</v>
      </c>
      <c r="J3935" s="148">
        <f t="shared" si="245"/>
        <v>1</v>
      </c>
      <c r="K3935" s="148">
        <f t="shared" si="246"/>
        <v>4</v>
      </c>
      <c r="L3935" s="151">
        <f t="shared" si="247"/>
        <v>1</v>
      </c>
    </row>
    <row r="3936" spans="2:12" x14ac:dyDescent="0.25">
      <c r="B3936" s="147" t="s">
        <v>6</v>
      </c>
      <c r="C3936" s="148" t="s">
        <v>7</v>
      </c>
      <c r="D3936" s="148">
        <v>21</v>
      </c>
      <c r="E3936" s="148" t="s">
        <v>8</v>
      </c>
      <c r="F3936" s="149">
        <v>45135</v>
      </c>
      <c r="G3936" s="149">
        <v>44934</v>
      </c>
      <c r="H3936" s="150">
        <v>100000</v>
      </c>
      <c r="I3936" s="148" t="str">
        <f t="shared" si="244"/>
        <v>2023Q1</v>
      </c>
      <c r="J3936" s="148">
        <f t="shared" si="245"/>
        <v>0</v>
      </c>
      <c r="K3936" s="148">
        <f t="shared" si="246"/>
        <v>2</v>
      </c>
      <c r="L3936" s="151">
        <f t="shared" si="247"/>
        <v>1</v>
      </c>
    </row>
    <row r="3937" spans="2:12" x14ac:dyDescent="0.25">
      <c r="B3937" s="147" t="s">
        <v>9</v>
      </c>
      <c r="C3937" s="148" t="s">
        <v>7</v>
      </c>
      <c r="D3937" s="148">
        <v>38</v>
      </c>
      <c r="E3937" s="148" t="s">
        <v>8</v>
      </c>
      <c r="F3937" s="149">
        <v>45135</v>
      </c>
      <c r="G3937" s="149">
        <v>44950</v>
      </c>
      <c r="H3937" s="150">
        <v>84000</v>
      </c>
      <c r="I3937" s="148" t="str">
        <f t="shared" si="244"/>
        <v>2023Q1</v>
      </c>
      <c r="J3937" s="148">
        <f t="shared" si="245"/>
        <v>0</v>
      </c>
      <c r="K3937" s="148">
        <f t="shared" si="246"/>
        <v>2</v>
      </c>
      <c r="L3937" s="151">
        <f t="shared" si="247"/>
        <v>1</v>
      </c>
    </row>
    <row r="3938" spans="2:12" x14ac:dyDescent="0.25">
      <c r="B3938" s="147" t="s">
        <v>6</v>
      </c>
      <c r="C3938" s="148" t="s">
        <v>7</v>
      </c>
      <c r="D3938" s="148">
        <v>23</v>
      </c>
      <c r="E3938" s="148" t="s">
        <v>8</v>
      </c>
      <c r="F3938" s="149">
        <v>45135</v>
      </c>
      <c r="G3938" s="149">
        <v>44971</v>
      </c>
      <c r="H3938" s="150">
        <v>100000</v>
      </c>
      <c r="I3938" s="148" t="str">
        <f t="shared" si="244"/>
        <v>2023Q1</v>
      </c>
      <c r="J3938" s="148">
        <f t="shared" si="245"/>
        <v>0</v>
      </c>
      <c r="K3938" s="148">
        <f t="shared" si="246"/>
        <v>2</v>
      </c>
      <c r="L3938" s="151">
        <f t="shared" si="247"/>
        <v>1</v>
      </c>
    </row>
    <row r="3939" spans="2:12" x14ac:dyDescent="0.25">
      <c r="B3939" s="147" t="s">
        <v>6</v>
      </c>
      <c r="C3939" s="148" t="s">
        <v>7</v>
      </c>
      <c r="D3939" s="148">
        <v>37</v>
      </c>
      <c r="E3939" s="148" t="s">
        <v>12</v>
      </c>
      <c r="F3939" s="149">
        <v>45135</v>
      </c>
      <c r="G3939" s="149">
        <v>45037</v>
      </c>
      <c r="H3939" s="150">
        <v>172000</v>
      </c>
      <c r="I3939" s="148" t="str">
        <f t="shared" si="244"/>
        <v>2023Q2</v>
      </c>
      <c r="J3939" s="148">
        <f t="shared" si="245"/>
        <v>0</v>
      </c>
      <c r="K3939" s="148">
        <f t="shared" si="246"/>
        <v>1</v>
      </c>
      <c r="L3939" s="151">
        <f t="shared" si="247"/>
        <v>1</v>
      </c>
    </row>
    <row r="3940" spans="2:12" x14ac:dyDescent="0.25">
      <c r="B3940" s="147" t="s">
        <v>9</v>
      </c>
      <c r="C3940" s="148" t="s">
        <v>7</v>
      </c>
      <c r="D3940" s="148">
        <v>33</v>
      </c>
      <c r="E3940" s="148" t="s">
        <v>8</v>
      </c>
      <c r="F3940" s="149">
        <v>45136</v>
      </c>
      <c r="G3940" s="149">
        <v>43160</v>
      </c>
      <c r="H3940" s="150">
        <v>94000</v>
      </c>
      <c r="I3940" s="148" t="str">
        <f t="shared" si="244"/>
        <v>2018Q1</v>
      </c>
      <c r="J3940" s="148">
        <f t="shared" si="245"/>
        <v>5</v>
      </c>
      <c r="K3940" s="148">
        <f t="shared" si="246"/>
        <v>22</v>
      </c>
      <c r="L3940" s="151">
        <f t="shared" si="247"/>
        <v>1</v>
      </c>
    </row>
    <row r="3941" spans="2:12" x14ac:dyDescent="0.25">
      <c r="B3941" s="147" t="s">
        <v>6</v>
      </c>
      <c r="C3941" s="148" t="s">
        <v>7</v>
      </c>
      <c r="D3941" s="148">
        <v>35</v>
      </c>
      <c r="E3941" s="148" t="s">
        <v>8</v>
      </c>
      <c r="F3941" s="149">
        <v>45136</v>
      </c>
      <c r="G3941" s="149">
        <v>44904</v>
      </c>
      <c r="H3941" s="150">
        <v>88000</v>
      </c>
      <c r="I3941" s="148" t="str">
        <f t="shared" si="244"/>
        <v>2022Q4</v>
      </c>
      <c r="J3941" s="148">
        <f t="shared" si="245"/>
        <v>1</v>
      </c>
      <c r="K3941" s="148">
        <f t="shared" si="246"/>
        <v>3</v>
      </c>
      <c r="L3941" s="151">
        <f t="shared" si="247"/>
        <v>1</v>
      </c>
    </row>
    <row r="3942" spans="2:12" x14ac:dyDescent="0.25">
      <c r="B3942" s="147" t="s">
        <v>6</v>
      </c>
      <c r="C3942" s="148" t="s">
        <v>7</v>
      </c>
      <c r="D3942" s="148">
        <v>63</v>
      </c>
      <c r="E3942" s="148" t="s">
        <v>8</v>
      </c>
      <c r="F3942" s="149">
        <v>45136</v>
      </c>
      <c r="G3942" s="149">
        <v>45057</v>
      </c>
      <c r="H3942" s="150">
        <v>10000</v>
      </c>
      <c r="I3942" s="148" t="str">
        <f t="shared" si="244"/>
        <v>2023Q2</v>
      </c>
      <c r="J3942" s="148">
        <f t="shared" si="245"/>
        <v>0</v>
      </c>
      <c r="K3942" s="148">
        <f t="shared" si="246"/>
        <v>1</v>
      </c>
      <c r="L3942" s="151">
        <f t="shared" si="247"/>
        <v>1</v>
      </c>
    </row>
    <row r="3943" spans="2:12" x14ac:dyDescent="0.25">
      <c r="B3943" s="147" t="s">
        <v>9</v>
      </c>
      <c r="C3943" s="148" t="s">
        <v>10</v>
      </c>
      <c r="D3943" s="148">
        <v>53</v>
      </c>
      <c r="E3943" s="148" t="s">
        <v>8</v>
      </c>
      <c r="F3943" s="149">
        <v>45139</v>
      </c>
      <c r="G3943" s="149">
        <v>43105</v>
      </c>
      <c r="H3943" s="150">
        <v>25000</v>
      </c>
      <c r="I3943" s="148" t="str">
        <f t="shared" si="244"/>
        <v>2018Q1</v>
      </c>
      <c r="J3943" s="148">
        <f t="shared" si="245"/>
        <v>5</v>
      </c>
      <c r="K3943" s="148">
        <f t="shared" si="246"/>
        <v>22</v>
      </c>
      <c r="L3943" s="151">
        <f t="shared" si="247"/>
        <v>0</v>
      </c>
    </row>
    <row r="3944" spans="2:12" x14ac:dyDescent="0.25">
      <c r="B3944" s="147" t="s">
        <v>6</v>
      </c>
      <c r="C3944" s="148" t="s">
        <v>7</v>
      </c>
      <c r="D3944" s="148">
        <v>56</v>
      </c>
      <c r="E3944" s="148" t="s">
        <v>8</v>
      </c>
      <c r="F3944" s="149">
        <v>45139</v>
      </c>
      <c r="G3944" s="149">
        <v>45051</v>
      </c>
      <c r="H3944" s="150">
        <v>17000</v>
      </c>
      <c r="I3944" s="148" t="str">
        <f t="shared" si="244"/>
        <v>2023Q2</v>
      </c>
      <c r="J3944" s="148">
        <f t="shared" si="245"/>
        <v>0</v>
      </c>
      <c r="K3944" s="148">
        <f t="shared" si="246"/>
        <v>1</v>
      </c>
      <c r="L3944" s="151">
        <f t="shared" si="247"/>
        <v>1</v>
      </c>
    </row>
    <row r="3945" spans="2:12" x14ac:dyDescent="0.25">
      <c r="B3945" s="147" t="s">
        <v>6</v>
      </c>
      <c r="C3945" s="148" t="s">
        <v>7</v>
      </c>
      <c r="D3945" s="148">
        <v>56</v>
      </c>
      <c r="E3945" s="148" t="s">
        <v>8</v>
      </c>
      <c r="F3945" s="149">
        <v>45139</v>
      </c>
      <c r="G3945" s="149">
        <v>45066</v>
      </c>
      <c r="H3945" s="150">
        <v>17000</v>
      </c>
      <c r="I3945" s="148" t="str">
        <f t="shared" si="244"/>
        <v>2023Q2</v>
      </c>
      <c r="J3945" s="148">
        <f t="shared" si="245"/>
        <v>0</v>
      </c>
      <c r="K3945" s="148">
        <f t="shared" si="246"/>
        <v>1</v>
      </c>
      <c r="L3945" s="151">
        <f t="shared" si="247"/>
        <v>1</v>
      </c>
    </row>
    <row r="3946" spans="2:12" x14ac:dyDescent="0.25">
      <c r="B3946" s="147" t="s">
        <v>6</v>
      </c>
      <c r="C3946" s="148" t="s">
        <v>7</v>
      </c>
      <c r="D3946" s="148">
        <v>44</v>
      </c>
      <c r="E3946" s="148" t="s">
        <v>8</v>
      </c>
      <c r="F3946" s="149">
        <v>45139</v>
      </c>
      <c r="G3946" s="149">
        <v>45105</v>
      </c>
      <c r="H3946" s="150">
        <v>52000</v>
      </c>
      <c r="I3946" s="148" t="str">
        <f t="shared" si="244"/>
        <v>2023Q2</v>
      </c>
      <c r="J3946" s="148">
        <f t="shared" si="245"/>
        <v>0</v>
      </c>
      <c r="K3946" s="148">
        <f t="shared" si="246"/>
        <v>1</v>
      </c>
      <c r="L3946" s="151">
        <f t="shared" si="247"/>
        <v>1</v>
      </c>
    </row>
    <row r="3947" spans="2:12" x14ac:dyDescent="0.25">
      <c r="B3947" s="147" t="s">
        <v>6</v>
      </c>
      <c r="C3947" s="148" t="s">
        <v>7</v>
      </c>
      <c r="D3947" s="148">
        <v>20</v>
      </c>
      <c r="E3947" s="148" t="s">
        <v>8</v>
      </c>
      <c r="F3947" s="149">
        <v>45140</v>
      </c>
      <c r="G3947" s="149">
        <v>44804</v>
      </c>
      <c r="H3947" s="150">
        <v>100000</v>
      </c>
      <c r="I3947" s="148" t="str">
        <f t="shared" si="244"/>
        <v>2022Q3</v>
      </c>
      <c r="J3947" s="148">
        <f t="shared" si="245"/>
        <v>1</v>
      </c>
      <c r="K3947" s="148">
        <f t="shared" si="246"/>
        <v>4</v>
      </c>
      <c r="L3947" s="151">
        <f t="shared" si="247"/>
        <v>1</v>
      </c>
    </row>
    <row r="3948" spans="2:12" x14ac:dyDescent="0.25">
      <c r="B3948" s="147" t="s">
        <v>6</v>
      </c>
      <c r="C3948" s="148" t="s">
        <v>7</v>
      </c>
      <c r="D3948" s="148">
        <v>19</v>
      </c>
      <c r="E3948" s="148" t="s">
        <v>8</v>
      </c>
      <c r="F3948" s="149">
        <v>45140</v>
      </c>
      <c r="G3948" s="149">
        <v>45066</v>
      </c>
      <c r="H3948" s="150">
        <v>100000</v>
      </c>
      <c r="I3948" s="148" t="str">
        <f t="shared" si="244"/>
        <v>2023Q2</v>
      </c>
      <c r="J3948" s="148">
        <f t="shared" si="245"/>
        <v>0</v>
      </c>
      <c r="K3948" s="148">
        <f t="shared" si="246"/>
        <v>1</v>
      </c>
      <c r="L3948" s="151">
        <f t="shared" si="247"/>
        <v>1</v>
      </c>
    </row>
    <row r="3949" spans="2:12" x14ac:dyDescent="0.25">
      <c r="B3949" s="147" t="s">
        <v>11</v>
      </c>
      <c r="C3949" s="148" t="s">
        <v>7</v>
      </c>
      <c r="D3949" s="148">
        <v>50</v>
      </c>
      <c r="E3949" s="148" t="s">
        <v>8</v>
      </c>
      <c r="F3949" s="149">
        <v>45143</v>
      </c>
      <c r="G3949" s="149">
        <v>45136</v>
      </c>
      <c r="H3949" s="150">
        <v>32000</v>
      </c>
      <c r="I3949" s="148" t="str">
        <f t="shared" si="244"/>
        <v>2023Q3</v>
      </c>
      <c r="J3949" s="148">
        <f t="shared" si="245"/>
        <v>0</v>
      </c>
      <c r="K3949" s="148">
        <f t="shared" si="246"/>
        <v>0</v>
      </c>
      <c r="L3949" s="151">
        <f t="shared" si="247"/>
        <v>1</v>
      </c>
    </row>
    <row r="3950" spans="2:12" x14ac:dyDescent="0.25">
      <c r="B3950" s="147" t="s">
        <v>9</v>
      </c>
      <c r="C3950" s="148" t="s">
        <v>7</v>
      </c>
      <c r="D3950" s="148">
        <v>56</v>
      </c>
      <c r="E3950" s="148" t="s">
        <v>12</v>
      </c>
      <c r="F3950" s="149">
        <v>45144</v>
      </c>
      <c r="G3950" s="149">
        <v>45126</v>
      </c>
      <c r="H3950" s="150">
        <v>34000</v>
      </c>
      <c r="I3950" s="148" t="str">
        <f t="shared" si="244"/>
        <v>2023Q3</v>
      </c>
      <c r="J3950" s="148">
        <f t="shared" si="245"/>
        <v>0</v>
      </c>
      <c r="K3950" s="148">
        <f t="shared" si="246"/>
        <v>0</v>
      </c>
      <c r="L3950" s="151">
        <f t="shared" si="247"/>
        <v>1</v>
      </c>
    </row>
    <row r="3951" spans="2:12" x14ac:dyDescent="0.25">
      <c r="B3951" s="147" t="s">
        <v>9</v>
      </c>
      <c r="C3951" s="148" t="s">
        <v>7</v>
      </c>
      <c r="D3951" s="148">
        <v>53</v>
      </c>
      <c r="E3951" s="148" t="s">
        <v>8</v>
      </c>
      <c r="F3951" s="149">
        <v>45145</v>
      </c>
      <c r="G3951" s="149">
        <v>44597</v>
      </c>
      <c r="H3951" s="150">
        <v>25000</v>
      </c>
      <c r="I3951" s="148" t="str">
        <f t="shared" si="244"/>
        <v>2022Q1</v>
      </c>
      <c r="J3951" s="148">
        <f t="shared" si="245"/>
        <v>1</v>
      </c>
      <c r="K3951" s="148">
        <f t="shared" si="246"/>
        <v>6</v>
      </c>
      <c r="L3951" s="151">
        <f t="shared" si="247"/>
        <v>1</v>
      </c>
    </row>
    <row r="3952" spans="2:12" x14ac:dyDescent="0.25">
      <c r="B3952" s="147" t="s">
        <v>9</v>
      </c>
      <c r="C3952" s="148" t="s">
        <v>7</v>
      </c>
      <c r="D3952" s="148">
        <v>42</v>
      </c>
      <c r="E3952" s="148" t="s">
        <v>8</v>
      </c>
      <c r="F3952" s="149">
        <v>45145</v>
      </c>
      <c r="G3952" s="149">
        <v>44860</v>
      </c>
      <c r="H3952" s="150">
        <v>64000</v>
      </c>
      <c r="I3952" s="148" t="str">
        <f t="shared" si="244"/>
        <v>2022Q4</v>
      </c>
      <c r="J3952" s="148">
        <f t="shared" si="245"/>
        <v>1</v>
      </c>
      <c r="K3952" s="148">
        <f t="shared" si="246"/>
        <v>3</v>
      </c>
      <c r="L3952" s="151">
        <f t="shared" si="247"/>
        <v>1</v>
      </c>
    </row>
    <row r="3953" spans="2:12" x14ac:dyDescent="0.25">
      <c r="B3953" s="147" t="s">
        <v>6</v>
      </c>
      <c r="C3953" s="148" t="s">
        <v>7</v>
      </c>
      <c r="D3953" s="148">
        <v>51</v>
      </c>
      <c r="E3953" s="148" t="s">
        <v>8</v>
      </c>
      <c r="F3953" s="149">
        <v>45145</v>
      </c>
      <c r="G3953" s="149">
        <v>44894</v>
      </c>
      <c r="H3953" s="150">
        <v>30000</v>
      </c>
      <c r="I3953" s="148" t="str">
        <f t="shared" si="244"/>
        <v>2022Q4</v>
      </c>
      <c r="J3953" s="148">
        <f t="shared" si="245"/>
        <v>1</v>
      </c>
      <c r="K3953" s="148">
        <f t="shared" si="246"/>
        <v>3</v>
      </c>
      <c r="L3953" s="151">
        <f t="shared" si="247"/>
        <v>1</v>
      </c>
    </row>
    <row r="3954" spans="2:12" x14ac:dyDescent="0.25">
      <c r="B3954" s="147" t="s">
        <v>6</v>
      </c>
      <c r="C3954" s="148" t="s">
        <v>7</v>
      </c>
      <c r="D3954" s="148">
        <v>27</v>
      </c>
      <c r="E3954" s="148" t="s">
        <v>8</v>
      </c>
      <c r="F3954" s="149">
        <v>45145</v>
      </c>
      <c r="G3954" s="149">
        <v>45039</v>
      </c>
      <c r="H3954" s="150">
        <v>100000</v>
      </c>
      <c r="I3954" s="148" t="str">
        <f t="shared" si="244"/>
        <v>2023Q2</v>
      </c>
      <c r="J3954" s="148">
        <f t="shared" si="245"/>
        <v>0</v>
      </c>
      <c r="K3954" s="148">
        <f t="shared" si="246"/>
        <v>1</v>
      </c>
      <c r="L3954" s="151">
        <f t="shared" si="247"/>
        <v>1</v>
      </c>
    </row>
    <row r="3955" spans="2:12" x14ac:dyDescent="0.25">
      <c r="B3955" s="147" t="s">
        <v>6</v>
      </c>
      <c r="C3955" s="148" t="s">
        <v>7</v>
      </c>
      <c r="D3955" s="148">
        <v>26</v>
      </c>
      <c r="E3955" s="148" t="s">
        <v>8</v>
      </c>
      <c r="F3955" s="149">
        <v>45146</v>
      </c>
      <c r="G3955" s="149">
        <v>45116</v>
      </c>
      <c r="H3955" s="150">
        <v>100000</v>
      </c>
      <c r="I3955" s="148" t="str">
        <f t="shared" si="244"/>
        <v>2023Q3</v>
      </c>
      <c r="J3955" s="148">
        <f t="shared" si="245"/>
        <v>0</v>
      </c>
      <c r="K3955" s="148">
        <f t="shared" si="246"/>
        <v>0</v>
      </c>
      <c r="L3955" s="151">
        <f t="shared" si="247"/>
        <v>1</v>
      </c>
    </row>
    <row r="3956" spans="2:12" x14ac:dyDescent="0.25">
      <c r="B3956" s="147" t="s">
        <v>9</v>
      </c>
      <c r="C3956" s="148" t="s">
        <v>7</v>
      </c>
      <c r="D3956" s="148">
        <v>39</v>
      </c>
      <c r="E3956" s="148" t="s">
        <v>8</v>
      </c>
      <c r="F3956" s="149">
        <v>45147</v>
      </c>
      <c r="G3956" s="149">
        <v>44890</v>
      </c>
      <c r="H3956" s="150">
        <v>81000</v>
      </c>
      <c r="I3956" s="148" t="str">
        <f t="shared" si="244"/>
        <v>2022Q4</v>
      </c>
      <c r="J3956" s="148">
        <f t="shared" si="245"/>
        <v>1</v>
      </c>
      <c r="K3956" s="148">
        <f t="shared" si="246"/>
        <v>3</v>
      </c>
      <c r="L3956" s="151">
        <f t="shared" si="247"/>
        <v>1</v>
      </c>
    </row>
    <row r="3957" spans="2:12" x14ac:dyDescent="0.25">
      <c r="B3957" s="147" t="s">
        <v>6</v>
      </c>
      <c r="C3957" s="148" t="s">
        <v>7</v>
      </c>
      <c r="D3957" s="148">
        <v>22</v>
      </c>
      <c r="E3957" s="148" t="s">
        <v>8</v>
      </c>
      <c r="F3957" s="149">
        <v>45147</v>
      </c>
      <c r="G3957" s="149">
        <v>45031</v>
      </c>
      <c r="H3957" s="150">
        <v>100000</v>
      </c>
      <c r="I3957" s="148" t="str">
        <f t="shared" si="244"/>
        <v>2023Q2</v>
      </c>
      <c r="J3957" s="148">
        <f t="shared" si="245"/>
        <v>0</v>
      </c>
      <c r="K3957" s="148">
        <f t="shared" si="246"/>
        <v>1</v>
      </c>
      <c r="L3957" s="151">
        <f t="shared" si="247"/>
        <v>1</v>
      </c>
    </row>
    <row r="3958" spans="2:12" x14ac:dyDescent="0.25">
      <c r="B3958" s="147" t="s">
        <v>6</v>
      </c>
      <c r="C3958" s="148" t="s">
        <v>7</v>
      </c>
      <c r="D3958" s="148">
        <v>46</v>
      </c>
      <c r="E3958" s="148" t="s">
        <v>8</v>
      </c>
      <c r="F3958" s="149">
        <v>45147</v>
      </c>
      <c r="G3958" s="149">
        <v>45059</v>
      </c>
      <c r="H3958" s="150">
        <v>43000</v>
      </c>
      <c r="I3958" s="148" t="str">
        <f t="shared" si="244"/>
        <v>2023Q2</v>
      </c>
      <c r="J3958" s="148">
        <f t="shared" si="245"/>
        <v>0</v>
      </c>
      <c r="K3958" s="148">
        <f t="shared" si="246"/>
        <v>1</v>
      </c>
      <c r="L3958" s="151">
        <f t="shared" si="247"/>
        <v>1</v>
      </c>
    </row>
    <row r="3959" spans="2:12" x14ac:dyDescent="0.25">
      <c r="B3959" s="147" t="s">
        <v>6</v>
      </c>
      <c r="C3959" s="148" t="s">
        <v>7</v>
      </c>
      <c r="D3959" s="148">
        <v>31</v>
      </c>
      <c r="E3959" s="148" t="s">
        <v>8</v>
      </c>
      <c r="F3959" s="149">
        <v>45152</v>
      </c>
      <c r="G3959" s="149">
        <v>45068</v>
      </c>
      <c r="H3959" s="150">
        <v>98000</v>
      </c>
      <c r="I3959" s="148" t="str">
        <f t="shared" si="244"/>
        <v>2023Q2</v>
      </c>
      <c r="J3959" s="148">
        <f t="shared" si="245"/>
        <v>0</v>
      </c>
      <c r="K3959" s="148">
        <f t="shared" si="246"/>
        <v>1</v>
      </c>
      <c r="L3959" s="151">
        <f t="shared" si="247"/>
        <v>1</v>
      </c>
    </row>
    <row r="3960" spans="2:12" x14ac:dyDescent="0.25">
      <c r="B3960" s="147" t="s">
        <v>11</v>
      </c>
      <c r="C3960" s="148" t="s">
        <v>7</v>
      </c>
      <c r="D3960" s="148">
        <v>63</v>
      </c>
      <c r="E3960" s="148" t="s">
        <v>8</v>
      </c>
      <c r="F3960" s="149">
        <v>45152</v>
      </c>
      <c r="G3960" s="149">
        <v>45135</v>
      </c>
      <c r="H3960" s="150">
        <v>10000</v>
      </c>
      <c r="I3960" s="148" t="str">
        <f t="shared" si="244"/>
        <v>2023Q3</v>
      </c>
      <c r="J3960" s="148">
        <f t="shared" si="245"/>
        <v>0</v>
      </c>
      <c r="K3960" s="148">
        <f t="shared" si="246"/>
        <v>0</v>
      </c>
      <c r="L3960" s="151">
        <f t="shared" si="247"/>
        <v>1</v>
      </c>
    </row>
    <row r="3961" spans="2:12" x14ac:dyDescent="0.25">
      <c r="B3961" s="147" t="s">
        <v>9</v>
      </c>
      <c r="C3961" s="148" t="s">
        <v>7</v>
      </c>
      <c r="D3961" s="148">
        <v>60</v>
      </c>
      <c r="E3961" s="148" t="s">
        <v>8</v>
      </c>
      <c r="F3961" s="149">
        <v>45153</v>
      </c>
      <c r="G3961" s="149">
        <v>44791</v>
      </c>
      <c r="H3961" s="150">
        <v>10000</v>
      </c>
      <c r="I3961" s="148" t="str">
        <f t="shared" si="244"/>
        <v>2022Q3</v>
      </c>
      <c r="J3961" s="148">
        <f t="shared" si="245"/>
        <v>1</v>
      </c>
      <c r="K3961" s="148">
        <f t="shared" si="246"/>
        <v>4</v>
      </c>
      <c r="L3961" s="151">
        <f t="shared" si="247"/>
        <v>1</v>
      </c>
    </row>
    <row r="3962" spans="2:12" x14ac:dyDescent="0.25">
      <c r="B3962" s="147" t="s">
        <v>6</v>
      </c>
      <c r="C3962" s="148" t="s">
        <v>7</v>
      </c>
      <c r="D3962" s="148">
        <v>46</v>
      </c>
      <c r="E3962" s="148" t="s">
        <v>8</v>
      </c>
      <c r="F3962" s="149">
        <v>45153</v>
      </c>
      <c r="G3962" s="149">
        <v>45108</v>
      </c>
      <c r="H3962" s="150">
        <v>43000</v>
      </c>
      <c r="I3962" s="148" t="str">
        <f t="shared" si="244"/>
        <v>2023Q3</v>
      </c>
      <c r="J3962" s="148">
        <f t="shared" si="245"/>
        <v>0</v>
      </c>
      <c r="K3962" s="148">
        <f t="shared" si="246"/>
        <v>0</v>
      </c>
      <c r="L3962" s="151">
        <f t="shared" si="247"/>
        <v>1</v>
      </c>
    </row>
    <row r="3963" spans="2:12" x14ac:dyDescent="0.25">
      <c r="B3963" s="147" t="s">
        <v>9</v>
      </c>
      <c r="C3963" s="148" t="s">
        <v>7</v>
      </c>
      <c r="D3963" s="148">
        <v>42</v>
      </c>
      <c r="E3963" s="148" t="s">
        <v>8</v>
      </c>
      <c r="F3963" s="149">
        <v>45154</v>
      </c>
      <c r="G3963" s="149">
        <v>44774</v>
      </c>
      <c r="H3963" s="150">
        <v>64000</v>
      </c>
      <c r="I3963" s="148" t="str">
        <f t="shared" si="244"/>
        <v>2022Q3</v>
      </c>
      <c r="J3963" s="148">
        <f t="shared" si="245"/>
        <v>1</v>
      </c>
      <c r="K3963" s="148">
        <f t="shared" si="246"/>
        <v>4</v>
      </c>
      <c r="L3963" s="151">
        <f t="shared" si="247"/>
        <v>1</v>
      </c>
    </row>
    <row r="3964" spans="2:12" x14ac:dyDescent="0.25">
      <c r="B3964" s="147" t="s">
        <v>6</v>
      </c>
      <c r="C3964" s="148" t="s">
        <v>7</v>
      </c>
      <c r="D3964" s="148">
        <v>36</v>
      </c>
      <c r="E3964" s="148" t="s">
        <v>8</v>
      </c>
      <c r="F3964" s="149">
        <v>45154</v>
      </c>
      <c r="G3964" s="149">
        <v>45016</v>
      </c>
      <c r="H3964" s="150">
        <v>87000</v>
      </c>
      <c r="I3964" s="148" t="str">
        <f t="shared" si="244"/>
        <v>2023Q1</v>
      </c>
      <c r="J3964" s="148">
        <f t="shared" si="245"/>
        <v>0</v>
      </c>
      <c r="K3964" s="148">
        <f t="shared" si="246"/>
        <v>2</v>
      </c>
      <c r="L3964" s="151">
        <f t="shared" si="247"/>
        <v>1</v>
      </c>
    </row>
    <row r="3965" spans="2:12" x14ac:dyDescent="0.25">
      <c r="B3965" s="147" t="s">
        <v>6</v>
      </c>
      <c r="C3965" s="148" t="s">
        <v>7</v>
      </c>
      <c r="D3965" s="148">
        <v>55</v>
      </c>
      <c r="E3965" s="148" t="s">
        <v>8</v>
      </c>
      <c r="F3965" s="149">
        <v>45157</v>
      </c>
      <c r="G3965" s="149">
        <v>44966</v>
      </c>
      <c r="H3965" s="150">
        <v>20000</v>
      </c>
      <c r="I3965" s="148" t="str">
        <f t="shared" si="244"/>
        <v>2023Q1</v>
      </c>
      <c r="J3965" s="148">
        <f t="shared" si="245"/>
        <v>0</v>
      </c>
      <c r="K3965" s="148">
        <f t="shared" si="246"/>
        <v>2</v>
      </c>
      <c r="L3965" s="151">
        <f t="shared" si="247"/>
        <v>1</v>
      </c>
    </row>
    <row r="3966" spans="2:12" x14ac:dyDescent="0.25">
      <c r="B3966" s="147" t="s">
        <v>9</v>
      </c>
      <c r="C3966" s="148" t="s">
        <v>7</v>
      </c>
      <c r="D3966" s="148">
        <v>21</v>
      </c>
      <c r="E3966" s="148" t="s">
        <v>8</v>
      </c>
      <c r="F3966" s="149">
        <v>45157</v>
      </c>
      <c r="G3966" s="149">
        <v>45098</v>
      </c>
      <c r="H3966" s="150">
        <v>100000</v>
      </c>
      <c r="I3966" s="148" t="str">
        <f t="shared" si="244"/>
        <v>2023Q2</v>
      </c>
      <c r="J3966" s="148">
        <f t="shared" si="245"/>
        <v>0</v>
      </c>
      <c r="K3966" s="148">
        <f t="shared" si="246"/>
        <v>1</v>
      </c>
      <c r="L3966" s="151">
        <f t="shared" si="247"/>
        <v>1</v>
      </c>
    </row>
    <row r="3967" spans="2:12" x14ac:dyDescent="0.25">
      <c r="B3967" s="147" t="s">
        <v>9</v>
      </c>
      <c r="C3967" s="148" t="s">
        <v>7</v>
      </c>
      <c r="D3967" s="148">
        <v>52</v>
      </c>
      <c r="E3967" s="148" t="s">
        <v>8</v>
      </c>
      <c r="F3967" s="149">
        <v>45158</v>
      </c>
      <c r="G3967" s="149">
        <v>44176</v>
      </c>
      <c r="H3967" s="150">
        <v>27000</v>
      </c>
      <c r="I3967" s="148" t="str">
        <f t="shared" si="244"/>
        <v>2020Q4</v>
      </c>
      <c r="J3967" s="148">
        <f t="shared" si="245"/>
        <v>3</v>
      </c>
      <c r="K3967" s="148">
        <f t="shared" si="246"/>
        <v>11</v>
      </c>
      <c r="L3967" s="151">
        <f t="shared" si="247"/>
        <v>1</v>
      </c>
    </row>
    <row r="3968" spans="2:12" x14ac:dyDescent="0.25">
      <c r="B3968" s="147" t="s">
        <v>9</v>
      </c>
      <c r="C3968" s="148" t="s">
        <v>7</v>
      </c>
      <c r="D3968" s="148">
        <v>56</v>
      </c>
      <c r="E3968" s="148" t="s">
        <v>8</v>
      </c>
      <c r="F3968" s="149">
        <v>45158</v>
      </c>
      <c r="G3968" s="149">
        <v>44295</v>
      </c>
      <c r="H3968" s="150">
        <v>17000</v>
      </c>
      <c r="I3968" s="148" t="str">
        <f t="shared" si="244"/>
        <v>2021Q2</v>
      </c>
      <c r="J3968" s="148">
        <f t="shared" si="245"/>
        <v>2</v>
      </c>
      <c r="K3968" s="148">
        <f t="shared" si="246"/>
        <v>9</v>
      </c>
      <c r="L3968" s="151">
        <f t="shared" si="247"/>
        <v>1</v>
      </c>
    </row>
    <row r="3969" spans="2:12" x14ac:dyDescent="0.25">
      <c r="B3969" s="147" t="s">
        <v>6</v>
      </c>
      <c r="C3969" s="148" t="s">
        <v>7</v>
      </c>
      <c r="D3969" s="148">
        <v>62</v>
      </c>
      <c r="E3969" s="148" t="s">
        <v>8</v>
      </c>
      <c r="F3969" s="149">
        <v>45158</v>
      </c>
      <c r="G3969" s="149">
        <v>44914</v>
      </c>
      <c r="H3969" s="150">
        <v>10000</v>
      </c>
      <c r="I3969" s="148" t="str">
        <f t="shared" si="244"/>
        <v>2022Q4</v>
      </c>
      <c r="J3969" s="148">
        <f t="shared" si="245"/>
        <v>1</v>
      </c>
      <c r="K3969" s="148">
        <f t="shared" si="246"/>
        <v>3</v>
      </c>
      <c r="L3969" s="151">
        <f t="shared" si="247"/>
        <v>1</v>
      </c>
    </row>
    <row r="3970" spans="2:12" x14ac:dyDescent="0.25">
      <c r="B3970" s="147" t="s">
        <v>11</v>
      </c>
      <c r="C3970" s="148" t="s">
        <v>7</v>
      </c>
      <c r="D3970" s="148">
        <v>51</v>
      </c>
      <c r="E3970" s="148" t="s">
        <v>8</v>
      </c>
      <c r="F3970" s="149">
        <v>45158</v>
      </c>
      <c r="G3970" s="149">
        <v>45131</v>
      </c>
      <c r="H3970" s="150">
        <v>30000</v>
      </c>
      <c r="I3970" s="148" t="str">
        <f t="shared" si="244"/>
        <v>2023Q3</v>
      </c>
      <c r="J3970" s="148">
        <f t="shared" si="245"/>
        <v>0</v>
      </c>
      <c r="K3970" s="148">
        <f t="shared" si="246"/>
        <v>0</v>
      </c>
      <c r="L3970" s="151">
        <f t="shared" si="247"/>
        <v>1</v>
      </c>
    </row>
    <row r="3971" spans="2:12" x14ac:dyDescent="0.25">
      <c r="B3971" s="147" t="s">
        <v>9</v>
      </c>
      <c r="C3971" s="148" t="s">
        <v>7</v>
      </c>
      <c r="D3971" s="148">
        <v>58</v>
      </c>
      <c r="E3971" s="148" t="s">
        <v>8</v>
      </c>
      <c r="F3971" s="149">
        <v>45159</v>
      </c>
      <c r="G3971" s="149">
        <v>44640</v>
      </c>
      <c r="H3971" s="150">
        <v>12000</v>
      </c>
      <c r="I3971" s="148" t="str">
        <f t="shared" si="244"/>
        <v>2022Q1</v>
      </c>
      <c r="J3971" s="148">
        <f t="shared" si="245"/>
        <v>1</v>
      </c>
      <c r="K3971" s="148">
        <f t="shared" si="246"/>
        <v>6</v>
      </c>
      <c r="L3971" s="151">
        <f t="shared" si="247"/>
        <v>1</v>
      </c>
    </row>
    <row r="3972" spans="2:12" x14ac:dyDescent="0.25">
      <c r="B3972" s="147" t="s">
        <v>6</v>
      </c>
      <c r="C3972" s="148" t="s">
        <v>7</v>
      </c>
      <c r="D3972" s="148">
        <v>20</v>
      </c>
      <c r="E3972" s="148" t="s">
        <v>8</v>
      </c>
      <c r="F3972" s="149">
        <v>45159</v>
      </c>
      <c r="G3972" s="149">
        <v>44791</v>
      </c>
      <c r="H3972" s="150">
        <v>100000</v>
      </c>
      <c r="I3972" s="148" t="str">
        <f t="shared" si="244"/>
        <v>2022Q3</v>
      </c>
      <c r="J3972" s="148">
        <f t="shared" si="245"/>
        <v>1</v>
      </c>
      <c r="K3972" s="148">
        <f t="shared" si="246"/>
        <v>4</v>
      </c>
      <c r="L3972" s="151">
        <f t="shared" si="247"/>
        <v>1</v>
      </c>
    </row>
    <row r="3973" spans="2:12" x14ac:dyDescent="0.25">
      <c r="B3973" s="147" t="s">
        <v>9</v>
      </c>
      <c r="C3973" s="148" t="s">
        <v>13</v>
      </c>
      <c r="D3973" s="148">
        <v>37</v>
      </c>
      <c r="E3973" s="148" t="s">
        <v>8</v>
      </c>
      <c r="F3973" s="149">
        <v>45159</v>
      </c>
      <c r="G3973" s="149">
        <v>44882</v>
      </c>
      <c r="H3973" s="150">
        <v>86000</v>
      </c>
      <c r="I3973" s="148" t="str">
        <f t="shared" si="244"/>
        <v>2022Q4</v>
      </c>
      <c r="J3973" s="148">
        <f t="shared" si="245"/>
        <v>1</v>
      </c>
      <c r="K3973" s="148">
        <f t="shared" si="246"/>
        <v>3</v>
      </c>
      <c r="L3973" s="151">
        <f t="shared" si="247"/>
        <v>0.8</v>
      </c>
    </row>
    <row r="3974" spans="2:12" x14ac:dyDescent="0.25">
      <c r="B3974" s="147" t="s">
        <v>9</v>
      </c>
      <c r="C3974" s="148" t="s">
        <v>7</v>
      </c>
      <c r="D3974" s="148">
        <v>32</v>
      </c>
      <c r="E3974" s="148" t="s">
        <v>8</v>
      </c>
      <c r="F3974" s="149">
        <v>45160</v>
      </c>
      <c r="G3974" s="149">
        <v>44134</v>
      </c>
      <c r="H3974" s="150">
        <v>96000</v>
      </c>
      <c r="I3974" s="148" t="str">
        <f t="shared" si="244"/>
        <v>2020Q4</v>
      </c>
      <c r="J3974" s="148">
        <f t="shared" si="245"/>
        <v>3</v>
      </c>
      <c r="K3974" s="148">
        <f t="shared" si="246"/>
        <v>11</v>
      </c>
      <c r="L3974" s="151">
        <f t="shared" si="247"/>
        <v>1</v>
      </c>
    </row>
    <row r="3975" spans="2:12" x14ac:dyDescent="0.25">
      <c r="B3975" s="147" t="s">
        <v>9</v>
      </c>
      <c r="C3975" s="148" t="s">
        <v>7</v>
      </c>
      <c r="D3975" s="148">
        <v>47</v>
      </c>
      <c r="E3975" s="148" t="s">
        <v>8</v>
      </c>
      <c r="F3975" s="149">
        <v>45160</v>
      </c>
      <c r="G3975" s="149">
        <v>44384</v>
      </c>
      <c r="H3975" s="150">
        <v>40000</v>
      </c>
      <c r="I3975" s="148" t="str">
        <f t="shared" si="244"/>
        <v>2021Q3</v>
      </c>
      <c r="J3975" s="148">
        <f t="shared" si="245"/>
        <v>2</v>
      </c>
      <c r="K3975" s="148">
        <f t="shared" si="246"/>
        <v>8</v>
      </c>
      <c r="L3975" s="151">
        <f t="shared" si="247"/>
        <v>1</v>
      </c>
    </row>
    <row r="3976" spans="2:12" x14ac:dyDescent="0.25">
      <c r="B3976" s="147" t="s">
        <v>9</v>
      </c>
      <c r="C3976" s="148" t="s">
        <v>7</v>
      </c>
      <c r="D3976" s="148">
        <v>48</v>
      </c>
      <c r="E3976" s="148" t="s">
        <v>8</v>
      </c>
      <c r="F3976" s="149">
        <v>45160</v>
      </c>
      <c r="G3976" s="149">
        <v>44581</v>
      </c>
      <c r="H3976" s="150">
        <v>38000</v>
      </c>
      <c r="I3976" s="148" t="str">
        <f t="shared" si="244"/>
        <v>2022Q1</v>
      </c>
      <c r="J3976" s="148">
        <f t="shared" si="245"/>
        <v>1</v>
      </c>
      <c r="K3976" s="148">
        <f t="shared" si="246"/>
        <v>6</v>
      </c>
      <c r="L3976" s="151">
        <f t="shared" si="247"/>
        <v>1</v>
      </c>
    </row>
    <row r="3977" spans="2:12" x14ac:dyDescent="0.25">
      <c r="B3977" s="147" t="s">
        <v>9</v>
      </c>
      <c r="C3977" s="148" t="s">
        <v>7</v>
      </c>
      <c r="D3977" s="148">
        <v>35</v>
      </c>
      <c r="E3977" s="148" t="s">
        <v>8</v>
      </c>
      <c r="F3977" s="149">
        <v>45161</v>
      </c>
      <c r="G3977" s="149">
        <v>43658</v>
      </c>
      <c r="H3977" s="150">
        <v>88000</v>
      </c>
      <c r="I3977" s="148" t="str">
        <f t="shared" si="244"/>
        <v>2019Q3</v>
      </c>
      <c r="J3977" s="148">
        <f t="shared" si="245"/>
        <v>4</v>
      </c>
      <c r="K3977" s="148">
        <f t="shared" si="246"/>
        <v>16</v>
      </c>
      <c r="L3977" s="151">
        <f t="shared" si="247"/>
        <v>1</v>
      </c>
    </row>
    <row r="3978" spans="2:12" x14ac:dyDescent="0.25">
      <c r="B3978" s="147" t="s">
        <v>9</v>
      </c>
      <c r="C3978" s="148" t="s">
        <v>7</v>
      </c>
      <c r="D3978" s="148">
        <v>58</v>
      </c>
      <c r="E3978" s="148" t="s">
        <v>8</v>
      </c>
      <c r="F3978" s="149">
        <v>45161</v>
      </c>
      <c r="G3978" s="149">
        <v>44864</v>
      </c>
      <c r="H3978" s="150">
        <v>12000</v>
      </c>
      <c r="I3978" s="148" t="str">
        <f t="shared" si="244"/>
        <v>2022Q4</v>
      </c>
      <c r="J3978" s="148">
        <f t="shared" si="245"/>
        <v>1</v>
      </c>
      <c r="K3978" s="148">
        <f t="shared" si="246"/>
        <v>3</v>
      </c>
      <c r="L3978" s="151">
        <f t="shared" si="247"/>
        <v>1</v>
      </c>
    </row>
    <row r="3979" spans="2:12" x14ac:dyDescent="0.25">
      <c r="B3979" s="147" t="s">
        <v>11</v>
      </c>
      <c r="C3979" s="148" t="s">
        <v>7</v>
      </c>
      <c r="D3979" s="148">
        <v>51</v>
      </c>
      <c r="E3979" s="148" t="s">
        <v>8</v>
      </c>
      <c r="F3979" s="149">
        <v>45161</v>
      </c>
      <c r="G3979" s="149">
        <v>45140</v>
      </c>
      <c r="H3979" s="150">
        <v>30000</v>
      </c>
      <c r="I3979" s="148" t="str">
        <f t="shared" ref="I3979:I4042" si="248">YEAR(G3979)&amp;"Q"&amp;ROUNDUP(MONTH(G3979)/3,0)</f>
        <v>2023Q3</v>
      </c>
      <c r="J3979" s="148">
        <f t="shared" ref="J3979:J4042" si="249">YEAR(F3979)-YEAR(G3979)</f>
        <v>0</v>
      </c>
      <c r="K3979" s="148">
        <f t="shared" ref="K3979:K4042" si="250">(YEAR(F3979)*4+ROUNDDOWN((MONTH(F3979)-1)/3,0))
-(YEAR(G3979)*4+ROUNDDOWN((MONTH(G3979)-1)/3,0))</f>
        <v>0</v>
      </c>
      <c r="L3979" s="151">
        <f t="shared" ref="L3979:L4042" si="251">IF(C3979="Declined",0,IF(C3979="Admitted",1,IF(B3979="TPD",0.8,1)))</f>
        <v>1</v>
      </c>
    </row>
    <row r="3980" spans="2:12" x14ac:dyDescent="0.25">
      <c r="B3980" s="147" t="s">
        <v>9</v>
      </c>
      <c r="C3980" s="148" t="s">
        <v>7</v>
      </c>
      <c r="D3980" s="148">
        <v>60</v>
      </c>
      <c r="E3980" s="148" t="s">
        <v>8</v>
      </c>
      <c r="F3980" s="149">
        <v>45164</v>
      </c>
      <c r="G3980" s="149">
        <v>43668</v>
      </c>
      <c r="H3980" s="150">
        <v>10000</v>
      </c>
      <c r="I3980" s="148" t="str">
        <f t="shared" si="248"/>
        <v>2019Q3</v>
      </c>
      <c r="J3980" s="148">
        <f t="shared" si="249"/>
        <v>4</v>
      </c>
      <c r="K3980" s="148">
        <f t="shared" si="250"/>
        <v>16</v>
      </c>
      <c r="L3980" s="151">
        <f t="shared" si="251"/>
        <v>1</v>
      </c>
    </row>
    <row r="3981" spans="2:12" x14ac:dyDescent="0.25">
      <c r="B3981" s="147" t="s">
        <v>9</v>
      </c>
      <c r="C3981" s="148" t="s">
        <v>7</v>
      </c>
      <c r="D3981" s="148">
        <v>46</v>
      </c>
      <c r="E3981" s="148" t="s">
        <v>8</v>
      </c>
      <c r="F3981" s="149">
        <v>45164</v>
      </c>
      <c r="G3981" s="149">
        <v>44553</v>
      </c>
      <c r="H3981" s="150">
        <v>43000</v>
      </c>
      <c r="I3981" s="148" t="str">
        <f t="shared" si="248"/>
        <v>2021Q4</v>
      </c>
      <c r="J3981" s="148">
        <f t="shared" si="249"/>
        <v>2</v>
      </c>
      <c r="K3981" s="148">
        <f t="shared" si="250"/>
        <v>7</v>
      </c>
      <c r="L3981" s="151">
        <f t="shared" si="251"/>
        <v>1</v>
      </c>
    </row>
    <row r="3982" spans="2:12" x14ac:dyDescent="0.25">
      <c r="B3982" s="147" t="s">
        <v>9</v>
      </c>
      <c r="C3982" s="148" t="s">
        <v>7</v>
      </c>
      <c r="D3982" s="148">
        <v>61</v>
      </c>
      <c r="E3982" s="148" t="s">
        <v>8</v>
      </c>
      <c r="F3982" s="149">
        <v>45164</v>
      </c>
      <c r="G3982" s="149">
        <v>44590</v>
      </c>
      <c r="H3982" s="150">
        <v>10000</v>
      </c>
      <c r="I3982" s="148" t="str">
        <f t="shared" si="248"/>
        <v>2022Q1</v>
      </c>
      <c r="J3982" s="148">
        <f t="shared" si="249"/>
        <v>1</v>
      </c>
      <c r="K3982" s="148">
        <f t="shared" si="250"/>
        <v>6</v>
      </c>
      <c r="L3982" s="151">
        <f t="shared" si="251"/>
        <v>1</v>
      </c>
    </row>
    <row r="3983" spans="2:12" x14ac:dyDescent="0.25">
      <c r="B3983" s="147" t="s">
        <v>11</v>
      </c>
      <c r="C3983" s="148" t="s">
        <v>7</v>
      </c>
      <c r="D3983" s="148">
        <v>33</v>
      </c>
      <c r="E3983" s="148" t="s">
        <v>8</v>
      </c>
      <c r="F3983" s="149">
        <v>45164</v>
      </c>
      <c r="G3983" s="149">
        <v>45158</v>
      </c>
      <c r="H3983" s="150">
        <v>94000</v>
      </c>
      <c r="I3983" s="148" t="str">
        <f t="shared" si="248"/>
        <v>2023Q3</v>
      </c>
      <c r="J3983" s="148">
        <f t="shared" si="249"/>
        <v>0</v>
      </c>
      <c r="K3983" s="148">
        <f t="shared" si="250"/>
        <v>0</v>
      </c>
      <c r="L3983" s="151">
        <f t="shared" si="251"/>
        <v>1</v>
      </c>
    </row>
    <row r="3984" spans="2:12" x14ac:dyDescent="0.25">
      <c r="B3984" s="147" t="s">
        <v>9</v>
      </c>
      <c r="C3984" s="148" t="s">
        <v>7</v>
      </c>
      <c r="D3984" s="148">
        <v>50</v>
      </c>
      <c r="E3984" s="148" t="s">
        <v>8</v>
      </c>
      <c r="F3984" s="149">
        <v>45165</v>
      </c>
      <c r="G3984" s="149">
        <v>43592</v>
      </c>
      <c r="H3984" s="150">
        <v>32000</v>
      </c>
      <c r="I3984" s="148" t="str">
        <f t="shared" si="248"/>
        <v>2019Q2</v>
      </c>
      <c r="J3984" s="148">
        <f t="shared" si="249"/>
        <v>4</v>
      </c>
      <c r="K3984" s="148">
        <f t="shared" si="250"/>
        <v>17</v>
      </c>
      <c r="L3984" s="151">
        <f t="shared" si="251"/>
        <v>1</v>
      </c>
    </row>
    <row r="3985" spans="2:12" x14ac:dyDescent="0.25">
      <c r="B3985" s="147" t="s">
        <v>6</v>
      </c>
      <c r="C3985" s="148" t="s">
        <v>7</v>
      </c>
      <c r="D3985" s="148">
        <v>40</v>
      </c>
      <c r="E3985" s="148" t="s">
        <v>8</v>
      </c>
      <c r="F3985" s="149">
        <v>45165</v>
      </c>
      <c r="G3985" s="149">
        <v>44538</v>
      </c>
      <c r="H3985" s="150">
        <v>74000</v>
      </c>
      <c r="I3985" s="148" t="str">
        <f t="shared" si="248"/>
        <v>2021Q4</v>
      </c>
      <c r="J3985" s="148">
        <f t="shared" si="249"/>
        <v>2</v>
      </c>
      <c r="K3985" s="148">
        <f t="shared" si="250"/>
        <v>7</v>
      </c>
      <c r="L3985" s="151">
        <f t="shared" si="251"/>
        <v>1</v>
      </c>
    </row>
    <row r="3986" spans="2:12" x14ac:dyDescent="0.25">
      <c r="B3986" s="147" t="s">
        <v>9</v>
      </c>
      <c r="C3986" s="148" t="s">
        <v>7</v>
      </c>
      <c r="D3986" s="148">
        <v>59</v>
      </c>
      <c r="E3986" s="148" t="s">
        <v>8</v>
      </c>
      <c r="F3986" s="149">
        <v>45165</v>
      </c>
      <c r="G3986" s="149">
        <v>44804</v>
      </c>
      <c r="H3986" s="150">
        <v>10000</v>
      </c>
      <c r="I3986" s="148" t="str">
        <f t="shared" si="248"/>
        <v>2022Q3</v>
      </c>
      <c r="J3986" s="148">
        <f t="shared" si="249"/>
        <v>1</v>
      </c>
      <c r="K3986" s="148">
        <f t="shared" si="250"/>
        <v>4</v>
      </c>
      <c r="L3986" s="151">
        <f t="shared" si="251"/>
        <v>1</v>
      </c>
    </row>
    <row r="3987" spans="2:12" x14ac:dyDescent="0.25">
      <c r="B3987" s="147" t="s">
        <v>9</v>
      </c>
      <c r="C3987" s="148" t="s">
        <v>7</v>
      </c>
      <c r="D3987" s="148">
        <v>62</v>
      </c>
      <c r="E3987" s="148" t="s">
        <v>8</v>
      </c>
      <c r="F3987" s="149">
        <v>45165</v>
      </c>
      <c r="G3987" s="149">
        <v>44887</v>
      </c>
      <c r="H3987" s="150">
        <v>10000</v>
      </c>
      <c r="I3987" s="148" t="str">
        <f t="shared" si="248"/>
        <v>2022Q4</v>
      </c>
      <c r="J3987" s="148">
        <f t="shared" si="249"/>
        <v>1</v>
      </c>
      <c r="K3987" s="148">
        <f t="shared" si="250"/>
        <v>3</v>
      </c>
      <c r="L3987" s="151">
        <f t="shared" si="251"/>
        <v>1</v>
      </c>
    </row>
    <row r="3988" spans="2:12" x14ac:dyDescent="0.25">
      <c r="B3988" s="147" t="s">
        <v>9</v>
      </c>
      <c r="C3988" s="148" t="s">
        <v>7</v>
      </c>
      <c r="D3988" s="148">
        <v>41</v>
      </c>
      <c r="E3988" s="148" t="s">
        <v>8</v>
      </c>
      <c r="F3988" s="149">
        <v>45167</v>
      </c>
      <c r="G3988" s="149">
        <v>44844</v>
      </c>
      <c r="H3988" s="150">
        <v>68000</v>
      </c>
      <c r="I3988" s="148" t="str">
        <f t="shared" si="248"/>
        <v>2022Q4</v>
      </c>
      <c r="J3988" s="148">
        <f t="shared" si="249"/>
        <v>1</v>
      </c>
      <c r="K3988" s="148">
        <f t="shared" si="250"/>
        <v>3</v>
      </c>
      <c r="L3988" s="151">
        <f t="shared" si="251"/>
        <v>1</v>
      </c>
    </row>
    <row r="3989" spans="2:12" x14ac:dyDescent="0.25">
      <c r="B3989" s="147" t="s">
        <v>9</v>
      </c>
      <c r="C3989" s="148" t="s">
        <v>7</v>
      </c>
      <c r="D3989" s="148">
        <v>55</v>
      </c>
      <c r="E3989" s="148" t="s">
        <v>8</v>
      </c>
      <c r="F3989" s="149">
        <v>45167</v>
      </c>
      <c r="G3989" s="149">
        <v>44925</v>
      </c>
      <c r="H3989" s="150">
        <v>20000</v>
      </c>
      <c r="I3989" s="148" t="str">
        <f t="shared" si="248"/>
        <v>2022Q4</v>
      </c>
      <c r="J3989" s="148">
        <f t="shared" si="249"/>
        <v>1</v>
      </c>
      <c r="K3989" s="148">
        <f t="shared" si="250"/>
        <v>3</v>
      </c>
      <c r="L3989" s="151">
        <f t="shared" si="251"/>
        <v>1</v>
      </c>
    </row>
    <row r="3990" spans="2:12" x14ac:dyDescent="0.25">
      <c r="B3990" s="147" t="s">
        <v>9</v>
      </c>
      <c r="C3990" s="148" t="s">
        <v>7</v>
      </c>
      <c r="D3990" s="148">
        <v>53</v>
      </c>
      <c r="E3990" s="148" t="s">
        <v>8</v>
      </c>
      <c r="F3990" s="149">
        <v>45167</v>
      </c>
      <c r="G3990" s="149">
        <v>44955</v>
      </c>
      <c r="H3990" s="150">
        <v>25000</v>
      </c>
      <c r="I3990" s="148" t="str">
        <f t="shared" si="248"/>
        <v>2023Q1</v>
      </c>
      <c r="J3990" s="148">
        <f t="shared" si="249"/>
        <v>0</v>
      </c>
      <c r="K3990" s="148">
        <f t="shared" si="250"/>
        <v>2</v>
      </c>
      <c r="L3990" s="151">
        <f t="shared" si="251"/>
        <v>1</v>
      </c>
    </row>
    <row r="3991" spans="2:12" x14ac:dyDescent="0.25">
      <c r="B3991" s="147" t="s">
        <v>6</v>
      </c>
      <c r="C3991" s="148" t="s">
        <v>7</v>
      </c>
      <c r="D3991" s="148">
        <v>53</v>
      </c>
      <c r="E3991" s="148" t="s">
        <v>8</v>
      </c>
      <c r="F3991" s="149">
        <v>45167</v>
      </c>
      <c r="G3991" s="149">
        <v>45132</v>
      </c>
      <c r="H3991" s="150">
        <v>25000</v>
      </c>
      <c r="I3991" s="148" t="str">
        <f t="shared" si="248"/>
        <v>2023Q3</v>
      </c>
      <c r="J3991" s="148">
        <f t="shared" si="249"/>
        <v>0</v>
      </c>
      <c r="K3991" s="148">
        <f t="shared" si="250"/>
        <v>0</v>
      </c>
      <c r="L3991" s="151">
        <f t="shared" si="251"/>
        <v>1</v>
      </c>
    </row>
    <row r="3992" spans="2:12" x14ac:dyDescent="0.25">
      <c r="B3992" s="147" t="s">
        <v>9</v>
      </c>
      <c r="C3992" s="148" t="s">
        <v>7</v>
      </c>
      <c r="D3992" s="148">
        <v>50</v>
      </c>
      <c r="E3992" s="148" t="s">
        <v>8</v>
      </c>
      <c r="F3992" s="149">
        <v>45168</v>
      </c>
      <c r="G3992" s="149">
        <v>42488</v>
      </c>
      <c r="H3992" s="150">
        <v>32000</v>
      </c>
      <c r="I3992" s="148" t="str">
        <f t="shared" si="248"/>
        <v>2016Q2</v>
      </c>
      <c r="J3992" s="148">
        <f t="shared" si="249"/>
        <v>7</v>
      </c>
      <c r="K3992" s="148">
        <f t="shared" si="250"/>
        <v>29</v>
      </c>
      <c r="L3992" s="151">
        <f t="shared" si="251"/>
        <v>1</v>
      </c>
    </row>
    <row r="3993" spans="2:12" x14ac:dyDescent="0.25">
      <c r="B3993" s="147" t="s">
        <v>9</v>
      </c>
      <c r="C3993" s="148" t="s">
        <v>7</v>
      </c>
      <c r="D3993" s="148">
        <v>37</v>
      </c>
      <c r="E3993" s="148" t="s">
        <v>8</v>
      </c>
      <c r="F3993" s="149">
        <v>45168</v>
      </c>
      <c r="G3993" s="149">
        <v>43779</v>
      </c>
      <c r="H3993" s="150">
        <v>86000</v>
      </c>
      <c r="I3993" s="148" t="str">
        <f t="shared" si="248"/>
        <v>2019Q4</v>
      </c>
      <c r="J3993" s="148">
        <f t="shared" si="249"/>
        <v>4</v>
      </c>
      <c r="K3993" s="148">
        <f t="shared" si="250"/>
        <v>15</v>
      </c>
      <c r="L3993" s="151">
        <f t="shared" si="251"/>
        <v>1</v>
      </c>
    </row>
    <row r="3994" spans="2:12" x14ac:dyDescent="0.25">
      <c r="B3994" s="147" t="s">
        <v>9</v>
      </c>
      <c r="C3994" s="148" t="s">
        <v>7</v>
      </c>
      <c r="D3994" s="148">
        <v>53</v>
      </c>
      <c r="E3994" s="148" t="s">
        <v>8</v>
      </c>
      <c r="F3994" s="149">
        <v>45168</v>
      </c>
      <c r="G3994" s="149">
        <v>44745</v>
      </c>
      <c r="H3994" s="150">
        <v>25000</v>
      </c>
      <c r="I3994" s="148" t="str">
        <f t="shared" si="248"/>
        <v>2022Q3</v>
      </c>
      <c r="J3994" s="148">
        <f t="shared" si="249"/>
        <v>1</v>
      </c>
      <c r="K3994" s="148">
        <f t="shared" si="250"/>
        <v>4</v>
      </c>
      <c r="L3994" s="151">
        <f t="shared" si="251"/>
        <v>1</v>
      </c>
    </row>
    <row r="3995" spans="2:12" x14ac:dyDescent="0.25">
      <c r="B3995" s="147" t="s">
        <v>6</v>
      </c>
      <c r="C3995" s="148" t="s">
        <v>7</v>
      </c>
      <c r="D3995" s="148">
        <v>47</v>
      </c>
      <c r="E3995" s="148" t="s">
        <v>8</v>
      </c>
      <c r="F3995" s="149">
        <v>45168</v>
      </c>
      <c r="G3995" s="149">
        <v>44986</v>
      </c>
      <c r="H3995" s="150">
        <v>40000</v>
      </c>
      <c r="I3995" s="148" t="str">
        <f t="shared" si="248"/>
        <v>2023Q1</v>
      </c>
      <c r="J3995" s="148">
        <f t="shared" si="249"/>
        <v>0</v>
      </c>
      <c r="K3995" s="148">
        <f t="shared" si="250"/>
        <v>2</v>
      </c>
      <c r="L3995" s="151">
        <f t="shared" si="251"/>
        <v>1</v>
      </c>
    </row>
    <row r="3996" spans="2:12" x14ac:dyDescent="0.25">
      <c r="B3996" s="147" t="s">
        <v>11</v>
      </c>
      <c r="C3996" s="148" t="s">
        <v>7</v>
      </c>
      <c r="D3996" s="148">
        <v>48</v>
      </c>
      <c r="E3996" s="148" t="s">
        <v>8</v>
      </c>
      <c r="F3996" s="149">
        <v>45168</v>
      </c>
      <c r="G3996" s="149">
        <v>45128</v>
      </c>
      <c r="H3996" s="150">
        <v>38000</v>
      </c>
      <c r="I3996" s="148" t="str">
        <f t="shared" si="248"/>
        <v>2023Q3</v>
      </c>
      <c r="J3996" s="148">
        <f t="shared" si="249"/>
        <v>0</v>
      </c>
      <c r="K3996" s="148">
        <f t="shared" si="250"/>
        <v>0</v>
      </c>
      <c r="L3996" s="151">
        <f t="shared" si="251"/>
        <v>1</v>
      </c>
    </row>
    <row r="3997" spans="2:12" x14ac:dyDescent="0.25">
      <c r="B3997" s="147" t="s">
        <v>9</v>
      </c>
      <c r="C3997" s="148" t="s">
        <v>7</v>
      </c>
      <c r="D3997" s="148">
        <v>29</v>
      </c>
      <c r="E3997" s="148" t="s">
        <v>8</v>
      </c>
      <c r="F3997" s="149">
        <v>45171</v>
      </c>
      <c r="G3997" s="149">
        <v>43313</v>
      </c>
      <c r="H3997" s="150">
        <v>100000</v>
      </c>
      <c r="I3997" s="148" t="str">
        <f t="shared" si="248"/>
        <v>2018Q3</v>
      </c>
      <c r="J3997" s="148">
        <f t="shared" si="249"/>
        <v>5</v>
      </c>
      <c r="K3997" s="148">
        <f t="shared" si="250"/>
        <v>20</v>
      </c>
      <c r="L3997" s="151">
        <f t="shared" si="251"/>
        <v>1</v>
      </c>
    </row>
    <row r="3998" spans="2:12" x14ac:dyDescent="0.25">
      <c r="B3998" s="147" t="s">
        <v>9</v>
      </c>
      <c r="C3998" s="148" t="s">
        <v>7</v>
      </c>
      <c r="D3998" s="148">
        <v>53</v>
      </c>
      <c r="E3998" s="148" t="s">
        <v>8</v>
      </c>
      <c r="F3998" s="149">
        <v>45171</v>
      </c>
      <c r="G3998" s="149">
        <v>44949</v>
      </c>
      <c r="H3998" s="150">
        <v>25000</v>
      </c>
      <c r="I3998" s="148" t="str">
        <f t="shared" si="248"/>
        <v>2023Q1</v>
      </c>
      <c r="J3998" s="148">
        <f t="shared" si="249"/>
        <v>0</v>
      </c>
      <c r="K3998" s="148">
        <f t="shared" si="250"/>
        <v>2</v>
      </c>
      <c r="L3998" s="151">
        <f t="shared" si="251"/>
        <v>1</v>
      </c>
    </row>
    <row r="3999" spans="2:12" x14ac:dyDescent="0.25">
      <c r="B3999" s="147" t="s">
        <v>9</v>
      </c>
      <c r="C3999" s="148" t="s">
        <v>10</v>
      </c>
      <c r="D3999" s="148">
        <v>52</v>
      </c>
      <c r="E3999" s="148" t="s">
        <v>8</v>
      </c>
      <c r="F3999" s="149">
        <v>45172</v>
      </c>
      <c r="G3999" s="149">
        <v>44098</v>
      </c>
      <c r="H3999" s="150">
        <v>27000</v>
      </c>
      <c r="I3999" s="148" t="str">
        <f t="shared" si="248"/>
        <v>2020Q3</v>
      </c>
      <c r="J3999" s="148">
        <f t="shared" si="249"/>
        <v>3</v>
      </c>
      <c r="K3999" s="148">
        <f t="shared" si="250"/>
        <v>12</v>
      </c>
      <c r="L3999" s="151">
        <f t="shared" si="251"/>
        <v>0</v>
      </c>
    </row>
    <row r="4000" spans="2:12" x14ac:dyDescent="0.25">
      <c r="B4000" s="147" t="s">
        <v>9</v>
      </c>
      <c r="C4000" s="148" t="s">
        <v>7</v>
      </c>
      <c r="D4000" s="148">
        <v>45</v>
      </c>
      <c r="E4000" s="148" t="s">
        <v>8</v>
      </c>
      <c r="F4000" s="149">
        <v>45172</v>
      </c>
      <c r="G4000" s="149">
        <v>44557</v>
      </c>
      <c r="H4000" s="150">
        <v>47000</v>
      </c>
      <c r="I4000" s="148" t="str">
        <f t="shared" si="248"/>
        <v>2021Q4</v>
      </c>
      <c r="J4000" s="148">
        <f t="shared" si="249"/>
        <v>2</v>
      </c>
      <c r="K4000" s="148">
        <f t="shared" si="250"/>
        <v>7</v>
      </c>
      <c r="L4000" s="151">
        <f t="shared" si="251"/>
        <v>1</v>
      </c>
    </row>
    <row r="4001" spans="2:12" x14ac:dyDescent="0.25">
      <c r="B4001" s="147" t="s">
        <v>6</v>
      </c>
      <c r="C4001" s="148" t="s">
        <v>7</v>
      </c>
      <c r="D4001" s="148">
        <v>34</v>
      </c>
      <c r="E4001" s="148" t="s">
        <v>8</v>
      </c>
      <c r="F4001" s="149">
        <v>45172</v>
      </c>
      <c r="G4001" s="149">
        <v>45030</v>
      </c>
      <c r="H4001" s="150">
        <v>91000</v>
      </c>
      <c r="I4001" s="148" t="str">
        <f t="shared" si="248"/>
        <v>2023Q2</v>
      </c>
      <c r="J4001" s="148">
        <f t="shared" si="249"/>
        <v>0</v>
      </c>
      <c r="K4001" s="148">
        <f t="shared" si="250"/>
        <v>1</v>
      </c>
      <c r="L4001" s="151">
        <f t="shared" si="251"/>
        <v>1</v>
      </c>
    </row>
    <row r="4002" spans="2:12" x14ac:dyDescent="0.25">
      <c r="B4002" s="147" t="s">
        <v>6</v>
      </c>
      <c r="C4002" s="148" t="s">
        <v>7</v>
      </c>
      <c r="D4002" s="148">
        <v>47</v>
      </c>
      <c r="E4002" s="148" t="s">
        <v>8</v>
      </c>
      <c r="F4002" s="149">
        <v>45172</v>
      </c>
      <c r="G4002" s="149">
        <v>45043</v>
      </c>
      <c r="H4002" s="150">
        <v>40000</v>
      </c>
      <c r="I4002" s="148" t="str">
        <f t="shared" si="248"/>
        <v>2023Q2</v>
      </c>
      <c r="J4002" s="148">
        <f t="shared" si="249"/>
        <v>0</v>
      </c>
      <c r="K4002" s="148">
        <f t="shared" si="250"/>
        <v>1</v>
      </c>
      <c r="L4002" s="151">
        <f t="shared" si="251"/>
        <v>1</v>
      </c>
    </row>
    <row r="4003" spans="2:12" x14ac:dyDescent="0.25">
      <c r="B4003" s="147" t="s">
        <v>6</v>
      </c>
      <c r="C4003" s="148" t="s">
        <v>7</v>
      </c>
      <c r="D4003" s="148">
        <v>22</v>
      </c>
      <c r="E4003" s="148" t="s">
        <v>8</v>
      </c>
      <c r="F4003" s="149">
        <v>45172</v>
      </c>
      <c r="G4003" s="149">
        <v>45149</v>
      </c>
      <c r="H4003" s="150">
        <v>100000</v>
      </c>
      <c r="I4003" s="148" t="str">
        <f t="shared" si="248"/>
        <v>2023Q3</v>
      </c>
      <c r="J4003" s="148">
        <f t="shared" si="249"/>
        <v>0</v>
      </c>
      <c r="K4003" s="148">
        <f t="shared" si="250"/>
        <v>0</v>
      </c>
      <c r="L4003" s="151">
        <f t="shared" si="251"/>
        <v>1</v>
      </c>
    </row>
    <row r="4004" spans="2:12" x14ac:dyDescent="0.25">
      <c r="B4004" s="147" t="s">
        <v>9</v>
      </c>
      <c r="C4004" s="148" t="s">
        <v>7</v>
      </c>
      <c r="D4004" s="148">
        <v>51</v>
      </c>
      <c r="E4004" s="148" t="s">
        <v>8</v>
      </c>
      <c r="F4004" s="149">
        <v>45173</v>
      </c>
      <c r="G4004" s="149">
        <v>44197</v>
      </c>
      <c r="H4004" s="150">
        <v>30000</v>
      </c>
      <c r="I4004" s="148" t="str">
        <f t="shared" si="248"/>
        <v>2021Q1</v>
      </c>
      <c r="J4004" s="148">
        <f t="shared" si="249"/>
        <v>2</v>
      </c>
      <c r="K4004" s="148">
        <f t="shared" si="250"/>
        <v>10</v>
      </c>
      <c r="L4004" s="151">
        <f t="shared" si="251"/>
        <v>1</v>
      </c>
    </row>
    <row r="4005" spans="2:12" x14ac:dyDescent="0.25">
      <c r="B4005" s="147" t="s">
        <v>9</v>
      </c>
      <c r="C4005" s="148" t="s">
        <v>7</v>
      </c>
      <c r="D4005" s="148">
        <v>55</v>
      </c>
      <c r="E4005" s="148" t="s">
        <v>8</v>
      </c>
      <c r="F4005" s="149">
        <v>45173</v>
      </c>
      <c r="G4005" s="149">
        <v>44566</v>
      </c>
      <c r="H4005" s="150">
        <v>20000</v>
      </c>
      <c r="I4005" s="148" t="str">
        <f t="shared" si="248"/>
        <v>2022Q1</v>
      </c>
      <c r="J4005" s="148">
        <f t="shared" si="249"/>
        <v>1</v>
      </c>
      <c r="K4005" s="148">
        <f t="shared" si="250"/>
        <v>6</v>
      </c>
      <c r="L4005" s="151">
        <f t="shared" si="251"/>
        <v>1</v>
      </c>
    </row>
    <row r="4006" spans="2:12" x14ac:dyDescent="0.25">
      <c r="B4006" s="147" t="s">
        <v>6</v>
      </c>
      <c r="C4006" s="148" t="s">
        <v>7</v>
      </c>
      <c r="D4006" s="148">
        <v>29</v>
      </c>
      <c r="E4006" s="148" t="s">
        <v>8</v>
      </c>
      <c r="F4006" s="149">
        <v>45173</v>
      </c>
      <c r="G4006" s="149">
        <v>45104</v>
      </c>
      <c r="H4006" s="150">
        <v>100000</v>
      </c>
      <c r="I4006" s="148" t="str">
        <f t="shared" si="248"/>
        <v>2023Q2</v>
      </c>
      <c r="J4006" s="148">
        <f t="shared" si="249"/>
        <v>0</v>
      </c>
      <c r="K4006" s="148">
        <f t="shared" si="250"/>
        <v>1</v>
      </c>
      <c r="L4006" s="151">
        <f t="shared" si="251"/>
        <v>1</v>
      </c>
    </row>
    <row r="4007" spans="2:12" x14ac:dyDescent="0.25">
      <c r="B4007" s="147" t="s">
        <v>9</v>
      </c>
      <c r="C4007" s="148" t="s">
        <v>7</v>
      </c>
      <c r="D4007" s="148">
        <v>43</v>
      </c>
      <c r="E4007" s="148" t="s">
        <v>8</v>
      </c>
      <c r="F4007" s="149">
        <v>45174</v>
      </c>
      <c r="G4007" s="149">
        <v>42583</v>
      </c>
      <c r="H4007" s="150">
        <v>59000</v>
      </c>
      <c r="I4007" s="148" t="str">
        <f t="shared" si="248"/>
        <v>2016Q3</v>
      </c>
      <c r="J4007" s="148">
        <f t="shared" si="249"/>
        <v>7</v>
      </c>
      <c r="K4007" s="148">
        <f t="shared" si="250"/>
        <v>28</v>
      </c>
      <c r="L4007" s="151">
        <f t="shared" si="251"/>
        <v>1</v>
      </c>
    </row>
    <row r="4008" spans="2:12" x14ac:dyDescent="0.25">
      <c r="B4008" s="147" t="s">
        <v>9</v>
      </c>
      <c r="C4008" s="148" t="s">
        <v>7</v>
      </c>
      <c r="D4008" s="148">
        <v>44</v>
      </c>
      <c r="E4008" s="148" t="s">
        <v>8</v>
      </c>
      <c r="F4008" s="149">
        <v>45174</v>
      </c>
      <c r="G4008" s="149">
        <v>44681</v>
      </c>
      <c r="H4008" s="150">
        <v>52000</v>
      </c>
      <c r="I4008" s="148" t="str">
        <f t="shared" si="248"/>
        <v>2022Q2</v>
      </c>
      <c r="J4008" s="148">
        <f t="shared" si="249"/>
        <v>1</v>
      </c>
      <c r="K4008" s="148">
        <f t="shared" si="250"/>
        <v>5</v>
      </c>
      <c r="L4008" s="151">
        <f t="shared" si="251"/>
        <v>1</v>
      </c>
    </row>
    <row r="4009" spans="2:12" x14ac:dyDescent="0.25">
      <c r="B4009" s="147" t="s">
        <v>9</v>
      </c>
      <c r="C4009" s="148" t="s">
        <v>7</v>
      </c>
      <c r="D4009" s="148">
        <v>45</v>
      </c>
      <c r="E4009" s="148" t="s">
        <v>8</v>
      </c>
      <c r="F4009" s="149">
        <v>45174</v>
      </c>
      <c r="G4009" s="149">
        <v>44893</v>
      </c>
      <c r="H4009" s="150">
        <v>47000</v>
      </c>
      <c r="I4009" s="148" t="str">
        <f t="shared" si="248"/>
        <v>2022Q4</v>
      </c>
      <c r="J4009" s="148">
        <f t="shared" si="249"/>
        <v>1</v>
      </c>
      <c r="K4009" s="148">
        <f t="shared" si="250"/>
        <v>3</v>
      </c>
      <c r="L4009" s="151">
        <f t="shared" si="251"/>
        <v>1</v>
      </c>
    </row>
    <row r="4010" spans="2:12" x14ac:dyDescent="0.25">
      <c r="B4010" s="147" t="s">
        <v>6</v>
      </c>
      <c r="C4010" s="148" t="s">
        <v>7</v>
      </c>
      <c r="D4010" s="148">
        <v>29</v>
      </c>
      <c r="E4010" s="148" t="s">
        <v>8</v>
      </c>
      <c r="F4010" s="149">
        <v>45174</v>
      </c>
      <c r="G4010" s="149">
        <v>45000</v>
      </c>
      <c r="H4010" s="150">
        <v>100000</v>
      </c>
      <c r="I4010" s="148" t="str">
        <f t="shared" si="248"/>
        <v>2023Q1</v>
      </c>
      <c r="J4010" s="148">
        <f t="shared" si="249"/>
        <v>0</v>
      </c>
      <c r="K4010" s="148">
        <f t="shared" si="250"/>
        <v>2</v>
      </c>
      <c r="L4010" s="151">
        <f t="shared" si="251"/>
        <v>1</v>
      </c>
    </row>
    <row r="4011" spans="2:12" x14ac:dyDescent="0.25">
      <c r="B4011" s="147" t="s">
        <v>6</v>
      </c>
      <c r="C4011" s="148" t="s">
        <v>7</v>
      </c>
      <c r="D4011" s="148">
        <v>34</v>
      </c>
      <c r="E4011" s="148" t="s">
        <v>8</v>
      </c>
      <c r="F4011" s="149">
        <v>45174</v>
      </c>
      <c r="G4011" s="149">
        <v>45025</v>
      </c>
      <c r="H4011" s="150">
        <v>91000</v>
      </c>
      <c r="I4011" s="148" t="str">
        <f t="shared" si="248"/>
        <v>2023Q2</v>
      </c>
      <c r="J4011" s="148">
        <f t="shared" si="249"/>
        <v>0</v>
      </c>
      <c r="K4011" s="148">
        <f t="shared" si="250"/>
        <v>1</v>
      </c>
      <c r="L4011" s="151">
        <f t="shared" si="251"/>
        <v>1</v>
      </c>
    </row>
    <row r="4012" spans="2:12" x14ac:dyDescent="0.25">
      <c r="B4012" s="147" t="s">
        <v>11</v>
      </c>
      <c r="C4012" s="148" t="s">
        <v>7</v>
      </c>
      <c r="D4012" s="148">
        <v>44</v>
      </c>
      <c r="E4012" s="148" t="s">
        <v>8</v>
      </c>
      <c r="F4012" s="149">
        <v>45174</v>
      </c>
      <c r="G4012" s="149">
        <v>45097</v>
      </c>
      <c r="H4012" s="150">
        <v>52000</v>
      </c>
      <c r="I4012" s="148" t="str">
        <f t="shared" si="248"/>
        <v>2023Q2</v>
      </c>
      <c r="J4012" s="148">
        <f t="shared" si="249"/>
        <v>0</v>
      </c>
      <c r="K4012" s="148">
        <f t="shared" si="250"/>
        <v>1</v>
      </c>
      <c r="L4012" s="151">
        <f t="shared" si="251"/>
        <v>1</v>
      </c>
    </row>
    <row r="4013" spans="2:12" x14ac:dyDescent="0.25">
      <c r="B4013" s="147" t="s">
        <v>9</v>
      </c>
      <c r="C4013" s="148" t="s">
        <v>7</v>
      </c>
      <c r="D4013" s="148">
        <v>46</v>
      </c>
      <c r="E4013" s="148" t="s">
        <v>8</v>
      </c>
      <c r="F4013" s="149">
        <v>45179</v>
      </c>
      <c r="G4013" s="149">
        <v>44194</v>
      </c>
      <c r="H4013" s="150">
        <v>43000</v>
      </c>
      <c r="I4013" s="148" t="str">
        <f t="shared" si="248"/>
        <v>2020Q4</v>
      </c>
      <c r="J4013" s="148">
        <f t="shared" si="249"/>
        <v>3</v>
      </c>
      <c r="K4013" s="148">
        <f t="shared" si="250"/>
        <v>11</v>
      </c>
      <c r="L4013" s="151">
        <f t="shared" si="251"/>
        <v>1</v>
      </c>
    </row>
    <row r="4014" spans="2:12" x14ac:dyDescent="0.25">
      <c r="B4014" s="147" t="s">
        <v>9</v>
      </c>
      <c r="C4014" s="148" t="s">
        <v>7</v>
      </c>
      <c r="D4014" s="148">
        <v>51</v>
      </c>
      <c r="E4014" s="148" t="s">
        <v>8</v>
      </c>
      <c r="F4014" s="149">
        <v>45179</v>
      </c>
      <c r="G4014" s="149">
        <v>44336</v>
      </c>
      <c r="H4014" s="150">
        <v>30000</v>
      </c>
      <c r="I4014" s="148" t="str">
        <f t="shared" si="248"/>
        <v>2021Q2</v>
      </c>
      <c r="J4014" s="148">
        <f t="shared" si="249"/>
        <v>2</v>
      </c>
      <c r="K4014" s="148">
        <f t="shared" si="250"/>
        <v>9</v>
      </c>
      <c r="L4014" s="151">
        <f t="shared" si="251"/>
        <v>1</v>
      </c>
    </row>
    <row r="4015" spans="2:12" x14ac:dyDescent="0.25">
      <c r="B4015" s="147" t="s">
        <v>9</v>
      </c>
      <c r="C4015" s="148" t="s">
        <v>7</v>
      </c>
      <c r="D4015" s="148">
        <v>52</v>
      </c>
      <c r="E4015" s="148" t="s">
        <v>8</v>
      </c>
      <c r="F4015" s="149">
        <v>45179</v>
      </c>
      <c r="G4015" s="149">
        <v>44586</v>
      </c>
      <c r="H4015" s="150">
        <v>27000</v>
      </c>
      <c r="I4015" s="148" t="str">
        <f t="shared" si="248"/>
        <v>2022Q1</v>
      </c>
      <c r="J4015" s="148">
        <f t="shared" si="249"/>
        <v>1</v>
      </c>
      <c r="K4015" s="148">
        <f t="shared" si="250"/>
        <v>6</v>
      </c>
      <c r="L4015" s="151">
        <f t="shared" si="251"/>
        <v>1</v>
      </c>
    </row>
    <row r="4016" spans="2:12" x14ac:dyDescent="0.25">
      <c r="B4016" s="147" t="s">
        <v>9</v>
      </c>
      <c r="C4016" s="148" t="s">
        <v>7</v>
      </c>
      <c r="D4016" s="148">
        <v>46</v>
      </c>
      <c r="E4016" s="148" t="s">
        <v>8</v>
      </c>
      <c r="F4016" s="149">
        <v>45179</v>
      </c>
      <c r="G4016" s="149">
        <v>44696</v>
      </c>
      <c r="H4016" s="150">
        <v>43000</v>
      </c>
      <c r="I4016" s="148" t="str">
        <f t="shared" si="248"/>
        <v>2022Q2</v>
      </c>
      <c r="J4016" s="148">
        <f t="shared" si="249"/>
        <v>1</v>
      </c>
      <c r="K4016" s="148">
        <f t="shared" si="250"/>
        <v>5</v>
      </c>
      <c r="L4016" s="151">
        <f t="shared" si="251"/>
        <v>1</v>
      </c>
    </row>
    <row r="4017" spans="2:12" x14ac:dyDescent="0.25">
      <c r="B4017" s="147" t="s">
        <v>6</v>
      </c>
      <c r="C4017" s="148" t="s">
        <v>7</v>
      </c>
      <c r="D4017" s="148">
        <v>41</v>
      </c>
      <c r="E4017" s="148" t="s">
        <v>8</v>
      </c>
      <c r="F4017" s="149">
        <v>45179</v>
      </c>
      <c r="G4017" s="149">
        <v>44876</v>
      </c>
      <c r="H4017" s="150">
        <v>68000</v>
      </c>
      <c r="I4017" s="148" t="str">
        <f t="shared" si="248"/>
        <v>2022Q4</v>
      </c>
      <c r="J4017" s="148">
        <f t="shared" si="249"/>
        <v>1</v>
      </c>
      <c r="K4017" s="148">
        <f t="shared" si="250"/>
        <v>3</v>
      </c>
      <c r="L4017" s="151">
        <f t="shared" si="251"/>
        <v>1</v>
      </c>
    </row>
    <row r="4018" spans="2:12" x14ac:dyDescent="0.25">
      <c r="B4018" s="147" t="s">
        <v>6</v>
      </c>
      <c r="C4018" s="148" t="s">
        <v>7</v>
      </c>
      <c r="D4018" s="148">
        <v>32</v>
      </c>
      <c r="E4018" s="148" t="s">
        <v>8</v>
      </c>
      <c r="F4018" s="149">
        <v>45179</v>
      </c>
      <c r="G4018" s="149">
        <v>45152</v>
      </c>
      <c r="H4018" s="150">
        <v>96000</v>
      </c>
      <c r="I4018" s="148" t="str">
        <f t="shared" si="248"/>
        <v>2023Q3</v>
      </c>
      <c r="J4018" s="148">
        <f t="shared" si="249"/>
        <v>0</v>
      </c>
      <c r="K4018" s="148">
        <f t="shared" si="250"/>
        <v>0</v>
      </c>
      <c r="L4018" s="151">
        <f t="shared" si="251"/>
        <v>1</v>
      </c>
    </row>
    <row r="4019" spans="2:12" x14ac:dyDescent="0.25">
      <c r="B4019" s="147" t="s">
        <v>9</v>
      </c>
      <c r="C4019" s="148" t="s">
        <v>7</v>
      </c>
      <c r="D4019" s="148">
        <v>52</v>
      </c>
      <c r="E4019" s="148" t="s">
        <v>8</v>
      </c>
      <c r="F4019" s="149">
        <v>45180</v>
      </c>
      <c r="G4019" s="149">
        <v>44506</v>
      </c>
      <c r="H4019" s="150">
        <v>27000</v>
      </c>
      <c r="I4019" s="148" t="str">
        <f t="shared" si="248"/>
        <v>2021Q4</v>
      </c>
      <c r="J4019" s="148">
        <f t="shared" si="249"/>
        <v>2</v>
      </c>
      <c r="K4019" s="148">
        <f t="shared" si="250"/>
        <v>7</v>
      </c>
      <c r="L4019" s="151">
        <f t="shared" si="251"/>
        <v>1</v>
      </c>
    </row>
    <row r="4020" spans="2:12" x14ac:dyDescent="0.25">
      <c r="B4020" s="147" t="s">
        <v>9</v>
      </c>
      <c r="C4020" s="148" t="s">
        <v>7</v>
      </c>
      <c r="D4020" s="148">
        <v>55</v>
      </c>
      <c r="E4020" s="148" t="s">
        <v>8</v>
      </c>
      <c r="F4020" s="149">
        <v>45180</v>
      </c>
      <c r="G4020" s="149">
        <v>44705</v>
      </c>
      <c r="H4020" s="150">
        <v>20000</v>
      </c>
      <c r="I4020" s="148" t="str">
        <f t="shared" si="248"/>
        <v>2022Q2</v>
      </c>
      <c r="J4020" s="148">
        <f t="shared" si="249"/>
        <v>1</v>
      </c>
      <c r="K4020" s="148">
        <f t="shared" si="250"/>
        <v>5</v>
      </c>
      <c r="L4020" s="151">
        <f t="shared" si="251"/>
        <v>1</v>
      </c>
    </row>
    <row r="4021" spans="2:12" x14ac:dyDescent="0.25">
      <c r="B4021" s="147" t="s">
        <v>6</v>
      </c>
      <c r="C4021" s="148" t="s">
        <v>7</v>
      </c>
      <c r="D4021" s="148">
        <v>30</v>
      </c>
      <c r="E4021" s="148" t="s">
        <v>8</v>
      </c>
      <c r="F4021" s="149">
        <v>45180</v>
      </c>
      <c r="G4021" s="149">
        <v>45093</v>
      </c>
      <c r="H4021" s="150">
        <v>100000</v>
      </c>
      <c r="I4021" s="148" t="str">
        <f t="shared" si="248"/>
        <v>2023Q2</v>
      </c>
      <c r="J4021" s="148">
        <f t="shared" si="249"/>
        <v>0</v>
      </c>
      <c r="K4021" s="148">
        <f t="shared" si="250"/>
        <v>1</v>
      </c>
      <c r="L4021" s="151">
        <f t="shared" si="251"/>
        <v>1</v>
      </c>
    </row>
    <row r="4022" spans="2:12" x14ac:dyDescent="0.25">
      <c r="B4022" s="147" t="s">
        <v>6</v>
      </c>
      <c r="C4022" s="148" t="s">
        <v>7</v>
      </c>
      <c r="D4022" s="148">
        <v>58</v>
      </c>
      <c r="E4022" s="148" t="s">
        <v>8</v>
      </c>
      <c r="F4022" s="149">
        <v>45180</v>
      </c>
      <c r="G4022" s="149">
        <v>45130</v>
      </c>
      <c r="H4022" s="150">
        <v>12000</v>
      </c>
      <c r="I4022" s="148" t="str">
        <f t="shared" si="248"/>
        <v>2023Q3</v>
      </c>
      <c r="J4022" s="148">
        <f t="shared" si="249"/>
        <v>0</v>
      </c>
      <c r="K4022" s="148">
        <f t="shared" si="250"/>
        <v>0</v>
      </c>
      <c r="L4022" s="151">
        <f t="shared" si="251"/>
        <v>1</v>
      </c>
    </row>
    <row r="4023" spans="2:12" x14ac:dyDescent="0.25">
      <c r="B4023" s="147" t="s">
        <v>9</v>
      </c>
      <c r="C4023" s="148" t="s">
        <v>7</v>
      </c>
      <c r="D4023" s="148">
        <v>35</v>
      </c>
      <c r="E4023" s="148" t="s">
        <v>8</v>
      </c>
      <c r="F4023" s="149">
        <v>45181</v>
      </c>
      <c r="G4023" s="149">
        <v>44945</v>
      </c>
      <c r="H4023" s="150">
        <v>88000</v>
      </c>
      <c r="I4023" s="148" t="str">
        <f t="shared" si="248"/>
        <v>2023Q1</v>
      </c>
      <c r="J4023" s="148">
        <f t="shared" si="249"/>
        <v>0</v>
      </c>
      <c r="K4023" s="148">
        <f t="shared" si="250"/>
        <v>2</v>
      </c>
      <c r="L4023" s="151">
        <f t="shared" si="251"/>
        <v>1</v>
      </c>
    </row>
    <row r="4024" spans="2:12" x14ac:dyDescent="0.25">
      <c r="B4024" s="147" t="s">
        <v>6</v>
      </c>
      <c r="C4024" s="148" t="s">
        <v>7</v>
      </c>
      <c r="D4024" s="148">
        <v>31</v>
      </c>
      <c r="E4024" s="148" t="s">
        <v>8</v>
      </c>
      <c r="F4024" s="149">
        <v>45181</v>
      </c>
      <c r="G4024" s="149">
        <v>45022</v>
      </c>
      <c r="H4024" s="150">
        <v>98000</v>
      </c>
      <c r="I4024" s="148" t="str">
        <f t="shared" si="248"/>
        <v>2023Q2</v>
      </c>
      <c r="J4024" s="148">
        <f t="shared" si="249"/>
        <v>0</v>
      </c>
      <c r="K4024" s="148">
        <f t="shared" si="250"/>
        <v>1</v>
      </c>
      <c r="L4024" s="151">
        <f t="shared" si="251"/>
        <v>1</v>
      </c>
    </row>
    <row r="4025" spans="2:12" x14ac:dyDescent="0.25">
      <c r="B4025" s="147" t="s">
        <v>6</v>
      </c>
      <c r="C4025" s="148" t="s">
        <v>7</v>
      </c>
      <c r="D4025" s="148">
        <v>48</v>
      </c>
      <c r="E4025" s="148" t="s">
        <v>8</v>
      </c>
      <c r="F4025" s="149">
        <v>45181</v>
      </c>
      <c r="G4025" s="149">
        <v>45086</v>
      </c>
      <c r="H4025" s="150">
        <v>38000</v>
      </c>
      <c r="I4025" s="148" t="str">
        <f t="shared" si="248"/>
        <v>2023Q2</v>
      </c>
      <c r="J4025" s="148">
        <f t="shared" si="249"/>
        <v>0</v>
      </c>
      <c r="K4025" s="148">
        <f t="shared" si="250"/>
        <v>1</v>
      </c>
      <c r="L4025" s="151">
        <f t="shared" si="251"/>
        <v>1</v>
      </c>
    </row>
    <row r="4026" spans="2:12" x14ac:dyDescent="0.25">
      <c r="B4026" s="147" t="s">
        <v>6</v>
      </c>
      <c r="C4026" s="148" t="s">
        <v>7</v>
      </c>
      <c r="D4026" s="148">
        <v>32</v>
      </c>
      <c r="E4026" s="148" t="s">
        <v>8</v>
      </c>
      <c r="F4026" s="149">
        <v>45182</v>
      </c>
      <c r="G4026" s="149">
        <v>45057</v>
      </c>
      <c r="H4026" s="150">
        <v>96000</v>
      </c>
      <c r="I4026" s="148" t="str">
        <f t="shared" si="248"/>
        <v>2023Q2</v>
      </c>
      <c r="J4026" s="148">
        <f t="shared" si="249"/>
        <v>0</v>
      </c>
      <c r="K4026" s="148">
        <f t="shared" si="250"/>
        <v>1</v>
      </c>
      <c r="L4026" s="151">
        <f t="shared" si="251"/>
        <v>1</v>
      </c>
    </row>
    <row r="4027" spans="2:12" x14ac:dyDescent="0.25">
      <c r="B4027" s="147" t="s">
        <v>6</v>
      </c>
      <c r="C4027" s="148" t="s">
        <v>7</v>
      </c>
      <c r="D4027" s="148">
        <v>38</v>
      </c>
      <c r="E4027" s="148" t="s">
        <v>8</v>
      </c>
      <c r="F4027" s="149">
        <v>45182</v>
      </c>
      <c r="G4027" s="149">
        <v>45071</v>
      </c>
      <c r="H4027" s="150">
        <v>84000</v>
      </c>
      <c r="I4027" s="148" t="str">
        <f t="shared" si="248"/>
        <v>2023Q2</v>
      </c>
      <c r="J4027" s="148">
        <f t="shared" si="249"/>
        <v>0</v>
      </c>
      <c r="K4027" s="148">
        <f t="shared" si="250"/>
        <v>1</v>
      </c>
      <c r="L4027" s="151">
        <f t="shared" si="251"/>
        <v>1</v>
      </c>
    </row>
    <row r="4028" spans="2:12" x14ac:dyDescent="0.25">
      <c r="B4028" s="147" t="s">
        <v>6</v>
      </c>
      <c r="C4028" s="148" t="s">
        <v>7</v>
      </c>
      <c r="D4028" s="148">
        <v>49</v>
      </c>
      <c r="E4028" s="148" t="s">
        <v>8</v>
      </c>
      <c r="F4028" s="149">
        <v>45182</v>
      </c>
      <c r="G4028" s="149">
        <v>45093</v>
      </c>
      <c r="H4028" s="150">
        <v>35000</v>
      </c>
      <c r="I4028" s="148" t="str">
        <f t="shared" si="248"/>
        <v>2023Q2</v>
      </c>
      <c r="J4028" s="148">
        <f t="shared" si="249"/>
        <v>0</v>
      </c>
      <c r="K4028" s="148">
        <f t="shared" si="250"/>
        <v>1</v>
      </c>
      <c r="L4028" s="151">
        <f t="shared" si="251"/>
        <v>1</v>
      </c>
    </row>
    <row r="4029" spans="2:12" x14ac:dyDescent="0.25">
      <c r="B4029" s="147" t="s">
        <v>11</v>
      </c>
      <c r="C4029" s="148" t="s">
        <v>7</v>
      </c>
      <c r="D4029" s="148">
        <v>25</v>
      </c>
      <c r="E4029" s="148" t="s">
        <v>8</v>
      </c>
      <c r="F4029" s="149">
        <v>45182</v>
      </c>
      <c r="G4029" s="149">
        <v>45173</v>
      </c>
      <c r="H4029" s="150">
        <v>100000</v>
      </c>
      <c r="I4029" s="148" t="str">
        <f t="shared" si="248"/>
        <v>2023Q3</v>
      </c>
      <c r="J4029" s="148">
        <f t="shared" si="249"/>
        <v>0</v>
      </c>
      <c r="K4029" s="148">
        <f t="shared" si="250"/>
        <v>0</v>
      </c>
      <c r="L4029" s="151">
        <f t="shared" si="251"/>
        <v>1</v>
      </c>
    </row>
    <row r="4030" spans="2:12" x14ac:dyDescent="0.25">
      <c r="B4030" s="147" t="s">
        <v>11</v>
      </c>
      <c r="C4030" s="148" t="s">
        <v>7</v>
      </c>
      <c r="D4030" s="148">
        <v>31</v>
      </c>
      <c r="E4030" s="148" t="s">
        <v>8</v>
      </c>
      <c r="F4030" s="149">
        <v>45182</v>
      </c>
      <c r="G4030" s="149">
        <v>45173</v>
      </c>
      <c r="H4030" s="150">
        <v>98000</v>
      </c>
      <c r="I4030" s="148" t="str">
        <f t="shared" si="248"/>
        <v>2023Q3</v>
      </c>
      <c r="J4030" s="148">
        <f t="shared" si="249"/>
        <v>0</v>
      </c>
      <c r="K4030" s="148">
        <f t="shared" si="250"/>
        <v>0</v>
      </c>
      <c r="L4030" s="151">
        <f t="shared" si="251"/>
        <v>1</v>
      </c>
    </row>
    <row r="4031" spans="2:12" x14ac:dyDescent="0.25">
      <c r="B4031" s="147" t="s">
        <v>9</v>
      </c>
      <c r="C4031" s="148" t="s">
        <v>7</v>
      </c>
      <c r="D4031" s="148">
        <v>52</v>
      </c>
      <c r="E4031" s="148" t="s">
        <v>8</v>
      </c>
      <c r="F4031" s="149">
        <v>45185</v>
      </c>
      <c r="G4031" s="149">
        <v>44835</v>
      </c>
      <c r="H4031" s="150">
        <v>27000</v>
      </c>
      <c r="I4031" s="148" t="str">
        <f t="shared" si="248"/>
        <v>2022Q4</v>
      </c>
      <c r="J4031" s="148">
        <f t="shared" si="249"/>
        <v>1</v>
      </c>
      <c r="K4031" s="148">
        <f t="shared" si="250"/>
        <v>3</v>
      </c>
      <c r="L4031" s="151">
        <f t="shared" si="251"/>
        <v>1</v>
      </c>
    </row>
    <row r="4032" spans="2:12" x14ac:dyDescent="0.25">
      <c r="B4032" s="147" t="s">
        <v>6</v>
      </c>
      <c r="C4032" s="148" t="s">
        <v>7</v>
      </c>
      <c r="D4032" s="148">
        <v>39</v>
      </c>
      <c r="E4032" s="148" t="s">
        <v>8</v>
      </c>
      <c r="F4032" s="149">
        <v>45185</v>
      </c>
      <c r="G4032" s="149">
        <v>44953</v>
      </c>
      <c r="H4032" s="150">
        <v>81000</v>
      </c>
      <c r="I4032" s="148" t="str">
        <f t="shared" si="248"/>
        <v>2023Q1</v>
      </c>
      <c r="J4032" s="148">
        <f t="shared" si="249"/>
        <v>0</v>
      </c>
      <c r="K4032" s="148">
        <f t="shared" si="250"/>
        <v>2</v>
      </c>
      <c r="L4032" s="151">
        <f t="shared" si="251"/>
        <v>1</v>
      </c>
    </row>
    <row r="4033" spans="2:12" x14ac:dyDescent="0.25">
      <c r="B4033" s="147" t="s">
        <v>9</v>
      </c>
      <c r="C4033" s="148" t="s">
        <v>7</v>
      </c>
      <c r="D4033" s="148">
        <v>62</v>
      </c>
      <c r="E4033" s="148" t="s">
        <v>8</v>
      </c>
      <c r="F4033" s="149">
        <v>45186</v>
      </c>
      <c r="G4033" s="149">
        <v>44525</v>
      </c>
      <c r="H4033" s="150">
        <v>10000</v>
      </c>
      <c r="I4033" s="148" t="str">
        <f t="shared" si="248"/>
        <v>2021Q4</v>
      </c>
      <c r="J4033" s="148">
        <f t="shared" si="249"/>
        <v>2</v>
      </c>
      <c r="K4033" s="148">
        <f t="shared" si="250"/>
        <v>7</v>
      </c>
      <c r="L4033" s="151">
        <f t="shared" si="251"/>
        <v>1</v>
      </c>
    </row>
    <row r="4034" spans="2:12" x14ac:dyDescent="0.25">
      <c r="B4034" s="147" t="s">
        <v>6</v>
      </c>
      <c r="C4034" s="148" t="s">
        <v>7</v>
      </c>
      <c r="D4034" s="148">
        <v>40</v>
      </c>
      <c r="E4034" s="148" t="s">
        <v>8</v>
      </c>
      <c r="F4034" s="149">
        <v>45186</v>
      </c>
      <c r="G4034" s="149">
        <v>44709</v>
      </c>
      <c r="H4034" s="150">
        <v>74000</v>
      </c>
      <c r="I4034" s="148" t="str">
        <f t="shared" si="248"/>
        <v>2022Q2</v>
      </c>
      <c r="J4034" s="148">
        <f t="shared" si="249"/>
        <v>1</v>
      </c>
      <c r="K4034" s="148">
        <f t="shared" si="250"/>
        <v>5</v>
      </c>
      <c r="L4034" s="151">
        <f t="shared" si="251"/>
        <v>1</v>
      </c>
    </row>
    <row r="4035" spans="2:12" x14ac:dyDescent="0.25">
      <c r="B4035" s="147" t="s">
        <v>6</v>
      </c>
      <c r="C4035" s="148" t="s">
        <v>7</v>
      </c>
      <c r="D4035" s="148">
        <v>29</v>
      </c>
      <c r="E4035" s="148" t="s">
        <v>8</v>
      </c>
      <c r="F4035" s="149">
        <v>45186</v>
      </c>
      <c r="G4035" s="149">
        <v>44821</v>
      </c>
      <c r="H4035" s="150">
        <v>100000</v>
      </c>
      <c r="I4035" s="148" t="str">
        <f t="shared" si="248"/>
        <v>2022Q3</v>
      </c>
      <c r="J4035" s="148">
        <f t="shared" si="249"/>
        <v>1</v>
      </c>
      <c r="K4035" s="148">
        <f t="shared" si="250"/>
        <v>4</v>
      </c>
      <c r="L4035" s="151">
        <f t="shared" si="251"/>
        <v>1</v>
      </c>
    </row>
    <row r="4036" spans="2:12" x14ac:dyDescent="0.25">
      <c r="B4036" s="147" t="s">
        <v>6</v>
      </c>
      <c r="C4036" s="148" t="s">
        <v>7</v>
      </c>
      <c r="D4036" s="148">
        <v>27</v>
      </c>
      <c r="E4036" s="148" t="s">
        <v>8</v>
      </c>
      <c r="F4036" s="149">
        <v>45186</v>
      </c>
      <c r="G4036" s="149">
        <v>45074</v>
      </c>
      <c r="H4036" s="150">
        <v>100000</v>
      </c>
      <c r="I4036" s="148" t="str">
        <f t="shared" si="248"/>
        <v>2023Q2</v>
      </c>
      <c r="J4036" s="148">
        <f t="shared" si="249"/>
        <v>0</v>
      </c>
      <c r="K4036" s="148">
        <f t="shared" si="250"/>
        <v>1</v>
      </c>
      <c r="L4036" s="151">
        <f t="shared" si="251"/>
        <v>1</v>
      </c>
    </row>
    <row r="4037" spans="2:12" x14ac:dyDescent="0.25">
      <c r="B4037" s="147" t="s">
        <v>11</v>
      </c>
      <c r="C4037" s="148" t="s">
        <v>7</v>
      </c>
      <c r="D4037" s="148">
        <v>51</v>
      </c>
      <c r="E4037" s="148" t="s">
        <v>8</v>
      </c>
      <c r="F4037" s="149">
        <v>45186</v>
      </c>
      <c r="G4037" s="149">
        <v>45117</v>
      </c>
      <c r="H4037" s="150">
        <v>30000</v>
      </c>
      <c r="I4037" s="148" t="str">
        <f t="shared" si="248"/>
        <v>2023Q3</v>
      </c>
      <c r="J4037" s="148">
        <f t="shared" si="249"/>
        <v>0</v>
      </c>
      <c r="K4037" s="148">
        <f t="shared" si="250"/>
        <v>0</v>
      </c>
      <c r="L4037" s="151">
        <f t="shared" si="251"/>
        <v>1</v>
      </c>
    </row>
    <row r="4038" spans="2:12" x14ac:dyDescent="0.25">
      <c r="B4038" s="147" t="s">
        <v>6</v>
      </c>
      <c r="C4038" s="148" t="s">
        <v>7</v>
      </c>
      <c r="D4038" s="148">
        <v>35</v>
      </c>
      <c r="E4038" s="148" t="s">
        <v>8</v>
      </c>
      <c r="F4038" s="149">
        <v>45186</v>
      </c>
      <c r="G4038" s="149">
        <v>45146</v>
      </c>
      <c r="H4038" s="150">
        <v>88000</v>
      </c>
      <c r="I4038" s="148" t="str">
        <f t="shared" si="248"/>
        <v>2023Q3</v>
      </c>
      <c r="J4038" s="148">
        <f t="shared" si="249"/>
        <v>0</v>
      </c>
      <c r="K4038" s="148">
        <f t="shared" si="250"/>
        <v>0</v>
      </c>
      <c r="L4038" s="151">
        <f t="shared" si="251"/>
        <v>1</v>
      </c>
    </row>
    <row r="4039" spans="2:12" x14ac:dyDescent="0.25">
      <c r="B4039" s="147" t="s">
        <v>9</v>
      </c>
      <c r="C4039" s="148" t="s">
        <v>7</v>
      </c>
      <c r="D4039" s="148">
        <v>49</v>
      </c>
      <c r="E4039" s="148" t="s">
        <v>8</v>
      </c>
      <c r="F4039" s="149">
        <v>45187</v>
      </c>
      <c r="G4039" s="149">
        <v>44189</v>
      </c>
      <c r="H4039" s="150">
        <v>35000</v>
      </c>
      <c r="I4039" s="148" t="str">
        <f t="shared" si="248"/>
        <v>2020Q4</v>
      </c>
      <c r="J4039" s="148">
        <f t="shared" si="249"/>
        <v>3</v>
      </c>
      <c r="K4039" s="148">
        <f t="shared" si="250"/>
        <v>11</v>
      </c>
      <c r="L4039" s="151">
        <f t="shared" si="251"/>
        <v>1</v>
      </c>
    </row>
    <row r="4040" spans="2:12" x14ac:dyDescent="0.25">
      <c r="B4040" s="147" t="s">
        <v>6</v>
      </c>
      <c r="C4040" s="148" t="s">
        <v>7</v>
      </c>
      <c r="D4040" s="148">
        <v>47</v>
      </c>
      <c r="E4040" s="148" t="s">
        <v>8</v>
      </c>
      <c r="F4040" s="149">
        <v>45187</v>
      </c>
      <c r="G4040" s="149">
        <v>45121</v>
      </c>
      <c r="H4040" s="150">
        <v>40000</v>
      </c>
      <c r="I4040" s="148" t="str">
        <f t="shared" si="248"/>
        <v>2023Q3</v>
      </c>
      <c r="J4040" s="148">
        <f t="shared" si="249"/>
        <v>0</v>
      </c>
      <c r="K4040" s="148">
        <f t="shared" si="250"/>
        <v>0</v>
      </c>
      <c r="L4040" s="151">
        <f t="shared" si="251"/>
        <v>1</v>
      </c>
    </row>
    <row r="4041" spans="2:12" x14ac:dyDescent="0.25">
      <c r="B4041" s="147" t="s">
        <v>9</v>
      </c>
      <c r="C4041" s="148" t="s">
        <v>7</v>
      </c>
      <c r="D4041" s="148">
        <v>59</v>
      </c>
      <c r="E4041" s="148" t="s">
        <v>8</v>
      </c>
      <c r="F4041" s="149">
        <v>45188</v>
      </c>
      <c r="G4041" s="149">
        <v>42430</v>
      </c>
      <c r="H4041" s="150">
        <v>10000</v>
      </c>
      <c r="I4041" s="148" t="str">
        <f t="shared" si="248"/>
        <v>2016Q1</v>
      </c>
      <c r="J4041" s="148">
        <f t="shared" si="249"/>
        <v>7</v>
      </c>
      <c r="K4041" s="148">
        <f t="shared" si="250"/>
        <v>30</v>
      </c>
      <c r="L4041" s="151">
        <f t="shared" si="251"/>
        <v>1</v>
      </c>
    </row>
    <row r="4042" spans="2:12" x14ac:dyDescent="0.25">
      <c r="B4042" s="147" t="s">
        <v>9</v>
      </c>
      <c r="C4042" s="148" t="s">
        <v>7</v>
      </c>
      <c r="D4042" s="148">
        <v>44</v>
      </c>
      <c r="E4042" s="148" t="s">
        <v>8</v>
      </c>
      <c r="F4042" s="149">
        <v>45188</v>
      </c>
      <c r="G4042" s="149">
        <v>44489</v>
      </c>
      <c r="H4042" s="150">
        <v>52000</v>
      </c>
      <c r="I4042" s="148" t="str">
        <f t="shared" si="248"/>
        <v>2021Q4</v>
      </c>
      <c r="J4042" s="148">
        <f t="shared" si="249"/>
        <v>2</v>
      </c>
      <c r="K4042" s="148">
        <f t="shared" si="250"/>
        <v>7</v>
      </c>
      <c r="L4042" s="151">
        <f t="shared" si="251"/>
        <v>1</v>
      </c>
    </row>
    <row r="4043" spans="2:12" x14ac:dyDescent="0.25">
      <c r="B4043" s="147" t="s">
        <v>6</v>
      </c>
      <c r="C4043" s="148" t="s">
        <v>7</v>
      </c>
      <c r="D4043" s="148">
        <v>37</v>
      </c>
      <c r="E4043" s="148" t="s">
        <v>8</v>
      </c>
      <c r="F4043" s="149">
        <v>45188</v>
      </c>
      <c r="G4043" s="149">
        <v>45090</v>
      </c>
      <c r="H4043" s="150">
        <v>86000</v>
      </c>
      <c r="I4043" s="148" t="str">
        <f t="shared" ref="I4043:I4106" si="252">YEAR(G4043)&amp;"Q"&amp;ROUNDUP(MONTH(G4043)/3,0)</f>
        <v>2023Q2</v>
      </c>
      <c r="J4043" s="148">
        <f t="shared" ref="J4043:J4106" si="253">YEAR(F4043)-YEAR(G4043)</f>
        <v>0</v>
      </c>
      <c r="K4043" s="148">
        <f t="shared" ref="K4043:K4106" si="254">(YEAR(F4043)*4+ROUNDDOWN((MONTH(F4043)-1)/3,0))
-(YEAR(G4043)*4+ROUNDDOWN((MONTH(G4043)-1)/3,0))</f>
        <v>1</v>
      </c>
      <c r="L4043" s="151">
        <f t="shared" ref="L4043:L4106" si="255">IF(C4043="Declined",0,IF(C4043="Admitted",1,IF(B4043="TPD",0.8,1)))</f>
        <v>1</v>
      </c>
    </row>
    <row r="4044" spans="2:12" x14ac:dyDescent="0.25">
      <c r="B4044" s="147" t="s">
        <v>6</v>
      </c>
      <c r="C4044" s="148" t="s">
        <v>7</v>
      </c>
      <c r="D4044" s="148">
        <v>52</v>
      </c>
      <c r="E4044" s="148" t="s">
        <v>8</v>
      </c>
      <c r="F4044" s="149">
        <v>45188</v>
      </c>
      <c r="G4044" s="149">
        <v>45124</v>
      </c>
      <c r="H4044" s="150">
        <v>27000</v>
      </c>
      <c r="I4044" s="148" t="str">
        <f t="shared" si="252"/>
        <v>2023Q3</v>
      </c>
      <c r="J4044" s="148">
        <f t="shared" si="253"/>
        <v>0</v>
      </c>
      <c r="K4044" s="148">
        <f t="shared" si="254"/>
        <v>0</v>
      </c>
      <c r="L4044" s="151">
        <f t="shared" si="255"/>
        <v>1</v>
      </c>
    </row>
    <row r="4045" spans="2:12" x14ac:dyDescent="0.25">
      <c r="B4045" s="147" t="s">
        <v>6</v>
      </c>
      <c r="C4045" s="148" t="s">
        <v>7</v>
      </c>
      <c r="D4045" s="148">
        <v>63</v>
      </c>
      <c r="E4045" s="148" t="s">
        <v>8</v>
      </c>
      <c r="F4045" s="149">
        <v>45188</v>
      </c>
      <c r="G4045" s="149">
        <v>45142</v>
      </c>
      <c r="H4045" s="150">
        <v>10000</v>
      </c>
      <c r="I4045" s="148" t="str">
        <f t="shared" si="252"/>
        <v>2023Q3</v>
      </c>
      <c r="J4045" s="148">
        <f t="shared" si="253"/>
        <v>0</v>
      </c>
      <c r="K4045" s="148">
        <f t="shared" si="254"/>
        <v>0</v>
      </c>
      <c r="L4045" s="151">
        <f t="shared" si="255"/>
        <v>1</v>
      </c>
    </row>
    <row r="4046" spans="2:12" x14ac:dyDescent="0.25">
      <c r="B4046" s="147" t="s">
        <v>6</v>
      </c>
      <c r="C4046" s="148" t="s">
        <v>7</v>
      </c>
      <c r="D4046" s="148">
        <v>52</v>
      </c>
      <c r="E4046" s="148" t="s">
        <v>8</v>
      </c>
      <c r="F4046" s="149">
        <v>45188</v>
      </c>
      <c r="G4046" s="149">
        <v>45166</v>
      </c>
      <c r="H4046" s="150">
        <v>27000</v>
      </c>
      <c r="I4046" s="148" t="str">
        <f t="shared" si="252"/>
        <v>2023Q3</v>
      </c>
      <c r="J4046" s="148">
        <f t="shared" si="253"/>
        <v>0</v>
      </c>
      <c r="K4046" s="148">
        <f t="shared" si="254"/>
        <v>0</v>
      </c>
      <c r="L4046" s="151">
        <f t="shared" si="255"/>
        <v>1</v>
      </c>
    </row>
    <row r="4047" spans="2:12" x14ac:dyDescent="0.25">
      <c r="B4047" s="147" t="s">
        <v>9</v>
      </c>
      <c r="C4047" s="148" t="s">
        <v>7</v>
      </c>
      <c r="D4047" s="148">
        <v>57</v>
      </c>
      <c r="E4047" s="148" t="s">
        <v>8</v>
      </c>
      <c r="F4047" s="149">
        <v>45189</v>
      </c>
      <c r="G4047" s="149">
        <v>44647</v>
      </c>
      <c r="H4047" s="150">
        <v>15000</v>
      </c>
      <c r="I4047" s="148" t="str">
        <f t="shared" si="252"/>
        <v>2022Q1</v>
      </c>
      <c r="J4047" s="148">
        <f t="shared" si="253"/>
        <v>1</v>
      </c>
      <c r="K4047" s="148">
        <f t="shared" si="254"/>
        <v>6</v>
      </c>
      <c r="L4047" s="151">
        <f t="shared" si="255"/>
        <v>1</v>
      </c>
    </row>
    <row r="4048" spans="2:12" x14ac:dyDescent="0.25">
      <c r="B4048" s="147" t="s">
        <v>9</v>
      </c>
      <c r="C4048" s="148" t="s">
        <v>7</v>
      </c>
      <c r="D4048" s="148">
        <v>63</v>
      </c>
      <c r="E4048" s="148" t="s">
        <v>8</v>
      </c>
      <c r="F4048" s="149">
        <v>45189</v>
      </c>
      <c r="G4048" s="149">
        <v>44908</v>
      </c>
      <c r="H4048" s="150">
        <v>10000</v>
      </c>
      <c r="I4048" s="148" t="str">
        <f t="shared" si="252"/>
        <v>2022Q4</v>
      </c>
      <c r="J4048" s="148">
        <f t="shared" si="253"/>
        <v>1</v>
      </c>
      <c r="K4048" s="148">
        <f t="shared" si="254"/>
        <v>3</v>
      </c>
      <c r="L4048" s="151">
        <f t="shared" si="255"/>
        <v>1</v>
      </c>
    </row>
    <row r="4049" spans="2:12" x14ac:dyDescent="0.25">
      <c r="B4049" s="147" t="s">
        <v>6</v>
      </c>
      <c r="C4049" s="148" t="s">
        <v>7</v>
      </c>
      <c r="D4049" s="148">
        <v>45</v>
      </c>
      <c r="E4049" s="148" t="s">
        <v>8</v>
      </c>
      <c r="F4049" s="149">
        <v>45189</v>
      </c>
      <c r="G4049" s="149">
        <v>45102</v>
      </c>
      <c r="H4049" s="150">
        <v>47000</v>
      </c>
      <c r="I4049" s="148" t="str">
        <f t="shared" si="252"/>
        <v>2023Q2</v>
      </c>
      <c r="J4049" s="148">
        <f t="shared" si="253"/>
        <v>0</v>
      </c>
      <c r="K4049" s="148">
        <f t="shared" si="254"/>
        <v>1</v>
      </c>
      <c r="L4049" s="151">
        <f t="shared" si="255"/>
        <v>1</v>
      </c>
    </row>
    <row r="4050" spans="2:12" x14ac:dyDescent="0.25">
      <c r="B4050" s="147" t="s">
        <v>6</v>
      </c>
      <c r="C4050" s="148" t="s">
        <v>7</v>
      </c>
      <c r="D4050" s="148">
        <v>48</v>
      </c>
      <c r="E4050" s="148" t="s">
        <v>8</v>
      </c>
      <c r="F4050" s="149">
        <v>45189</v>
      </c>
      <c r="G4050" s="149">
        <v>45102</v>
      </c>
      <c r="H4050" s="150">
        <v>38000</v>
      </c>
      <c r="I4050" s="148" t="str">
        <f t="shared" si="252"/>
        <v>2023Q2</v>
      </c>
      <c r="J4050" s="148">
        <f t="shared" si="253"/>
        <v>0</v>
      </c>
      <c r="K4050" s="148">
        <f t="shared" si="254"/>
        <v>1</v>
      </c>
      <c r="L4050" s="151">
        <f t="shared" si="255"/>
        <v>1</v>
      </c>
    </row>
    <row r="4051" spans="2:12" x14ac:dyDescent="0.25">
      <c r="B4051" s="147" t="s">
        <v>6</v>
      </c>
      <c r="C4051" s="148" t="s">
        <v>7</v>
      </c>
      <c r="D4051" s="148">
        <v>22</v>
      </c>
      <c r="E4051" s="148" t="s">
        <v>8</v>
      </c>
      <c r="F4051" s="149">
        <v>45189</v>
      </c>
      <c r="G4051" s="149">
        <v>45133</v>
      </c>
      <c r="H4051" s="150">
        <v>100000</v>
      </c>
      <c r="I4051" s="148" t="str">
        <f t="shared" si="252"/>
        <v>2023Q3</v>
      </c>
      <c r="J4051" s="148">
        <f t="shared" si="253"/>
        <v>0</v>
      </c>
      <c r="K4051" s="148">
        <f t="shared" si="254"/>
        <v>0</v>
      </c>
      <c r="L4051" s="151">
        <f t="shared" si="255"/>
        <v>1</v>
      </c>
    </row>
    <row r="4052" spans="2:12" x14ac:dyDescent="0.25">
      <c r="B4052" s="147" t="s">
        <v>11</v>
      </c>
      <c r="C4052" s="148" t="s">
        <v>7</v>
      </c>
      <c r="D4052" s="148">
        <v>43</v>
      </c>
      <c r="E4052" s="148" t="s">
        <v>8</v>
      </c>
      <c r="F4052" s="149">
        <v>45189</v>
      </c>
      <c r="G4052" s="149">
        <v>45174</v>
      </c>
      <c r="H4052" s="150">
        <v>59000</v>
      </c>
      <c r="I4052" s="148" t="str">
        <f t="shared" si="252"/>
        <v>2023Q3</v>
      </c>
      <c r="J4052" s="148">
        <f t="shared" si="253"/>
        <v>0</v>
      </c>
      <c r="K4052" s="148">
        <f t="shared" si="254"/>
        <v>0</v>
      </c>
      <c r="L4052" s="151">
        <f t="shared" si="255"/>
        <v>1</v>
      </c>
    </row>
    <row r="4053" spans="2:12" x14ac:dyDescent="0.25">
      <c r="B4053" s="147" t="s">
        <v>11</v>
      </c>
      <c r="C4053" s="148" t="s">
        <v>7</v>
      </c>
      <c r="D4053" s="148">
        <v>59</v>
      </c>
      <c r="E4053" s="148" t="s">
        <v>8</v>
      </c>
      <c r="F4053" s="149">
        <v>45189</v>
      </c>
      <c r="G4053" s="149">
        <v>45181</v>
      </c>
      <c r="H4053" s="150">
        <v>10000</v>
      </c>
      <c r="I4053" s="148" t="str">
        <f t="shared" si="252"/>
        <v>2023Q3</v>
      </c>
      <c r="J4053" s="148">
        <f t="shared" si="253"/>
        <v>0</v>
      </c>
      <c r="K4053" s="148">
        <f t="shared" si="254"/>
        <v>0</v>
      </c>
      <c r="L4053" s="151">
        <f t="shared" si="255"/>
        <v>1</v>
      </c>
    </row>
    <row r="4054" spans="2:12" x14ac:dyDescent="0.25">
      <c r="B4054" s="147" t="s">
        <v>6</v>
      </c>
      <c r="C4054" s="148" t="s">
        <v>7</v>
      </c>
      <c r="D4054" s="148">
        <v>62</v>
      </c>
      <c r="E4054" s="148" t="s">
        <v>8</v>
      </c>
      <c r="F4054" s="149">
        <v>45192</v>
      </c>
      <c r="G4054" s="149">
        <v>45063</v>
      </c>
      <c r="H4054" s="150">
        <v>10000</v>
      </c>
      <c r="I4054" s="148" t="str">
        <f t="shared" si="252"/>
        <v>2023Q2</v>
      </c>
      <c r="J4054" s="148">
        <f t="shared" si="253"/>
        <v>0</v>
      </c>
      <c r="K4054" s="148">
        <f t="shared" si="254"/>
        <v>1</v>
      </c>
      <c r="L4054" s="151">
        <f t="shared" si="255"/>
        <v>1</v>
      </c>
    </row>
    <row r="4055" spans="2:12" x14ac:dyDescent="0.25">
      <c r="B4055" s="147" t="s">
        <v>6</v>
      </c>
      <c r="C4055" s="148" t="s">
        <v>7</v>
      </c>
      <c r="D4055" s="148">
        <v>27</v>
      </c>
      <c r="E4055" s="148" t="s">
        <v>8</v>
      </c>
      <c r="F4055" s="149">
        <v>45192</v>
      </c>
      <c r="G4055" s="149">
        <v>45147</v>
      </c>
      <c r="H4055" s="150">
        <v>100000</v>
      </c>
      <c r="I4055" s="148" t="str">
        <f t="shared" si="252"/>
        <v>2023Q3</v>
      </c>
      <c r="J4055" s="148">
        <f t="shared" si="253"/>
        <v>0</v>
      </c>
      <c r="K4055" s="148">
        <f t="shared" si="254"/>
        <v>0</v>
      </c>
      <c r="L4055" s="151">
        <f t="shared" si="255"/>
        <v>1</v>
      </c>
    </row>
    <row r="4056" spans="2:12" x14ac:dyDescent="0.25">
      <c r="B4056" s="147" t="s">
        <v>6</v>
      </c>
      <c r="C4056" s="148" t="s">
        <v>7</v>
      </c>
      <c r="D4056" s="148">
        <v>38</v>
      </c>
      <c r="E4056" s="148" t="s">
        <v>8</v>
      </c>
      <c r="F4056" s="149">
        <v>45192</v>
      </c>
      <c r="G4056" s="149">
        <v>45159</v>
      </c>
      <c r="H4056" s="150">
        <v>84000</v>
      </c>
      <c r="I4056" s="148" t="str">
        <f t="shared" si="252"/>
        <v>2023Q3</v>
      </c>
      <c r="J4056" s="148">
        <f t="shared" si="253"/>
        <v>0</v>
      </c>
      <c r="K4056" s="148">
        <f t="shared" si="254"/>
        <v>0</v>
      </c>
      <c r="L4056" s="151">
        <f t="shared" si="255"/>
        <v>1</v>
      </c>
    </row>
    <row r="4057" spans="2:12" x14ac:dyDescent="0.25">
      <c r="B4057" s="147" t="s">
        <v>9</v>
      </c>
      <c r="C4057" s="148" t="s">
        <v>7</v>
      </c>
      <c r="D4057" s="148">
        <v>29</v>
      </c>
      <c r="E4057" s="148" t="s">
        <v>8</v>
      </c>
      <c r="F4057" s="149">
        <v>45193</v>
      </c>
      <c r="G4057" s="149">
        <v>43363</v>
      </c>
      <c r="H4057" s="150">
        <v>100000</v>
      </c>
      <c r="I4057" s="148" t="str">
        <f t="shared" si="252"/>
        <v>2018Q3</v>
      </c>
      <c r="J4057" s="148">
        <f t="shared" si="253"/>
        <v>5</v>
      </c>
      <c r="K4057" s="148">
        <f t="shared" si="254"/>
        <v>20</v>
      </c>
      <c r="L4057" s="151">
        <f t="shared" si="255"/>
        <v>1</v>
      </c>
    </row>
    <row r="4058" spans="2:12" x14ac:dyDescent="0.25">
      <c r="B4058" s="147" t="s">
        <v>6</v>
      </c>
      <c r="C4058" s="148" t="s">
        <v>7</v>
      </c>
      <c r="D4058" s="148">
        <v>63</v>
      </c>
      <c r="E4058" s="148" t="s">
        <v>8</v>
      </c>
      <c r="F4058" s="149">
        <v>45193</v>
      </c>
      <c r="G4058" s="149">
        <v>45162</v>
      </c>
      <c r="H4058" s="150">
        <v>10000</v>
      </c>
      <c r="I4058" s="148" t="str">
        <f t="shared" si="252"/>
        <v>2023Q3</v>
      </c>
      <c r="J4058" s="148">
        <f t="shared" si="253"/>
        <v>0</v>
      </c>
      <c r="K4058" s="148">
        <f t="shared" si="254"/>
        <v>0</v>
      </c>
      <c r="L4058" s="151">
        <f t="shared" si="255"/>
        <v>1</v>
      </c>
    </row>
    <row r="4059" spans="2:12" x14ac:dyDescent="0.25">
      <c r="B4059" s="147" t="s">
        <v>11</v>
      </c>
      <c r="C4059" s="148" t="s">
        <v>7</v>
      </c>
      <c r="D4059" s="148">
        <v>56</v>
      </c>
      <c r="E4059" s="148" t="s">
        <v>8</v>
      </c>
      <c r="F4059" s="149">
        <v>45193</v>
      </c>
      <c r="G4059" s="149">
        <v>45171</v>
      </c>
      <c r="H4059" s="150">
        <v>17000</v>
      </c>
      <c r="I4059" s="148" t="str">
        <f t="shared" si="252"/>
        <v>2023Q3</v>
      </c>
      <c r="J4059" s="148">
        <f t="shared" si="253"/>
        <v>0</v>
      </c>
      <c r="K4059" s="148">
        <f t="shared" si="254"/>
        <v>0</v>
      </c>
      <c r="L4059" s="151">
        <f t="shared" si="255"/>
        <v>1</v>
      </c>
    </row>
    <row r="4060" spans="2:12" x14ac:dyDescent="0.25">
      <c r="B4060" s="147" t="s">
        <v>9</v>
      </c>
      <c r="C4060" s="148" t="s">
        <v>7</v>
      </c>
      <c r="D4060" s="148">
        <v>52</v>
      </c>
      <c r="E4060" s="148" t="s">
        <v>8</v>
      </c>
      <c r="F4060" s="149">
        <v>45196</v>
      </c>
      <c r="G4060" s="149">
        <v>44706</v>
      </c>
      <c r="H4060" s="150">
        <v>27000</v>
      </c>
      <c r="I4060" s="148" t="str">
        <f t="shared" si="252"/>
        <v>2022Q2</v>
      </c>
      <c r="J4060" s="148">
        <f t="shared" si="253"/>
        <v>1</v>
      </c>
      <c r="K4060" s="148">
        <f t="shared" si="254"/>
        <v>5</v>
      </c>
      <c r="L4060" s="151">
        <f t="shared" si="255"/>
        <v>1</v>
      </c>
    </row>
    <row r="4061" spans="2:12" x14ac:dyDescent="0.25">
      <c r="B4061" s="147" t="s">
        <v>6</v>
      </c>
      <c r="C4061" s="148" t="s">
        <v>7</v>
      </c>
      <c r="D4061" s="148">
        <v>49</v>
      </c>
      <c r="E4061" s="148" t="s">
        <v>8</v>
      </c>
      <c r="F4061" s="149">
        <v>45196</v>
      </c>
      <c r="G4061" s="149">
        <v>44948</v>
      </c>
      <c r="H4061" s="150">
        <v>35000</v>
      </c>
      <c r="I4061" s="148" t="str">
        <f t="shared" si="252"/>
        <v>2023Q1</v>
      </c>
      <c r="J4061" s="148">
        <f t="shared" si="253"/>
        <v>0</v>
      </c>
      <c r="K4061" s="148">
        <f t="shared" si="254"/>
        <v>2</v>
      </c>
      <c r="L4061" s="151">
        <f t="shared" si="255"/>
        <v>1</v>
      </c>
    </row>
    <row r="4062" spans="2:12" x14ac:dyDescent="0.25">
      <c r="B4062" s="147" t="s">
        <v>9</v>
      </c>
      <c r="C4062" s="148" t="s">
        <v>7</v>
      </c>
      <c r="D4062" s="148">
        <v>45</v>
      </c>
      <c r="E4062" s="148" t="s">
        <v>8</v>
      </c>
      <c r="F4062" s="149">
        <v>45199</v>
      </c>
      <c r="G4062" s="149">
        <v>42689</v>
      </c>
      <c r="H4062" s="150">
        <v>47000</v>
      </c>
      <c r="I4062" s="148" t="str">
        <f t="shared" si="252"/>
        <v>2016Q4</v>
      </c>
      <c r="J4062" s="148">
        <f t="shared" si="253"/>
        <v>7</v>
      </c>
      <c r="K4062" s="148">
        <f t="shared" si="254"/>
        <v>27</v>
      </c>
      <c r="L4062" s="151">
        <f t="shared" si="255"/>
        <v>1</v>
      </c>
    </row>
    <row r="4063" spans="2:12" x14ac:dyDescent="0.25">
      <c r="B4063" s="147" t="s">
        <v>9</v>
      </c>
      <c r="C4063" s="148" t="s">
        <v>7</v>
      </c>
      <c r="D4063" s="148">
        <v>44</v>
      </c>
      <c r="E4063" s="148" t="s">
        <v>8</v>
      </c>
      <c r="F4063" s="149">
        <v>45199</v>
      </c>
      <c r="G4063" s="149">
        <v>43395</v>
      </c>
      <c r="H4063" s="150">
        <v>52000</v>
      </c>
      <c r="I4063" s="148" t="str">
        <f t="shared" si="252"/>
        <v>2018Q4</v>
      </c>
      <c r="J4063" s="148">
        <f t="shared" si="253"/>
        <v>5</v>
      </c>
      <c r="K4063" s="148">
        <f t="shared" si="254"/>
        <v>19</v>
      </c>
      <c r="L4063" s="151">
        <f t="shared" si="255"/>
        <v>1</v>
      </c>
    </row>
    <row r="4064" spans="2:12" x14ac:dyDescent="0.25">
      <c r="B4064" s="147" t="s">
        <v>6</v>
      </c>
      <c r="C4064" s="148" t="s">
        <v>7</v>
      </c>
      <c r="D4064" s="148">
        <v>56</v>
      </c>
      <c r="E4064" s="148" t="s">
        <v>8</v>
      </c>
      <c r="F4064" s="149">
        <v>45199</v>
      </c>
      <c r="G4064" s="149">
        <v>45163</v>
      </c>
      <c r="H4064" s="150">
        <v>17000</v>
      </c>
      <c r="I4064" s="148" t="str">
        <f t="shared" si="252"/>
        <v>2023Q3</v>
      </c>
      <c r="J4064" s="148">
        <f t="shared" si="253"/>
        <v>0</v>
      </c>
      <c r="K4064" s="148">
        <f t="shared" si="254"/>
        <v>0</v>
      </c>
      <c r="L4064" s="151">
        <f t="shared" si="255"/>
        <v>1</v>
      </c>
    </row>
    <row r="4065" spans="2:12" x14ac:dyDescent="0.25">
      <c r="B4065" s="147" t="s">
        <v>9</v>
      </c>
      <c r="C4065" s="148" t="s">
        <v>13</v>
      </c>
      <c r="D4065" s="148">
        <v>40</v>
      </c>
      <c r="E4065" s="148" t="s">
        <v>8</v>
      </c>
      <c r="F4065" s="149">
        <v>45200</v>
      </c>
      <c r="G4065" s="149">
        <v>44909</v>
      </c>
      <c r="H4065" s="150">
        <v>74000</v>
      </c>
      <c r="I4065" s="148" t="str">
        <f t="shared" si="252"/>
        <v>2022Q4</v>
      </c>
      <c r="J4065" s="148">
        <f t="shared" si="253"/>
        <v>1</v>
      </c>
      <c r="K4065" s="148">
        <f t="shared" si="254"/>
        <v>4</v>
      </c>
      <c r="L4065" s="151">
        <f t="shared" si="255"/>
        <v>0.8</v>
      </c>
    </row>
    <row r="4066" spans="2:12" x14ac:dyDescent="0.25">
      <c r="B4066" s="147" t="s">
        <v>6</v>
      </c>
      <c r="C4066" s="148" t="s">
        <v>7</v>
      </c>
      <c r="D4066" s="148">
        <v>35</v>
      </c>
      <c r="E4066" s="148" t="s">
        <v>8</v>
      </c>
      <c r="F4066" s="149">
        <v>45200</v>
      </c>
      <c r="G4066" s="149">
        <v>44951</v>
      </c>
      <c r="H4066" s="150">
        <v>88000</v>
      </c>
      <c r="I4066" s="148" t="str">
        <f t="shared" si="252"/>
        <v>2023Q1</v>
      </c>
      <c r="J4066" s="148">
        <f t="shared" si="253"/>
        <v>0</v>
      </c>
      <c r="K4066" s="148">
        <f t="shared" si="254"/>
        <v>3</v>
      </c>
      <c r="L4066" s="151">
        <f t="shared" si="255"/>
        <v>1</v>
      </c>
    </row>
    <row r="4067" spans="2:12" x14ac:dyDescent="0.25">
      <c r="B4067" s="147" t="s">
        <v>6</v>
      </c>
      <c r="C4067" s="148" t="s">
        <v>7</v>
      </c>
      <c r="D4067" s="148">
        <v>45</v>
      </c>
      <c r="E4067" s="148" t="s">
        <v>8</v>
      </c>
      <c r="F4067" s="149">
        <v>45200</v>
      </c>
      <c r="G4067" s="149">
        <v>44951</v>
      </c>
      <c r="H4067" s="150">
        <v>47000</v>
      </c>
      <c r="I4067" s="148" t="str">
        <f t="shared" si="252"/>
        <v>2023Q1</v>
      </c>
      <c r="J4067" s="148">
        <f t="shared" si="253"/>
        <v>0</v>
      </c>
      <c r="K4067" s="148">
        <f t="shared" si="254"/>
        <v>3</v>
      </c>
      <c r="L4067" s="151">
        <f t="shared" si="255"/>
        <v>1</v>
      </c>
    </row>
    <row r="4068" spans="2:12" x14ac:dyDescent="0.25">
      <c r="B4068" s="147" t="s">
        <v>9</v>
      </c>
      <c r="C4068" s="148" t="s">
        <v>7</v>
      </c>
      <c r="D4068" s="148">
        <v>45</v>
      </c>
      <c r="E4068" s="148" t="s">
        <v>8</v>
      </c>
      <c r="F4068" s="149">
        <v>45202</v>
      </c>
      <c r="G4068" s="149">
        <v>43040</v>
      </c>
      <c r="H4068" s="150">
        <v>47000</v>
      </c>
      <c r="I4068" s="148" t="str">
        <f t="shared" si="252"/>
        <v>2017Q4</v>
      </c>
      <c r="J4068" s="148">
        <f t="shared" si="253"/>
        <v>6</v>
      </c>
      <c r="K4068" s="148">
        <f t="shared" si="254"/>
        <v>24</v>
      </c>
      <c r="L4068" s="151">
        <f t="shared" si="255"/>
        <v>1</v>
      </c>
    </row>
    <row r="4069" spans="2:12" x14ac:dyDescent="0.25">
      <c r="B4069" s="147" t="s">
        <v>9</v>
      </c>
      <c r="C4069" s="148" t="s">
        <v>7</v>
      </c>
      <c r="D4069" s="148">
        <v>33</v>
      </c>
      <c r="E4069" s="148" t="s">
        <v>8</v>
      </c>
      <c r="F4069" s="149">
        <v>45202</v>
      </c>
      <c r="G4069" s="149">
        <v>44032</v>
      </c>
      <c r="H4069" s="150">
        <v>94000</v>
      </c>
      <c r="I4069" s="148" t="str">
        <f t="shared" si="252"/>
        <v>2020Q3</v>
      </c>
      <c r="J4069" s="148">
        <f t="shared" si="253"/>
        <v>3</v>
      </c>
      <c r="K4069" s="148">
        <f t="shared" si="254"/>
        <v>13</v>
      </c>
      <c r="L4069" s="151">
        <f t="shared" si="255"/>
        <v>1</v>
      </c>
    </row>
    <row r="4070" spans="2:12" x14ac:dyDescent="0.25">
      <c r="B4070" s="147" t="s">
        <v>9</v>
      </c>
      <c r="C4070" s="148" t="s">
        <v>7</v>
      </c>
      <c r="D4070" s="148">
        <v>36</v>
      </c>
      <c r="E4070" s="148" t="s">
        <v>8</v>
      </c>
      <c r="F4070" s="149">
        <v>45202</v>
      </c>
      <c r="G4070" s="149">
        <v>44136</v>
      </c>
      <c r="H4070" s="150">
        <v>87000</v>
      </c>
      <c r="I4070" s="148" t="str">
        <f t="shared" si="252"/>
        <v>2020Q4</v>
      </c>
      <c r="J4070" s="148">
        <f t="shared" si="253"/>
        <v>3</v>
      </c>
      <c r="K4070" s="148">
        <f t="shared" si="254"/>
        <v>12</v>
      </c>
      <c r="L4070" s="151">
        <f t="shared" si="255"/>
        <v>1</v>
      </c>
    </row>
    <row r="4071" spans="2:12" x14ac:dyDescent="0.25">
      <c r="B4071" s="147" t="s">
        <v>6</v>
      </c>
      <c r="C4071" s="148" t="s">
        <v>10</v>
      </c>
      <c r="D4071" s="148">
        <v>49</v>
      </c>
      <c r="E4071" s="148" t="s">
        <v>8</v>
      </c>
      <c r="F4071" s="149">
        <v>45202</v>
      </c>
      <c r="G4071" s="149">
        <v>44828</v>
      </c>
      <c r="H4071" s="150">
        <v>35000</v>
      </c>
      <c r="I4071" s="148" t="str">
        <f t="shared" si="252"/>
        <v>2022Q3</v>
      </c>
      <c r="J4071" s="148">
        <f t="shared" si="253"/>
        <v>1</v>
      </c>
      <c r="K4071" s="148">
        <f t="shared" si="254"/>
        <v>5</v>
      </c>
      <c r="L4071" s="151">
        <f t="shared" si="255"/>
        <v>0</v>
      </c>
    </row>
    <row r="4072" spans="2:12" x14ac:dyDescent="0.25">
      <c r="B4072" s="147" t="s">
        <v>6</v>
      </c>
      <c r="C4072" s="148" t="s">
        <v>7</v>
      </c>
      <c r="D4072" s="148">
        <v>24</v>
      </c>
      <c r="E4072" s="148" t="s">
        <v>8</v>
      </c>
      <c r="F4072" s="149">
        <v>45202</v>
      </c>
      <c r="G4072" s="149">
        <v>44998</v>
      </c>
      <c r="H4072" s="150">
        <v>100000</v>
      </c>
      <c r="I4072" s="148" t="str">
        <f t="shared" si="252"/>
        <v>2023Q1</v>
      </c>
      <c r="J4072" s="148">
        <f t="shared" si="253"/>
        <v>0</v>
      </c>
      <c r="K4072" s="148">
        <f t="shared" si="254"/>
        <v>3</v>
      </c>
      <c r="L4072" s="151">
        <f t="shared" si="255"/>
        <v>1</v>
      </c>
    </row>
    <row r="4073" spans="2:12" x14ac:dyDescent="0.25">
      <c r="B4073" s="147" t="s">
        <v>11</v>
      </c>
      <c r="C4073" s="148" t="s">
        <v>7</v>
      </c>
      <c r="D4073" s="148">
        <v>49</v>
      </c>
      <c r="E4073" s="148" t="s">
        <v>8</v>
      </c>
      <c r="F4073" s="149">
        <v>45202</v>
      </c>
      <c r="G4073" s="149">
        <v>45174</v>
      </c>
      <c r="H4073" s="150">
        <v>35000</v>
      </c>
      <c r="I4073" s="148" t="str">
        <f t="shared" si="252"/>
        <v>2023Q3</v>
      </c>
      <c r="J4073" s="148">
        <f t="shared" si="253"/>
        <v>0</v>
      </c>
      <c r="K4073" s="148">
        <f t="shared" si="254"/>
        <v>1</v>
      </c>
      <c r="L4073" s="151">
        <f t="shared" si="255"/>
        <v>1</v>
      </c>
    </row>
    <row r="4074" spans="2:12" x14ac:dyDescent="0.25">
      <c r="B4074" s="147" t="s">
        <v>9</v>
      </c>
      <c r="C4074" s="148" t="s">
        <v>7</v>
      </c>
      <c r="D4074" s="148">
        <v>38</v>
      </c>
      <c r="E4074" s="148" t="s">
        <v>8</v>
      </c>
      <c r="F4074" s="149">
        <v>45203</v>
      </c>
      <c r="G4074" s="149">
        <v>44256</v>
      </c>
      <c r="H4074" s="150">
        <v>84000</v>
      </c>
      <c r="I4074" s="148" t="str">
        <f t="shared" si="252"/>
        <v>2021Q1</v>
      </c>
      <c r="J4074" s="148">
        <f t="shared" si="253"/>
        <v>2</v>
      </c>
      <c r="K4074" s="148">
        <f t="shared" si="254"/>
        <v>11</v>
      </c>
      <c r="L4074" s="151">
        <f t="shared" si="255"/>
        <v>1</v>
      </c>
    </row>
    <row r="4075" spans="2:12" x14ac:dyDescent="0.25">
      <c r="B4075" s="147" t="s">
        <v>9</v>
      </c>
      <c r="C4075" s="148" t="s">
        <v>7</v>
      </c>
      <c r="D4075" s="148">
        <v>48</v>
      </c>
      <c r="E4075" s="148" t="s">
        <v>8</v>
      </c>
      <c r="F4075" s="149">
        <v>45203</v>
      </c>
      <c r="G4075" s="149">
        <v>44861</v>
      </c>
      <c r="H4075" s="150">
        <v>38000</v>
      </c>
      <c r="I4075" s="148" t="str">
        <f t="shared" si="252"/>
        <v>2022Q4</v>
      </c>
      <c r="J4075" s="148">
        <f t="shared" si="253"/>
        <v>1</v>
      </c>
      <c r="K4075" s="148">
        <f t="shared" si="254"/>
        <v>4</v>
      </c>
      <c r="L4075" s="151">
        <f t="shared" si="255"/>
        <v>1</v>
      </c>
    </row>
    <row r="4076" spans="2:12" x14ac:dyDescent="0.25">
      <c r="B4076" s="147" t="s">
        <v>6</v>
      </c>
      <c r="C4076" s="148" t="s">
        <v>7</v>
      </c>
      <c r="D4076" s="148">
        <v>56</v>
      </c>
      <c r="E4076" s="148" t="s">
        <v>8</v>
      </c>
      <c r="F4076" s="149">
        <v>45203</v>
      </c>
      <c r="G4076" s="149">
        <v>45022</v>
      </c>
      <c r="H4076" s="150">
        <v>17000</v>
      </c>
      <c r="I4076" s="148" t="str">
        <f t="shared" si="252"/>
        <v>2023Q2</v>
      </c>
      <c r="J4076" s="148">
        <f t="shared" si="253"/>
        <v>0</v>
      </c>
      <c r="K4076" s="148">
        <f t="shared" si="254"/>
        <v>2</v>
      </c>
      <c r="L4076" s="151">
        <f t="shared" si="255"/>
        <v>1</v>
      </c>
    </row>
    <row r="4077" spans="2:12" x14ac:dyDescent="0.25">
      <c r="B4077" s="147" t="s">
        <v>6</v>
      </c>
      <c r="C4077" s="148" t="s">
        <v>7</v>
      </c>
      <c r="D4077" s="148">
        <v>56</v>
      </c>
      <c r="E4077" s="148" t="s">
        <v>8</v>
      </c>
      <c r="F4077" s="149">
        <v>45203</v>
      </c>
      <c r="G4077" s="149">
        <v>45145</v>
      </c>
      <c r="H4077" s="150">
        <v>17000</v>
      </c>
      <c r="I4077" s="148" t="str">
        <f t="shared" si="252"/>
        <v>2023Q3</v>
      </c>
      <c r="J4077" s="148">
        <f t="shared" si="253"/>
        <v>0</v>
      </c>
      <c r="K4077" s="148">
        <f t="shared" si="254"/>
        <v>1</v>
      </c>
      <c r="L4077" s="151">
        <f t="shared" si="255"/>
        <v>1</v>
      </c>
    </row>
    <row r="4078" spans="2:12" x14ac:dyDescent="0.25">
      <c r="B4078" s="147" t="s">
        <v>9</v>
      </c>
      <c r="C4078" s="148" t="s">
        <v>7</v>
      </c>
      <c r="D4078" s="148">
        <v>44</v>
      </c>
      <c r="E4078" s="148" t="s">
        <v>8</v>
      </c>
      <c r="F4078" s="149">
        <v>45206</v>
      </c>
      <c r="G4078" s="149">
        <v>44126</v>
      </c>
      <c r="H4078" s="150">
        <v>52000</v>
      </c>
      <c r="I4078" s="148" t="str">
        <f t="shared" si="252"/>
        <v>2020Q4</v>
      </c>
      <c r="J4078" s="148">
        <f t="shared" si="253"/>
        <v>3</v>
      </c>
      <c r="K4078" s="148">
        <f t="shared" si="254"/>
        <v>12</v>
      </c>
      <c r="L4078" s="151">
        <f t="shared" si="255"/>
        <v>1</v>
      </c>
    </row>
    <row r="4079" spans="2:12" x14ac:dyDescent="0.25">
      <c r="B4079" s="147" t="s">
        <v>9</v>
      </c>
      <c r="C4079" s="148" t="s">
        <v>7</v>
      </c>
      <c r="D4079" s="148">
        <v>51</v>
      </c>
      <c r="E4079" s="148" t="s">
        <v>8</v>
      </c>
      <c r="F4079" s="149">
        <v>45206</v>
      </c>
      <c r="G4079" s="149">
        <v>44972</v>
      </c>
      <c r="H4079" s="150">
        <v>30000</v>
      </c>
      <c r="I4079" s="148" t="str">
        <f t="shared" si="252"/>
        <v>2023Q1</v>
      </c>
      <c r="J4079" s="148">
        <f t="shared" si="253"/>
        <v>0</v>
      </c>
      <c r="K4079" s="148">
        <f t="shared" si="254"/>
        <v>3</v>
      </c>
      <c r="L4079" s="151">
        <f t="shared" si="255"/>
        <v>1</v>
      </c>
    </row>
    <row r="4080" spans="2:12" x14ac:dyDescent="0.25">
      <c r="B4080" s="147" t="s">
        <v>6</v>
      </c>
      <c r="C4080" s="148" t="s">
        <v>7</v>
      </c>
      <c r="D4080" s="148">
        <v>57</v>
      </c>
      <c r="E4080" s="148" t="s">
        <v>8</v>
      </c>
      <c r="F4080" s="149">
        <v>45206</v>
      </c>
      <c r="G4080" s="149">
        <v>44983</v>
      </c>
      <c r="H4080" s="150">
        <v>15000</v>
      </c>
      <c r="I4080" s="148" t="str">
        <f t="shared" si="252"/>
        <v>2023Q1</v>
      </c>
      <c r="J4080" s="148">
        <f t="shared" si="253"/>
        <v>0</v>
      </c>
      <c r="K4080" s="148">
        <f t="shared" si="254"/>
        <v>3</v>
      </c>
      <c r="L4080" s="151">
        <f t="shared" si="255"/>
        <v>1</v>
      </c>
    </row>
    <row r="4081" spans="2:12" x14ac:dyDescent="0.25">
      <c r="B4081" s="147" t="s">
        <v>9</v>
      </c>
      <c r="C4081" s="148" t="s">
        <v>7</v>
      </c>
      <c r="D4081" s="148">
        <v>59</v>
      </c>
      <c r="E4081" s="148" t="s">
        <v>8</v>
      </c>
      <c r="F4081" s="149">
        <v>45207</v>
      </c>
      <c r="G4081" s="149">
        <v>43666</v>
      </c>
      <c r="H4081" s="150">
        <v>10000</v>
      </c>
      <c r="I4081" s="148" t="str">
        <f t="shared" si="252"/>
        <v>2019Q3</v>
      </c>
      <c r="J4081" s="148">
        <f t="shared" si="253"/>
        <v>4</v>
      </c>
      <c r="K4081" s="148">
        <f t="shared" si="254"/>
        <v>17</v>
      </c>
      <c r="L4081" s="151">
        <f t="shared" si="255"/>
        <v>1</v>
      </c>
    </row>
    <row r="4082" spans="2:12" x14ac:dyDescent="0.25">
      <c r="B4082" s="147" t="s">
        <v>9</v>
      </c>
      <c r="C4082" s="148" t="s">
        <v>7</v>
      </c>
      <c r="D4082" s="148">
        <v>44</v>
      </c>
      <c r="E4082" s="148" t="s">
        <v>8</v>
      </c>
      <c r="F4082" s="149">
        <v>45207</v>
      </c>
      <c r="G4082" s="149">
        <v>44249</v>
      </c>
      <c r="H4082" s="150">
        <v>52000</v>
      </c>
      <c r="I4082" s="148" t="str">
        <f t="shared" si="252"/>
        <v>2021Q1</v>
      </c>
      <c r="J4082" s="148">
        <f t="shared" si="253"/>
        <v>2</v>
      </c>
      <c r="K4082" s="148">
        <f t="shared" si="254"/>
        <v>11</v>
      </c>
      <c r="L4082" s="151">
        <f t="shared" si="255"/>
        <v>1</v>
      </c>
    </row>
    <row r="4083" spans="2:12" x14ac:dyDescent="0.25">
      <c r="B4083" s="147" t="s">
        <v>6</v>
      </c>
      <c r="C4083" s="148" t="s">
        <v>7</v>
      </c>
      <c r="D4083" s="148">
        <v>29</v>
      </c>
      <c r="E4083" s="148" t="s">
        <v>8</v>
      </c>
      <c r="F4083" s="149">
        <v>45207</v>
      </c>
      <c r="G4083" s="149">
        <v>44890</v>
      </c>
      <c r="H4083" s="150">
        <v>100000</v>
      </c>
      <c r="I4083" s="148" t="str">
        <f t="shared" si="252"/>
        <v>2022Q4</v>
      </c>
      <c r="J4083" s="148">
        <f t="shared" si="253"/>
        <v>1</v>
      </c>
      <c r="K4083" s="148">
        <f t="shared" si="254"/>
        <v>4</v>
      </c>
      <c r="L4083" s="151">
        <f t="shared" si="255"/>
        <v>1</v>
      </c>
    </row>
    <row r="4084" spans="2:12" x14ac:dyDescent="0.25">
      <c r="B4084" s="147" t="s">
        <v>6</v>
      </c>
      <c r="C4084" s="148" t="s">
        <v>7</v>
      </c>
      <c r="D4084" s="148">
        <v>44</v>
      </c>
      <c r="E4084" s="148" t="s">
        <v>8</v>
      </c>
      <c r="F4084" s="149">
        <v>45207</v>
      </c>
      <c r="G4084" s="149">
        <v>45046</v>
      </c>
      <c r="H4084" s="150">
        <v>52000</v>
      </c>
      <c r="I4084" s="148" t="str">
        <f t="shared" si="252"/>
        <v>2023Q2</v>
      </c>
      <c r="J4084" s="148">
        <f t="shared" si="253"/>
        <v>0</v>
      </c>
      <c r="K4084" s="148">
        <f t="shared" si="254"/>
        <v>2</v>
      </c>
      <c r="L4084" s="151">
        <f t="shared" si="255"/>
        <v>1</v>
      </c>
    </row>
    <row r="4085" spans="2:12" x14ac:dyDescent="0.25">
      <c r="B4085" s="147" t="s">
        <v>9</v>
      </c>
      <c r="C4085" s="148" t="s">
        <v>7</v>
      </c>
      <c r="D4085" s="148">
        <v>60</v>
      </c>
      <c r="E4085" s="148" t="s">
        <v>8</v>
      </c>
      <c r="F4085" s="149">
        <v>45208</v>
      </c>
      <c r="G4085" s="149">
        <v>44378</v>
      </c>
      <c r="H4085" s="150">
        <v>10000</v>
      </c>
      <c r="I4085" s="148" t="str">
        <f t="shared" si="252"/>
        <v>2021Q3</v>
      </c>
      <c r="J4085" s="148">
        <f t="shared" si="253"/>
        <v>2</v>
      </c>
      <c r="K4085" s="148">
        <f t="shared" si="254"/>
        <v>9</v>
      </c>
      <c r="L4085" s="151">
        <f t="shared" si="255"/>
        <v>1</v>
      </c>
    </row>
    <row r="4086" spans="2:12" x14ac:dyDescent="0.25">
      <c r="B4086" s="147" t="s">
        <v>9</v>
      </c>
      <c r="C4086" s="148" t="s">
        <v>7</v>
      </c>
      <c r="D4086" s="148">
        <v>58</v>
      </c>
      <c r="E4086" s="148" t="s">
        <v>8</v>
      </c>
      <c r="F4086" s="149">
        <v>45209</v>
      </c>
      <c r="G4086" s="149">
        <v>44915</v>
      </c>
      <c r="H4086" s="150">
        <v>12000</v>
      </c>
      <c r="I4086" s="148" t="str">
        <f t="shared" si="252"/>
        <v>2022Q4</v>
      </c>
      <c r="J4086" s="148">
        <f t="shared" si="253"/>
        <v>1</v>
      </c>
      <c r="K4086" s="148">
        <f t="shared" si="254"/>
        <v>4</v>
      </c>
      <c r="L4086" s="151">
        <f t="shared" si="255"/>
        <v>1</v>
      </c>
    </row>
    <row r="4087" spans="2:12" x14ac:dyDescent="0.25">
      <c r="B4087" s="147" t="s">
        <v>6</v>
      </c>
      <c r="C4087" s="148" t="s">
        <v>7</v>
      </c>
      <c r="D4087" s="148">
        <v>53</v>
      </c>
      <c r="E4087" s="148" t="s">
        <v>8</v>
      </c>
      <c r="F4087" s="149">
        <v>45209</v>
      </c>
      <c r="G4087" s="149">
        <v>45052</v>
      </c>
      <c r="H4087" s="150">
        <v>25000</v>
      </c>
      <c r="I4087" s="148" t="str">
        <f t="shared" si="252"/>
        <v>2023Q2</v>
      </c>
      <c r="J4087" s="148">
        <f t="shared" si="253"/>
        <v>0</v>
      </c>
      <c r="K4087" s="148">
        <f t="shared" si="254"/>
        <v>2</v>
      </c>
      <c r="L4087" s="151">
        <f t="shared" si="255"/>
        <v>1</v>
      </c>
    </row>
    <row r="4088" spans="2:12" x14ac:dyDescent="0.25">
      <c r="B4088" s="147" t="s">
        <v>6</v>
      </c>
      <c r="C4088" s="148" t="s">
        <v>7</v>
      </c>
      <c r="D4088" s="148">
        <v>51</v>
      </c>
      <c r="E4088" s="148" t="s">
        <v>8</v>
      </c>
      <c r="F4088" s="149">
        <v>45209</v>
      </c>
      <c r="G4088" s="149">
        <v>45126</v>
      </c>
      <c r="H4088" s="150">
        <v>30000</v>
      </c>
      <c r="I4088" s="148" t="str">
        <f t="shared" si="252"/>
        <v>2023Q3</v>
      </c>
      <c r="J4088" s="148">
        <f t="shared" si="253"/>
        <v>0</v>
      </c>
      <c r="K4088" s="148">
        <f t="shared" si="254"/>
        <v>1</v>
      </c>
      <c r="L4088" s="151">
        <f t="shared" si="255"/>
        <v>1</v>
      </c>
    </row>
    <row r="4089" spans="2:12" x14ac:dyDescent="0.25">
      <c r="B4089" s="147" t="s">
        <v>11</v>
      </c>
      <c r="C4089" s="148" t="s">
        <v>7</v>
      </c>
      <c r="D4089" s="148">
        <v>47</v>
      </c>
      <c r="E4089" s="148" t="s">
        <v>8</v>
      </c>
      <c r="F4089" s="149">
        <v>45209</v>
      </c>
      <c r="G4089" s="149">
        <v>45194</v>
      </c>
      <c r="H4089" s="150">
        <v>40000</v>
      </c>
      <c r="I4089" s="148" t="str">
        <f t="shared" si="252"/>
        <v>2023Q3</v>
      </c>
      <c r="J4089" s="148">
        <f t="shared" si="253"/>
        <v>0</v>
      </c>
      <c r="K4089" s="148">
        <f t="shared" si="254"/>
        <v>1</v>
      </c>
      <c r="L4089" s="151">
        <f t="shared" si="255"/>
        <v>1</v>
      </c>
    </row>
    <row r="4090" spans="2:12" x14ac:dyDescent="0.25">
      <c r="B4090" s="147" t="s">
        <v>9</v>
      </c>
      <c r="C4090" s="148" t="s">
        <v>7</v>
      </c>
      <c r="D4090" s="148">
        <v>24</v>
      </c>
      <c r="E4090" s="148" t="s">
        <v>8</v>
      </c>
      <c r="F4090" s="149">
        <v>45210</v>
      </c>
      <c r="G4090" s="149">
        <v>42872</v>
      </c>
      <c r="H4090" s="150">
        <v>100000</v>
      </c>
      <c r="I4090" s="148" t="str">
        <f t="shared" si="252"/>
        <v>2017Q2</v>
      </c>
      <c r="J4090" s="148">
        <f t="shared" si="253"/>
        <v>6</v>
      </c>
      <c r="K4090" s="148">
        <f t="shared" si="254"/>
        <v>26</v>
      </c>
      <c r="L4090" s="151">
        <f t="shared" si="255"/>
        <v>1</v>
      </c>
    </row>
    <row r="4091" spans="2:12" x14ac:dyDescent="0.25">
      <c r="B4091" s="147" t="s">
        <v>6</v>
      </c>
      <c r="C4091" s="148" t="s">
        <v>7</v>
      </c>
      <c r="D4091" s="148">
        <v>41</v>
      </c>
      <c r="E4091" s="148" t="s">
        <v>8</v>
      </c>
      <c r="F4091" s="149">
        <v>45210</v>
      </c>
      <c r="G4091" s="149">
        <v>44931</v>
      </c>
      <c r="H4091" s="150">
        <v>68000</v>
      </c>
      <c r="I4091" s="148" t="str">
        <f t="shared" si="252"/>
        <v>2023Q1</v>
      </c>
      <c r="J4091" s="148">
        <f t="shared" si="253"/>
        <v>0</v>
      </c>
      <c r="K4091" s="148">
        <f t="shared" si="254"/>
        <v>3</v>
      </c>
      <c r="L4091" s="151">
        <f t="shared" si="255"/>
        <v>1</v>
      </c>
    </row>
    <row r="4092" spans="2:12" x14ac:dyDescent="0.25">
      <c r="B4092" s="147" t="s">
        <v>6</v>
      </c>
      <c r="C4092" s="148" t="s">
        <v>7</v>
      </c>
      <c r="D4092" s="148">
        <v>25</v>
      </c>
      <c r="E4092" s="148" t="s">
        <v>8</v>
      </c>
      <c r="F4092" s="149">
        <v>45210</v>
      </c>
      <c r="G4092" s="149">
        <v>45120</v>
      </c>
      <c r="H4092" s="150">
        <v>100000</v>
      </c>
      <c r="I4092" s="148" t="str">
        <f t="shared" si="252"/>
        <v>2023Q3</v>
      </c>
      <c r="J4092" s="148">
        <f t="shared" si="253"/>
        <v>0</v>
      </c>
      <c r="K4092" s="148">
        <f t="shared" si="254"/>
        <v>1</v>
      </c>
      <c r="L4092" s="151">
        <f t="shared" si="255"/>
        <v>1</v>
      </c>
    </row>
    <row r="4093" spans="2:12" x14ac:dyDescent="0.25">
      <c r="B4093" s="147" t="s">
        <v>6</v>
      </c>
      <c r="C4093" s="148" t="s">
        <v>7</v>
      </c>
      <c r="D4093" s="148">
        <v>37</v>
      </c>
      <c r="E4093" s="148" t="s">
        <v>8</v>
      </c>
      <c r="F4093" s="149">
        <v>45210</v>
      </c>
      <c r="G4093" s="149">
        <v>45155</v>
      </c>
      <c r="H4093" s="150">
        <v>86000</v>
      </c>
      <c r="I4093" s="148" t="str">
        <f t="shared" si="252"/>
        <v>2023Q3</v>
      </c>
      <c r="J4093" s="148">
        <f t="shared" si="253"/>
        <v>0</v>
      </c>
      <c r="K4093" s="148">
        <f t="shared" si="254"/>
        <v>1</v>
      </c>
      <c r="L4093" s="151">
        <f t="shared" si="255"/>
        <v>1</v>
      </c>
    </row>
    <row r="4094" spans="2:12" x14ac:dyDescent="0.25">
      <c r="B4094" s="147" t="s">
        <v>11</v>
      </c>
      <c r="C4094" s="148" t="s">
        <v>7</v>
      </c>
      <c r="D4094" s="148">
        <v>58</v>
      </c>
      <c r="E4094" s="148" t="s">
        <v>8</v>
      </c>
      <c r="F4094" s="149">
        <v>45210</v>
      </c>
      <c r="G4094" s="149">
        <v>45200</v>
      </c>
      <c r="H4094" s="150">
        <v>12000</v>
      </c>
      <c r="I4094" s="148" t="str">
        <f t="shared" si="252"/>
        <v>2023Q4</v>
      </c>
      <c r="J4094" s="148">
        <f t="shared" si="253"/>
        <v>0</v>
      </c>
      <c r="K4094" s="148">
        <f t="shared" si="254"/>
        <v>0</v>
      </c>
      <c r="L4094" s="151">
        <f t="shared" si="255"/>
        <v>1</v>
      </c>
    </row>
    <row r="4095" spans="2:12" x14ac:dyDescent="0.25">
      <c r="B4095" s="147" t="s">
        <v>9</v>
      </c>
      <c r="C4095" s="148" t="s">
        <v>7</v>
      </c>
      <c r="D4095" s="148">
        <v>40</v>
      </c>
      <c r="E4095" s="148" t="s">
        <v>8</v>
      </c>
      <c r="F4095" s="149">
        <v>45213</v>
      </c>
      <c r="G4095" s="149">
        <v>43658</v>
      </c>
      <c r="H4095" s="150">
        <v>74000</v>
      </c>
      <c r="I4095" s="148" t="str">
        <f t="shared" si="252"/>
        <v>2019Q3</v>
      </c>
      <c r="J4095" s="148">
        <f t="shared" si="253"/>
        <v>4</v>
      </c>
      <c r="K4095" s="148">
        <f t="shared" si="254"/>
        <v>17</v>
      </c>
      <c r="L4095" s="151">
        <f t="shared" si="255"/>
        <v>1</v>
      </c>
    </row>
    <row r="4096" spans="2:12" x14ac:dyDescent="0.25">
      <c r="B4096" s="147" t="s">
        <v>6</v>
      </c>
      <c r="C4096" s="148" t="s">
        <v>7</v>
      </c>
      <c r="D4096" s="148">
        <v>22</v>
      </c>
      <c r="E4096" s="148" t="s">
        <v>8</v>
      </c>
      <c r="F4096" s="149">
        <v>45213</v>
      </c>
      <c r="G4096" s="149">
        <v>44971</v>
      </c>
      <c r="H4096" s="150">
        <v>100000</v>
      </c>
      <c r="I4096" s="148" t="str">
        <f t="shared" si="252"/>
        <v>2023Q1</v>
      </c>
      <c r="J4096" s="148">
        <f t="shared" si="253"/>
        <v>0</v>
      </c>
      <c r="K4096" s="148">
        <f t="shared" si="254"/>
        <v>3</v>
      </c>
      <c r="L4096" s="151">
        <f t="shared" si="255"/>
        <v>1</v>
      </c>
    </row>
    <row r="4097" spans="2:12" x14ac:dyDescent="0.25">
      <c r="B4097" s="147" t="s">
        <v>6</v>
      </c>
      <c r="C4097" s="148" t="s">
        <v>7</v>
      </c>
      <c r="D4097" s="148">
        <v>55</v>
      </c>
      <c r="E4097" s="148" t="s">
        <v>8</v>
      </c>
      <c r="F4097" s="149">
        <v>45213</v>
      </c>
      <c r="G4097" s="149">
        <v>45032</v>
      </c>
      <c r="H4097" s="150">
        <v>20000</v>
      </c>
      <c r="I4097" s="148" t="str">
        <f t="shared" si="252"/>
        <v>2023Q2</v>
      </c>
      <c r="J4097" s="148">
        <f t="shared" si="253"/>
        <v>0</v>
      </c>
      <c r="K4097" s="148">
        <f t="shared" si="254"/>
        <v>2</v>
      </c>
      <c r="L4097" s="151">
        <f t="shared" si="255"/>
        <v>1</v>
      </c>
    </row>
    <row r="4098" spans="2:12" x14ac:dyDescent="0.25">
      <c r="B4098" s="147" t="s">
        <v>6</v>
      </c>
      <c r="C4098" s="148" t="s">
        <v>7</v>
      </c>
      <c r="D4098" s="148">
        <v>56</v>
      </c>
      <c r="E4098" s="148" t="s">
        <v>8</v>
      </c>
      <c r="F4098" s="149">
        <v>45213</v>
      </c>
      <c r="G4098" s="149">
        <v>45033</v>
      </c>
      <c r="H4098" s="150">
        <v>17000</v>
      </c>
      <c r="I4098" s="148" t="str">
        <f t="shared" si="252"/>
        <v>2023Q2</v>
      </c>
      <c r="J4098" s="148">
        <f t="shared" si="253"/>
        <v>0</v>
      </c>
      <c r="K4098" s="148">
        <f t="shared" si="254"/>
        <v>2</v>
      </c>
      <c r="L4098" s="151">
        <f t="shared" si="255"/>
        <v>1</v>
      </c>
    </row>
    <row r="4099" spans="2:12" x14ac:dyDescent="0.25">
      <c r="B4099" s="147" t="s">
        <v>6</v>
      </c>
      <c r="C4099" s="148" t="s">
        <v>7</v>
      </c>
      <c r="D4099" s="148">
        <v>19</v>
      </c>
      <c r="E4099" s="148" t="s">
        <v>8</v>
      </c>
      <c r="F4099" s="149">
        <v>45213</v>
      </c>
      <c r="G4099" s="149">
        <v>45118</v>
      </c>
      <c r="H4099" s="150">
        <v>100000</v>
      </c>
      <c r="I4099" s="148" t="str">
        <f t="shared" si="252"/>
        <v>2023Q3</v>
      </c>
      <c r="J4099" s="148">
        <f t="shared" si="253"/>
        <v>0</v>
      </c>
      <c r="K4099" s="148">
        <f t="shared" si="254"/>
        <v>1</v>
      </c>
      <c r="L4099" s="151">
        <f t="shared" si="255"/>
        <v>1</v>
      </c>
    </row>
    <row r="4100" spans="2:12" x14ac:dyDescent="0.25">
      <c r="B4100" s="147" t="s">
        <v>9</v>
      </c>
      <c r="C4100" s="148" t="s">
        <v>7</v>
      </c>
      <c r="D4100" s="148">
        <v>55</v>
      </c>
      <c r="E4100" s="148" t="s">
        <v>8</v>
      </c>
      <c r="F4100" s="149">
        <v>45214</v>
      </c>
      <c r="G4100" s="149">
        <v>44409</v>
      </c>
      <c r="H4100" s="150">
        <v>20000</v>
      </c>
      <c r="I4100" s="148" t="str">
        <f t="shared" si="252"/>
        <v>2021Q3</v>
      </c>
      <c r="J4100" s="148">
        <f t="shared" si="253"/>
        <v>2</v>
      </c>
      <c r="K4100" s="148">
        <f t="shared" si="254"/>
        <v>9</v>
      </c>
      <c r="L4100" s="151">
        <f t="shared" si="255"/>
        <v>1</v>
      </c>
    </row>
    <row r="4101" spans="2:12" x14ac:dyDescent="0.25">
      <c r="B4101" s="147" t="s">
        <v>6</v>
      </c>
      <c r="C4101" s="148" t="s">
        <v>7</v>
      </c>
      <c r="D4101" s="148">
        <v>50</v>
      </c>
      <c r="E4101" s="148" t="s">
        <v>8</v>
      </c>
      <c r="F4101" s="149">
        <v>45214</v>
      </c>
      <c r="G4101" s="149">
        <v>45120</v>
      </c>
      <c r="H4101" s="150">
        <v>32000</v>
      </c>
      <c r="I4101" s="148" t="str">
        <f t="shared" si="252"/>
        <v>2023Q3</v>
      </c>
      <c r="J4101" s="148">
        <f t="shared" si="253"/>
        <v>0</v>
      </c>
      <c r="K4101" s="148">
        <f t="shared" si="254"/>
        <v>1</v>
      </c>
      <c r="L4101" s="151">
        <f t="shared" si="255"/>
        <v>1</v>
      </c>
    </row>
    <row r="4102" spans="2:12" x14ac:dyDescent="0.25">
      <c r="B4102" s="147" t="s">
        <v>9</v>
      </c>
      <c r="C4102" s="148" t="s">
        <v>7</v>
      </c>
      <c r="D4102" s="148">
        <v>44</v>
      </c>
      <c r="E4102" s="148" t="s">
        <v>8</v>
      </c>
      <c r="F4102" s="149">
        <v>45215</v>
      </c>
      <c r="G4102" s="149">
        <v>44817</v>
      </c>
      <c r="H4102" s="150">
        <v>52000</v>
      </c>
      <c r="I4102" s="148" t="str">
        <f t="shared" si="252"/>
        <v>2022Q3</v>
      </c>
      <c r="J4102" s="148">
        <f t="shared" si="253"/>
        <v>1</v>
      </c>
      <c r="K4102" s="148">
        <f t="shared" si="254"/>
        <v>5</v>
      </c>
      <c r="L4102" s="151">
        <f t="shared" si="255"/>
        <v>1</v>
      </c>
    </row>
    <row r="4103" spans="2:12" x14ac:dyDescent="0.25">
      <c r="B4103" s="147" t="s">
        <v>9</v>
      </c>
      <c r="C4103" s="148" t="s">
        <v>7</v>
      </c>
      <c r="D4103" s="148">
        <v>33</v>
      </c>
      <c r="E4103" s="148" t="s">
        <v>8</v>
      </c>
      <c r="F4103" s="149">
        <v>45216</v>
      </c>
      <c r="G4103" s="149">
        <v>44402</v>
      </c>
      <c r="H4103" s="150">
        <v>94000</v>
      </c>
      <c r="I4103" s="148" t="str">
        <f t="shared" si="252"/>
        <v>2021Q3</v>
      </c>
      <c r="J4103" s="148">
        <f t="shared" si="253"/>
        <v>2</v>
      </c>
      <c r="K4103" s="148">
        <f t="shared" si="254"/>
        <v>9</v>
      </c>
      <c r="L4103" s="151">
        <f t="shared" si="255"/>
        <v>1</v>
      </c>
    </row>
    <row r="4104" spans="2:12" x14ac:dyDescent="0.25">
      <c r="B4104" s="147" t="s">
        <v>6</v>
      </c>
      <c r="C4104" s="148" t="s">
        <v>7</v>
      </c>
      <c r="D4104" s="148">
        <v>53</v>
      </c>
      <c r="E4104" s="148" t="s">
        <v>8</v>
      </c>
      <c r="F4104" s="149">
        <v>45216</v>
      </c>
      <c r="G4104" s="149">
        <v>44992</v>
      </c>
      <c r="H4104" s="150">
        <v>25000</v>
      </c>
      <c r="I4104" s="148" t="str">
        <f t="shared" si="252"/>
        <v>2023Q1</v>
      </c>
      <c r="J4104" s="148">
        <f t="shared" si="253"/>
        <v>0</v>
      </c>
      <c r="K4104" s="148">
        <f t="shared" si="254"/>
        <v>3</v>
      </c>
      <c r="L4104" s="151">
        <f t="shared" si="255"/>
        <v>1</v>
      </c>
    </row>
    <row r="4105" spans="2:12" x14ac:dyDescent="0.25">
      <c r="B4105" s="147" t="s">
        <v>6</v>
      </c>
      <c r="C4105" s="148" t="s">
        <v>7</v>
      </c>
      <c r="D4105" s="148">
        <v>57</v>
      </c>
      <c r="E4105" s="148" t="s">
        <v>8</v>
      </c>
      <c r="F4105" s="149">
        <v>45216</v>
      </c>
      <c r="G4105" s="149">
        <v>45157</v>
      </c>
      <c r="H4105" s="150">
        <v>15000</v>
      </c>
      <c r="I4105" s="148" t="str">
        <f t="shared" si="252"/>
        <v>2023Q3</v>
      </c>
      <c r="J4105" s="148">
        <f t="shared" si="253"/>
        <v>0</v>
      </c>
      <c r="K4105" s="148">
        <f t="shared" si="254"/>
        <v>1</v>
      </c>
      <c r="L4105" s="151">
        <f t="shared" si="255"/>
        <v>1</v>
      </c>
    </row>
    <row r="4106" spans="2:12" x14ac:dyDescent="0.25">
      <c r="B4106" s="147" t="s">
        <v>11</v>
      </c>
      <c r="C4106" s="148" t="s">
        <v>7</v>
      </c>
      <c r="D4106" s="148">
        <v>46</v>
      </c>
      <c r="E4106" s="148" t="s">
        <v>8</v>
      </c>
      <c r="F4106" s="149">
        <v>45216</v>
      </c>
      <c r="G4106" s="149">
        <v>45213</v>
      </c>
      <c r="H4106" s="150">
        <v>43000</v>
      </c>
      <c r="I4106" s="148" t="str">
        <f t="shared" si="252"/>
        <v>2023Q4</v>
      </c>
      <c r="J4106" s="148">
        <f t="shared" si="253"/>
        <v>0</v>
      </c>
      <c r="K4106" s="148">
        <f t="shared" si="254"/>
        <v>0</v>
      </c>
      <c r="L4106" s="151">
        <f t="shared" si="255"/>
        <v>1</v>
      </c>
    </row>
    <row r="4107" spans="2:12" x14ac:dyDescent="0.25">
      <c r="B4107" s="147" t="s">
        <v>9</v>
      </c>
      <c r="C4107" s="148" t="s">
        <v>7</v>
      </c>
      <c r="D4107" s="148">
        <v>53</v>
      </c>
      <c r="E4107" s="148" t="s">
        <v>8</v>
      </c>
      <c r="F4107" s="149">
        <v>45217</v>
      </c>
      <c r="G4107" s="149">
        <v>45104</v>
      </c>
      <c r="H4107" s="150">
        <v>25000</v>
      </c>
      <c r="I4107" s="148" t="str">
        <f t="shared" ref="I4107:I4170" si="256">YEAR(G4107)&amp;"Q"&amp;ROUNDUP(MONTH(G4107)/3,0)</f>
        <v>2023Q2</v>
      </c>
      <c r="J4107" s="148">
        <f t="shared" ref="J4107:J4170" si="257">YEAR(F4107)-YEAR(G4107)</f>
        <v>0</v>
      </c>
      <c r="K4107" s="148">
        <f t="shared" ref="K4107:K4170" si="258">(YEAR(F4107)*4+ROUNDDOWN((MONTH(F4107)-1)/3,0))
-(YEAR(G4107)*4+ROUNDDOWN((MONTH(G4107)-1)/3,0))</f>
        <v>2</v>
      </c>
      <c r="L4107" s="151">
        <f t="shared" ref="L4107:L4170" si="259">IF(C4107="Declined",0,IF(C4107="Admitted",1,IF(B4107="TPD",0.8,1)))</f>
        <v>1</v>
      </c>
    </row>
    <row r="4108" spans="2:12" x14ac:dyDescent="0.25">
      <c r="B4108" s="147" t="s">
        <v>6</v>
      </c>
      <c r="C4108" s="148" t="s">
        <v>7</v>
      </c>
      <c r="D4108" s="148">
        <v>49</v>
      </c>
      <c r="E4108" s="148" t="s">
        <v>8</v>
      </c>
      <c r="F4108" s="149">
        <v>45217</v>
      </c>
      <c r="G4108" s="149">
        <v>45136</v>
      </c>
      <c r="H4108" s="150">
        <v>35000</v>
      </c>
      <c r="I4108" s="148" t="str">
        <f t="shared" si="256"/>
        <v>2023Q3</v>
      </c>
      <c r="J4108" s="148">
        <f t="shared" si="257"/>
        <v>0</v>
      </c>
      <c r="K4108" s="148">
        <f t="shared" si="258"/>
        <v>1</v>
      </c>
      <c r="L4108" s="151">
        <f t="shared" si="259"/>
        <v>1</v>
      </c>
    </row>
    <row r="4109" spans="2:12" x14ac:dyDescent="0.25">
      <c r="B4109" s="147" t="s">
        <v>6</v>
      </c>
      <c r="C4109" s="148" t="s">
        <v>7</v>
      </c>
      <c r="D4109" s="148">
        <v>58</v>
      </c>
      <c r="E4109" s="148" t="s">
        <v>8</v>
      </c>
      <c r="F4109" s="149">
        <v>45217</v>
      </c>
      <c r="G4109" s="149">
        <v>45143</v>
      </c>
      <c r="H4109" s="150">
        <v>12000</v>
      </c>
      <c r="I4109" s="148" t="str">
        <f t="shared" si="256"/>
        <v>2023Q3</v>
      </c>
      <c r="J4109" s="148">
        <f t="shared" si="257"/>
        <v>0</v>
      </c>
      <c r="K4109" s="148">
        <f t="shared" si="258"/>
        <v>1</v>
      </c>
      <c r="L4109" s="151">
        <f t="shared" si="259"/>
        <v>1</v>
      </c>
    </row>
    <row r="4110" spans="2:12" x14ac:dyDescent="0.25">
      <c r="B4110" s="147" t="s">
        <v>6</v>
      </c>
      <c r="C4110" s="148" t="s">
        <v>7</v>
      </c>
      <c r="D4110" s="148">
        <v>28</v>
      </c>
      <c r="E4110" s="148" t="s">
        <v>8</v>
      </c>
      <c r="F4110" s="149">
        <v>45217</v>
      </c>
      <c r="G4110" s="149">
        <v>45155</v>
      </c>
      <c r="H4110" s="150">
        <v>100000</v>
      </c>
      <c r="I4110" s="148" t="str">
        <f t="shared" si="256"/>
        <v>2023Q3</v>
      </c>
      <c r="J4110" s="148">
        <f t="shared" si="257"/>
        <v>0</v>
      </c>
      <c r="K4110" s="148">
        <f t="shared" si="258"/>
        <v>1</v>
      </c>
      <c r="L4110" s="151">
        <f t="shared" si="259"/>
        <v>1</v>
      </c>
    </row>
    <row r="4111" spans="2:12" x14ac:dyDescent="0.25">
      <c r="B4111" s="147" t="s">
        <v>9</v>
      </c>
      <c r="C4111" s="148" t="s">
        <v>7</v>
      </c>
      <c r="D4111" s="148">
        <v>45</v>
      </c>
      <c r="E4111" s="148" t="s">
        <v>8</v>
      </c>
      <c r="F4111" s="149">
        <v>45221</v>
      </c>
      <c r="G4111" s="149">
        <v>43307</v>
      </c>
      <c r="H4111" s="150">
        <v>47000</v>
      </c>
      <c r="I4111" s="148" t="str">
        <f t="shared" si="256"/>
        <v>2018Q3</v>
      </c>
      <c r="J4111" s="148">
        <f t="shared" si="257"/>
        <v>5</v>
      </c>
      <c r="K4111" s="148">
        <f t="shared" si="258"/>
        <v>21</v>
      </c>
      <c r="L4111" s="151">
        <f t="shared" si="259"/>
        <v>1</v>
      </c>
    </row>
    <row r="4112" spans="2:12" x14ac:dyDescent="0.25">
      <c r="B4112" s="147" t="s">
        <v>9</v>
      </c>
      <c r="C4112" s="148" t="s">
        <v>7</v>
      </c>
      <c r="D4112" s="148">
        <v>55</v>
      </c>
      <c r="E4112" s="148" t="s">
        <v>8</v>
      </c>
      <c r="F4112" s="149">
        <v>45221</v>
      </c>
      <c r="G4112" s="149">
        <v>44209</v>
      </c>
      <c r="H4112" s="150">
        <v>20000</v>
      </c>
      <c r="I4112" s="148" t="str">
        <f t="shared" si="256"/>
        <v>2021Q1</v>
      </c>
      <c r="J4112" s="148">
        <f t="shared" si="257"/>
        <v>2</v>
      </c>
      <c r="K4112" s="148">
        <f t="shared" si="258"/>
        <v>11</v>
      </c>
      <c r="L4112" s="151">
        <f t="shared" si="259"/>
        <v>1</v>
      </c>
    </row>
    <row r="4113" spans="2:12" x14ac:dyDescent="0.25">
      <c r="B4113" s="147" t="s">
        <v>6</v>
      </c>
      <c r="C4113" s="148" t="s">
        <v>7</v>
      </c>
      <c r="D4113" s="148">
        <v>19</v>
      </c>
      <c r="E4113" s="148" t="s">
        <v>8</v>
      </c>
      <c r="F4113" s="149">
        <v>45221</v>
      </c>
      <c r="G4113" s="149">
        <v>45099</v>
      </c>
      <c r="H4113" s="150">
        <v>100000</v>
      </c>
      <c r="I4113" s="148" t="str">
        <f t="shared" si="256"/>
        <v>2023Q2</v>
      </c>
      <c r="J4113" s="148">
        <f t="shared" si="257"/>
        <v>0</v>
      </c>
      <c r="K4113" s="148">
        <f t="shared" si="258"/>
        <v>2</v>
      </c>
      <c r="L4113" s="151">
        <f t="shared" si="259"/>
        <v>1</v>
      </c>
    </row>
    <row r="4114" spans="2:12" x14ac:dyDescent="0.25">
      <c r="B4114" s="147" t="s">
        <v>6</v>
      </c>
      <c r="C4114" s="148" t="s">
        <v>7</v>
      </c>
      <c r="D4114" s="148">
        <v>26</v>
      </c>
      <c r="E4114" s="148" t="s">
        <v>8</v>
      </c>
      <c r="F4114" s="149">
        <v>45221</v>
      </c>
      <c r="G4114" s="149">
        <v>45166</v>
      </c>
      <c r="H4114" s="150">
        <v>100000</v>
      </c>
      <c r="I4114" s="148" t="str">
        <f t="shared" si="256"/>
        <v>2023Q3</v>
      </c>
      <c r="J4114" s="148">
        <f t="shared" si="257"/>
        <v>0</v>
      </c>
      <c r="K4114" s="148">
        <f t="shared" si="258"/>
        <v>1</v>
      </c>
      <c r="L4114" s="151">
        <f t="shared" si="259"/>
        <v>1</v>
      </c>
    </row>
    <row r="4115" spans="2:12" x14ac:dyDescent="0.25">
      <c r="B4115" s="147" t="s">
        <v>6</v>
      </c>
      <c r="C4115" s="148" t="s">
        <v>7</v>
      </c>
      <c r="D4115" s="148">
        <v>63</v>
      </c>
      <c r="E4115" s="148" t="s">
        <v>8</v>
      </c>
      <c r="F4115" s="149">
        <v>45221</v>
      </c>
      <c r="G4115" s="149">
        <v>45187</v>
      </c>
      <c r="H4115" s="150">
        <v>10000</v>
      </c>
      <c r="I4115" s="148" t="str">
        <f t="shared" si="256"/>
        <v>2023Q3</v>
      </c>
      <c r="J4115" s="148">
        <f t="shared" si="257"/>
        <v>0</v>
      </c>
      <c r="K4115" s="148">
        <f t="shared" si="258"/>
        <v>1</v>
      </c>
      <c r="L4115" s="151">
        <f t="shared" si="259"/>
        <v>1</v>
      </c>
    </row>
    <row r="4116" spans="2:12" x14ac:dyDescent="0.25">
      <c r="B4116" s="147" t="s">
        <v>9</v>
      </c>
      <c r="C4116" s="148" t="s">
        <v>7</v>
      </c>
      <c r="D4116" s="148">
        <v>26</v>
      </c>
      <c r="E4116" s="148" t="s">
        <v>8</v>
      </c>
      <c r="F4116" s="149">
        <v>45222</v>
      </c>
      <c r="G4116" s="149">
        <v>42620</v>
      </c>
      <c r="H4116" s="150">
        <v>100000</v>
      </c>
      <c r="I4116" s="148" t="str">
        <f t="shared" si="256"/>
        <v>2016Q3</v>
      </c>
      <c r="J4116" s="148">
        <f t="shared" si="257"/>
        <v>7</v>
      </c>
      <c r="K4116" s="148">
        <f t="shared" si="258"/>
        <v>29</v>
      </c>
      <c r="L4116" s="151">
        <f t="shared" si="259"/>
        <v>1</v>
      </c>
    </row>
    <row r="4117" spans="2:12" x14ac:dyDescent="0.25">
      <c r="B4117" s="147" t="s">
        <v>9</v>
      </c>
      <c r="C4117" s="148" t="s">
        <v>7</v>
      </c>
      <c r="D4117" s="148">
        <v>52</v>
      </c>
      <c r="E4117" s="148" t="s">
        <v>8</v>
      </c>
      <c r="F4117" s="149">
        <v>45222</v>
      </c>
      <c r="G4117" s="149">
        <v>43591</v>
      </c>
      <c r="H4117" s="150">
        <v>27000</v>
      </c>
      <c r="I4117" s="148" t="str">
        <f t="shared" si="256"/>
        <v>2019Q2</v>
      </c>
      <c r="J4117" s="148">
        <f t="shared" si="257"/>
        <v>4</v>
      </c>
      <c r="K4117" s="148">
        <f t="shared" si="258"/>
        <v>18</v>
      </c>
      <c r="L4117" s="151">
        <f t="shared" si="259"/>
        <v>1</v>
      </c>
    </row>
    <row r="4118" spans="2:12" x14ac:dyDescent="0.25">
      <c r="B4118" s="147" t="s">
        <v>6</v>
      </c>
      <c r="C4118" s="148" t="s">
        <v>7</v>
      </c>
      <c r="D4118" s="148">
        <v>23</v>
      </c>
      <c r="E4118" s="148" t="s">
        <v>8</v>
      </c>
      <c r="F4118" s="149">
        <v>45222</v>
      </c>
      <c r="G4118" s="149">
        <v>44032</v>
      </c>
      <c r="H4118" s="150">
        <v>100000</v>
      </c>
      <c r="I4118" s="148" t="str">
        <f t="shared" si="256"/>
        <v>2020Q3</v>
      </c>
      <c r="J4118" s="148">
        <f t="shared" si="257"/>
        <v>3</v>
      </c>
      <c r="K4118" s="148">
        <f t="shared" si="258"/>
        <v>13</v>
      </c>
      <c r="L4118" s="151">
        <f t="shared" si="259"/>
        <v>1</v>
      </c>
    </row>
    <row r="4119" spans="2:12" x14ac:dyDescent="0.25">
      <c r="B4119" s="147" t="s">
        <v>9</v>
      </c>
      <c r="C4119" s="148" t="s">
        <v>7</v>
      </c>
      <c r="D4119" s="148">
        <v>48</v>
      </c>
      <c r="E4119" s="148" t="s">
        <v>8</v>
      </c>
      <c r="F4119" s="149">
        <v>45222</v>
      </c>
      <c r="G4119" s="149">
        <v>44819</v>
      </c>
      <c r="H4119" s="150">
        <v>38000</v>
      </c>
      <c r="I4119" s="148" t="str">
        <f t="shared" si="256"/>
        <v>2022Q3</v>
      </c>
      <c r="J4119" s="148">
        <f t="shared" si="257"/>
        <v>1</v>
      </c>
      <c r="K4119" s="148">
        <f t="shared" si="258"/>
        <v>5</v>
      </c>
      <c r="L4119" s="151">
        <f t="shared" si="259"/>
        <v>1</v>
      </c>
    </row>
    <row r="4120" spans="2:12" x14ac:dyDescent="0.25">
      <c r="B4120" s="147" t="s">
        <v>9</v>
      </c>
      <c r="C4120" s="148" t="s">
        <v>7</v>
      </c>
      <c r="D4120" s="148">
        <v>51</v>
      </c>
      <c r="E4120" s="148" t="s">
        <v>8</v>
      </c>
      <c r="F4120" s="149">
        <v>45222</v>
      </c>
      <c r="G4120" s="149">
        <v>44963</v>
      </c>
      <c r="H4120" s="150">
        <v>30000</v>
      </c>
      <c r="I4120" s="148" t="str">
        <f t="shared" si="256"/>
        <v>2023Q1</v>
      </c>
      <c r="J4120" s="148">
        <f t="shared" si="257"/>
        <v>0</v>
      </c>
      <c r="K4120" s="148">
        <f t="shared" si="258"/>
        <v>3</v>
      </c>
      <c r="L4120" s="151">
        <f t="shared" si="259"/>
        <v>1</v>
      </c>
    </row>
    <row r="4121" spans="2:12" x14ac:dyDescent="0.25">
      <c r="B4121" s="147" t="s">
        <v>6</v>
      </c>
      <c r="C4121" s="148" t="s">
        <v>7</v>
      </c>
      <c r="D4121" s="148">
        <v>30</v>
      </c>
      <c r="E4121" s="148" t="s">
        <v>8</v>
      </c>
      <c r="F4121" s="149">
        <v>45222</v>
      </c>
      <c r="G4121" s="149">
        <v>45036</v>
      </c>
      <c r="H4121" s="150">
        <v>100000</v>
      </c>
      <c r="I4121" s="148" t="str">
        <f t="shared" si="256"/>
        <v>2023Q2</v>
      </c>
      <c r="J4121" s="148">
        <f t="shared" si="257"/>
        <v>0</v>
      </c>
      <c r="K4121" s="148">
        <f t="shared" si="258"/>
        <v>2</v>
      </c>
      <c r="L4121" s="151">
        <f t="shared" si="259"/>
        <v>1</v>
      </c>
    </row>
    <row r="4122" spans="2:12" x14ac:dyDescent="0.25">
      <c r="B4122" s="147" t="s">
        <v>6</v>
      </c>
      <c r="C4122" s="148" t="s">
        <v>7</v>
      </c>
      <c r="D4122" s="148">
        <v>43</v>
      </c>
      <c r="E4122" s="148" t="s">
        <v>8</v>
      </c>
      <c r="F4122" s="149">
        <v>45222</v>
      </c>
      <c r="G4122" s="149">
        <v>45058</v>
      </c>
      <c r="H4122" s="150">
        <v>59000</v>
      </c>
      <c r="I4122" s="148" t="str">
        <f t="shared" si="256"/>
        <v>2023Q2</v>
      </c>
      <c r="J4122" s="148">
        <f t="shared" si="257"/>
        <v>0</v>
      </c>
      <c r="K4122" s="148">
        <f t="shared" si="258"/>
        <v>2</v>
      </c>
      <c r="L4122" s="151">
        <f t="shared" si="259"/>
        <v>1</v>
      </c>
    </row>
    <row r="4123" spans="2:12" x14ac:dyDescent="0.25">
      <c r="B4123" s="147" t="s">
        <v>6</v>
      </c>
      <c r="C4123" s="148" t="s">
        <v>7</v>
      </c>
      <c r="D4123" s="148">
        <v>38</v>
      </c>
      <c r="E4123" s="148" t="s">
        <v>8</v>
      </c>
      <c r="F4123" s="149">
        <v>45222</v>
      </c>
      <c r="G4123" s="149">
        <v>45142</v>
      </c>
      <c r="H4123" s="150">
        <v>84000</v>
      </c>
      <c r="I4123" s="148" t="str">
        <f t="shared" si="256"/>
        <v>2023Q3</v>
      </c>
      <c r="J4123" s="148">
        <f t="shared" si="257"/>
        <v>0</v>
      </c>
      <c r="K4123" s="148">
        <f t="shared" si="258"/>
        <v>1</v>
      </c>
      <c r="L4123" s="151">
        <f t="shared" si="259"/>
        <v>1</v>
      </c>
    </row>
    <row r="4124" spans="2:12" x14ac:dyDescent="0.25">
      <c r="B4124" s="147" t="s">
        <v>11</v>
      </c>
      <c r="C4124" s="148" t="s">
        <v>7</v>
      </c>
      <c r="D4124" s="148">
        <v>32</v>
      </c>
      <c r="E4124" s="148" t="s">
        <v>8</v>
      </c>
      <c r="F4124" s="149">
        <v>45222</v>
      </c>
      <c r="G4124" s="149">
        <v>45187</v>
      </c>
      <c r="H4124" s="150">
        <v>96000</v>
      </c>
      <c r="I4124" s="148" t="str">
        <f t="shared" si="256"/>
        <v>2023Q3</v>
      </c>
      <c r="J4124" s="148">
        <f t="shared" si="257"/>
        <v>0</v>
      </c>
      <c r="K4124" s="148">
        <f t="shared" si="258"/>
        <v>1</v>
      </c>
      <c r="L4124" s="151">
        <f t="shared" si="259"/>
        <v>1</v>
      </c>
    </row>
    <row r="4125" spans="2:12" x14ac:dyDescent="0.25">
      <c r="B4125" s="147" t="s">
        <v>9</v>
      </c>
      <c r="C4125" s="148" t="s">
        <v>7</v>
      </c>
      <c r="D4125" s="148">
        <v>49</v>
      </c>
      <c r="E4125" s="148" t="s">
        <v>8</v>
      </c>
      <c r="F4125" s="149">
        <v>45223</v>
      </c>
      <c r="G4125" s="149">
        <v>42736</v>
      </c>
      <c r="H4125" s="150">
        <v>35000</v>
      </c>
      <c r="I4125" s="148" t="str">
        <f t="shared" si="256"/>
        <v>2017Q1</v>
      </c>
      <c r="J4125" s="148">
        <f t="shared" si="257"/>
        <v>6</v>
      </c>
      <c r="K4125" s="148">
        <f t="shared" si="258"/>
        <v>27</v>
      </c>
      <c r="L4125" s="151">
        <f t="shared" si="259"/>
        <v>1</v>
      </c>
    </row>
    <row r="4126" spans="2:12" x14ac:dyDescent="0.25">
      <c r="B4126" s="147" t="s">
        <v>9</v>
      </c>
      <c r="C4126" s="148" t="s">
        <v>7</v>
      </c>
      <c r="D4126" s="148">
        <v>59</v>
      </c>
      <c r="E4126" s="148" t="s">
        <v>8</v>
      </c>
      <c r="F4126" s="149">
        <v>45223</v>
      </c>
      <c r="G4126" s="149">
        <v>44454</v>
      </c>
      <c r="H4126" s="150">
        <v>10000</v>
      </c>
      <c r="I4126" s="148" t="str">
        <f t="shared" si="256"/>
        <v>2021Q3</v>
      </c>
      <c r="J4126" s="148">
        <f t="shared" si="257"/>
        <v>2</v>
      </c>
      <c r="K4126" s="148">
        <f t="shared" si="258"/>
        <v>9</v>
      </c>
      <c r="L4126" s="151">
        <f t="shared" si="259"/>
        <v>1</v>
      </c>
    </row>
    <row r="4127" spans="2:12" x14ac:dyDescent="0.25">
      <c r="B4127" s="147" t="s">
        <v>9</v>
      </c>
      <c r="C4127" s="148" t="s">
        <v>7</v>
      </c>
      <c r="D4127" s="148">
        <v>60</v>
      </c>
      <c r="E4127" s="148" t="s">
        <v>8</v>
      </c>
      <c r="F4127" s="149">
        <v>45223</v>
      </c>
      <c r="G4127" s="149">
        <v>44840</v>
      </c>
      <c r="H4127" s="150">
        <v>10000</v>
      </c>
      <c r="I4127" s="148" t="str">
        <f t="shared" si="256"/>
        <v>2022Q4</v>
      </c>
      <c r="J4127" s="148">
        <f t="shared" si="257"/>
        <v>1</v>
      </c>
      <c r="K4127" s="148">
        <f t="shared" si="258"/>
        <v>4</v>
      </c>
      <c r="L4127" s="151">
        <f t="shared" si="259"/>
        <v>1</v>
      </c>
    </row>
    <row r="4128" spans="2:12" x14ac:dyDescent="0.25">
      <c r="B4128" s="147" t="s">
        <v>9</v>
      </c>
      <c r="C4128" s="148" t="s">
        <v>7</v>
      </c>
      <c r="D4128" s="148">
        <v>44</v>
      </c>
      <c r="E4128" s="148" t="s">
        <v>8</v>
      </c>
      <c r="F4128" s="149">
        <v>45223</v>
      </c>
      <c r="G4128" s="149">
        <v>44922</v>
      </c>
      <c r="H4128" s="150">
        <v>52000</v>
      </c>
      <c r="I4128" s="148" t="str">
        <f t="shared" si="256"/>
        <v>2022Q4</v>
      </c>
      <c r="J4128" s="148">
        <f t="shared" si="257"/>
        <v>1</v>
      </c>
      <c r="K4128" s="148">
        <f t="shared" si="258"/>
        <v>4</v>
      </c>
      <c r="L4128" s="151">
        <f t="shared" si="259"/>
        <v>1</v>
      </c>
    </row>
    <row r="4129" spans="2:12" x14ac:dyDescent="0.25">
      <c r="B4129" s="147" t="s">
        <v>6</v>
      </c>
      <c r="C4129" s="148" t="s">
        <v>7</v>
      </c>
      <c r="D4129" s="148">
        <v>22</v>
      </c>
      <c r="E4129" s="148" t="s">
        <v>8</v>
      </c>
      <c r="F4129" s="149">
        <v>45223</v>
      </c>
      <c r="G4129" s="149">
        <v>45057</v>
      </c>
      <c r="H4129" s="150">
        <v>100000</v>
      </c>
      <c r="I4129" s="148" t="str">
        <f t="shared" si="256"/>
        <v>2023Q2</v>
      </c>
      <c r="J4129" s="148">
        <f t="shared" si="257"/>
        <v>0</v>
      </c>
      <c r="K4129" s="148">
        <f t="shared" si="258"/>
        <v>2</v>
      </c>
      <c r="L4129" s="151">
        <f t="shared" si="259"/>
        <v>1</v>
      </c>
    </row>
    <row r="4130" spans="2:12" x14ac:dyDescent="0.25">
      <c r="B4130" s="147" t="s">
        <v>6</v>
      </c>
      <c r="C4130" s="148" t="s">
        <v>7</v>
      </c>
      <c r="D4130" s="148">
        <v>59</v>
      </c>
      <c r="E4130" s="148" t="s">
        <v>8</v>
      </c>
      <c r="F4130" s="149">
        <v>45223</v>
      </c>
      <c r="G4130" s="149">
        <v>45182</v>
      </c>
      <c r="H4130" s="150">
        <v>10000</v>
      </c>
      <c r="I4130" s="148" t="str">
        <f t="shared" si="256"/>
        <v>2023Q3</v>
      </c>
      <c r="J4130" s="148">
        <f t="shared" si="257"/>
        <v>0</v>
      </c>
      <c r="K4130" s="148">
        <f t="shared" si="258"/>
        <v>1</v>
      </c>
      <c r="L4130" s="151">
        <f t="shared" si="259"/>
        <v>1</v>
      </c>
    </row>
    <row r="4131" spans="2:12" x14ac:dyDescent="0.25">
      <c r="B4131" s="147" t="s">
        <v>9</v>
      </c>
      <c r="C4131" s="148" t="s">
        <v>7</v>
      </c>
      <c r="D4131" s="148">
        <v>37</v>
      </c>
      <c r="E4131" s="148" t="s">
        <v>8</v>
      </c>
      <c r="F4131" s="149">
        <v>45224</v>
      </c>
      <c r="G4131" s="149">
        <v>45045</v>
      </c>
      <c r="H4131" s="150">
        <v>86000</v>
      </c>
      <c r="I4131" s="148" t="str">
        <f t="shared" si="256"/>
        <v>2023Q2</v>
      </c>
      <c r="J4131" s="148">
        <f t="shared" si="257"/>
        <v>0</v>
      </c>
      <c r="K4131" s="148">
        <f t="shared" si="258"/>
        <v>2</v>
      </c>
      <c r="L4131" s="151">
        <f t="shared" si="259"/>
        <v>1</v>
      </c>
    </row>
    <row r="4132" spans="2:12" x14ac:dyDescent="0.25">
      <c r="B4132" s="147" t="s">
        <v>11</v>
      </c>
      <c r="C4132" s="148" t="s">
        <v>7</v>
      </c>
      <c r="D4132" s="148">
        <v>19</v>
      </c>
      <c r="E4132" s="148" t="s">
        <v>8</v>
      </c>
      <c r="F4132" s="149">
        <v>45224</v>
      </c>
      <c r="G4132" s="149">
        <v>45209</v>
      </c>
      <c r="H4132" s="150">
        <v>100000</v>
      </c>
      <c r="I4132" s="148" t="str">
        <f t="shared" si="256"/>
        <v>2023Q4</v>
      </c>
      <c r="J4132" s="148">
        <f t="shared" si="257"/>
        <v>0</v>
      </c>
      <c r="K4132" s="148">
        <f t="shared" si="258"/>
        <v>0</v>
      </c>
      <c r="L4132" s="151">
        <f t="shared" si="259"/>
        <v>1</v>
      </c>
    </row>
    <row r="4133" spans="2:12" x14ac:dyDescent="0.25">
      <c r="B4133" s="147" t="s">
        <v>9</v>
      </c>
      <c r="C4133" s="148" t="s">
        <v>7</v>
      </c>
      <c r="D4133" s="148">
        <v>38</v>
      </c>
      <c r="E4133" s="148" t="s">
        <v>8</v>
      </c>
      <c r="F4133" s="149">
        <v>45227</v>
      </c>
      <c r="G4133" s="149">
        <v>44228</v>
      </c>
      <c r="H4133" s="150">
        <v>84000</v>
      </c>
      <c r="I4133" s="148" t="str">
        <f t="shared" si="256"/>
        <v>2021Q1</v>
      </c>
      <c r="J4133" s="148">
        <f t="shared" si="257"/>
        <v>2</v>
      </c>
      <c r="K4133" s="148">
        <f t="shared" si="258"/>
        <v>11</v>
      </c>
      <c r="L4133" s="151">
        <f t="shared" si="259"/>
        <v>1</v>
      </c>
    </row>
    <row r="4134" spans="2:12" x14ac:dyDescent="0.25">
      <c r="B4134" s="147" t="s">
        <v>9</v>
      </c>
      <c r="C4134" s="148" t="s">
        <v>7</v>
      </c>
      <c r="D4134" s="148">
        <v>50</v>
      </c>
      <c r="E4134" s="148" t="s">
        <v>8</v>
      </c>
      <c r="F4134" s="149">
        <v>45227</v>
      </c>
      <c r="G4134" s="149">
        <v>44468</v>
      </c>
      <c r="H4134" s="150">
        <v>32000</v>
      </c>
      <c r="I4134" s="148" t="str">
        <f t="shared" si="256"/>
        <v>2021Q3</v>
      </c>
      <c r="J4134" s="148">
        <f t="shared" si="257"/>
        <v>2</v>
      </c>
      <c r="K4134" s="148">
        <f t="shared" si="258"/>
        <v>9</v>
      </c>
      <c r="L4134" s="151">
        <f t="shared" si="259"/>
        <v>1</v>
      </c>
    </row>
    <row r="4135" spans="2:12" x14ac:dyDescent="0.25">
      <c r="B4135" s="147" t="s">
        <v>9</v>
      </c>
      <c r="C4135" s="148" t="s">
        <v>7</v>
      </c>
      <c r="D4135" s="148">
        <v>44</v>
      </c>
      <c r="E4135" s="148" t="s">
        <v>8</v>
      </c>
      <c r="F4135" s="149">
        <v>45227</v>
      </c>
      <c r="G4135" s="149">
        <v>44480</v>
      </c>
      <c r="H4135" s="150">
        <v>52000</v>
      </c>
      <c r="I4135" s="148" t="str">
        <f t="shared" si="256"/>
        <v>2021Q4</v>
      </c>
      <c r="J4135" s="148">
        <f t="shared" si="257"/>
        <v>2</v>
      </c>
      <c r="K4135" s="148">
        <f t="shared" si="258"/>
        <v>8</v>
      </c>
      <c r="L4135" s="151">
        <f t="shared" si="259"/>
        <v>1</v>
      </c>
    </row>
    <row r="4136" spans="2:12" x14ac:dyDescent="0.25">
      <c r="B4136" s="147" t="s">
        <v>6</v>
      </c>
      <c r="C4136" s="148" t="s">
        <v>7</v>
      </c>
      <c r="D4136" s="148">
        <v>25</v>
      </c>
      <c r="E4136" s="148" t="s">
        <v>8</v>
      </c>
      <c r="F4136" s="149">
        <v>45227</v>
      </c>
      <c r="G4136" s="149">
        <v>44605</v>
      </c>
      <c r="H4136" s="150">
        <v>100000</v>
      </c>
      <c r="I4136" s="148" t="str">
        <f t="shared" si="256"/>
        <v>2022Q1</v>
      </c>
      <c r="J4136" s="148">
        <f t="shared" si="257"/>
        <v>1</v>
      </c>
      <c r="K4136" s="148">
        <f t="shared" si="258"/>
        <v>7</v>
      </c>
      <c r="L4136" s="151">
        <f t="shared" si="259"/>
        <v>1</v>
      </c>
    </row>
    <row r="4137" spans="2:12" x14ac:dyDescent="0.25">
      <c r="B4137" s="147" t="s">
        <v>9</v>
      </c>
      <c r="C4137" s="148" t="s">
        <v>7</v>
      </c>
      <c r="D4137" s="148">
        <v>47</v>
      </c>
      <c r="E4137" s="148" t="s">
        <v>8</v>
      </c>
      <c r="F4137" s="149">
        <v>45227</v>
      </c>
      <c r="G4137" s="149">
        <v>44713</v>
      </c>
      <c r="H4137" s="150">
        <v>40000</v>
      </c>
      <c r="I4137" s="148" t="str">
        <f t="shared" si="256"/>
        <v>2022Q2</v>
      </c>
      <c r="J4137" s="148">
        <f t="shared" si="257"/>
        <v>1</v>
      </c>
      <c r="K4137" s="148">
        <f t="shared" si="258"/>
        <v>6</v>
      </c>
      <c r="L4137" s="151">
        <f t="shared" si="259"/>
        <v>1</v>
      </c>
    </row>
    <row r="4138" spans="2:12" x14ac:dyDescent="0.25">
      <c r="B4138" s="147" t="s">
        <v>11</v>
      </c>
      <c r="C4138" s="148" t="s">
        <v>7</v>
      </c>
      <c r="D4138" s="148">
        <v>40</v>
      </c>
      <c r="E4138" s="148" t="s">
        <v>8</v>
      </c>
      <c r="F4138" s="149">
        <v>45227</v>
      </c>
      <c r="G4138" s="149">
        <v>45041</v>
      </c>
      <c r="H4138" s="150">
        <v>74000</v>
      </c>
      <c r="I4138" s="148" t="str">
        <f t="shared" si="256"/>
        <v>2023Q2</v>
      </c>
      <c r="J4138" s="148">
        <f t="shared" si="257"/>
        <v>0</v>
      </c>
      <c r="K4138" s="148">
        <f t="shared" si="258"/>
        <v>2</v>
      </c>
      <c r="L4138" s="151">
        <f t="shared" si="259"/>
        <v>1</v>
      </c>
    </row>
    <row r="4139" spans="2:12" x14ac:dyDescent="0.25">
      <c r="B4139" s="147" t="s">
        <v>9</v>
      </c>
      <c r="C4139" s="148" t="s">
        <v>7</v>
      </c>
      <c r="D4139" s="148">
        <v>44</v>
      </c>
      <c r="E4139" s="148" t="s">
        <v>8</v>
      </c>
      <c r="F4139" s="149">
        <v>45228</v>
      </c>
      <c r="G4139" s="149">
        <v>43997</v>
      </c>
      <c r="H4139" s="150">
        <v>52000</v>
      </c>
      <c r="I4139" s="148" t="str">
        <f t="shared" si="256"/>
        <v>2020Q2</v>
      </c>
      <c r="J4139" s="148">
        <f t="shared" si="257"/>
        <v>3</v>
      </c>
      <c r="K4139" s="148">
        <f t="shared" si="258"/>
        <v>14</v>
      </c>
      <c r="L4139" s="151">
        <f t="shared" si="259"/>
        <v>1</v>
      </c>
    </row>
    <row r="4140" spans="2:12" x14ac:dyDescent="0.25">
      <c r="B4140" s="147" t="s">
        <v>6</v>
      </c>
      <c r="C4140" s="148" t="s">
        <v>7</v>
      </c>
      <c r="D4140" s="148">
        <v>60</v>
      </c>
      <c r="E4140" s="148" t="s">
        <v>8</v>
      </c>
      <c r="F4140" s="149">
        <v>45228</v>
      </c>
      <c r="G4140" s="149">
        <v>44993</v>
      </c>
      <c r="H4140" s="150">
        <v>10000</v>
      </c>
      <c r="I4140" s="148" t="str">
        <f t="shared" si="256"/>
        <v>2023Q1</v>
      </c>
      <c r="J4140" s="148">
        <f t="shared" si="257"/>
        <v>0</v>
      </c>
      <c r="K4140" s="148">
        <f t="shared" si="258"/>
        <v>3</v>
      </c>
      <c r="L4140" s="151">
        <f t="shared" si="259"/>
        <v>1</v>
      </c>
    </row>
    <row r="4141" spans="2:12" x14ac:dyDescent="0.25">
      <c r="B4141" s="147" t="s">
        <v>6</v>
      </c>
      <c r="C4141" s="148" t="s">
        <v>7</v>
      </c>
      <c r="D4141" s="148">
        <v>32</v>
      </c>
      <c r="E4141" s="148" t="s">
        <v>8</v>
      </c>
      <c r="F4141" s="149">
        <v>45228</v>
      </c>
      <c r="G4141" s="149">
        <v>45172</v>
      </c>
      <c r="H4141" s="150">
        <v>96000</v>
      </c>
      <c r="I4141" s="148" t="str">
        <f t="shared" si="256"/>
        <v>2023Q3</v>
      </c>
      <c r="J4141" s="148">
        <f t="shared" si="257"/>
        <v>0</v>
      </c>
      <c r="K4141" s="148">
        <f t="shared" si="258"/>
        <v>1</v>
      </c>
      <c r="L4141" s="151">
        <f t="shared" si="259"/>
        <v>1</v>
      </c>
    </row>
    <row r="4142" spans="2:12" x14ac:dyDescent="0.25">
      <c r="B4142" s="147" t="s">
        <v>9</v>
      </c>
      <c r="C4142" s="148" t="s">
        <v>7</v>
      </c>
      <c r="D4142" s="148">
        <v>39</v>
      </c>
      <c r="E4142" s="148" t="s">
        <v>8</v>
      </c>
      <c r="F4142" s="149">
        <v>45229</v>
      </c>
      <c r="G4142" s="149">
        <v>44119</v>
      </c>
      <c r="H4142" s="150">
        <v>81000</v>
      </c>
      <c r="I4142" s="148" t="str">
        <f t="shared" si="256"/>
        <v>2020Q4</v>
      </c>
      <c r="J4142" s="148">
        <f t="shared" si="257"/>
        <v>3</v>
      </c>
      <c r="K4142" s="148">
        <f t="shared" si="258"/>
        <v>12</v>
      </c>
      <c r="L4142" s="151">
        <f t="shared" si="259"/>
        <v>1</v>
      </c>
    </row>
    <row r="4143" spans="2:12" x14ac:dyDescent="0.25">
      <c r="B4143" s="147" t="s">
        <v>9</v>
      </c>
      <c r="C4143" s="148" t="s">
        <v>7</v>
      </c>
      <c r="D4143" s="148">
        <v>61</v>
      </c>
      <c r="E4143" s="148" t="s">
        <v>8</v>
      </c>
      <c r="F4143" s="149">
        <v>45229</v>
      </c>
      <c r="G4143" s="149">
        <v>44530</v>
      </c>
      <c r="H4143" s="150">
        <v>10000</v>
      </c>
      <c r="I4143" s="148" t="str">
        <f t="shared" si="256"/>
        <v>2021Q4</v>
      </c>
      <c r="J4143" s="148">
        <f t="shared" si="257"/>
        <v>2</v>
      </c>
      <c r="K4143" s="148">
        <f t="shared" si="258"/>
        <v>8</v>
      </c>
      <c r="L4143" s="151">
        <f t="shared" si="259"/>
        <v>1</v>
      </c>
    </row>
    <row r="4144" spans="2:12" x14ac:dyDescent="0.25">
      <c r="B4144" s="147" t="s">
        <v>9</v>
      </c>
      <c r="C4144" s="148" t="s">
        <v>7</v>
      </c>
      <c r="D4144" s="148">
        <v>62</v>
      </c>
      <c r="E4144" s="148" t="s">
        <v>8</v>
      </c>
      <c r="F4144" s="149">
        <v>45229</v>
      </c>
      <c r="G4144" s="149">
        <v>44761</v>
      </c>
      <c r="H4144" s="150">
        <v>10000</v>
      </c>
      <c r="I4144" s="148" t="str">
        <f t="shared" si="256"/>
        <v>2022Q3</v>
      </c>
      <c r="J4144" s="148">
        <f t="shared" si="257"/>
        <v>1</v>
      </c>
      <c r="K4144" s="148">
        <f t="shared" si="258"/>
        <v>5</v>
      </c>
      <c r="L4144" s="151">
        <f t="shared" si="259"/>
        <v>1</v>
      </c>
    </row>
    <row r="4145" spans="2:12" x14ac:dyDescent="0.25">
      <c r="B4145" s="147" t="s">
        <v>6</v>
      </c>
      <c r="C4145" s="148" t="s">
        <v>7</v>
      </c>
      <c r="D4145" s="148">
        <v>52</v>
      </c>
      <c r="E4145" s="148" t="s">
        <v>8</v>
      </c>
      <c r="F4145" s="149">
        <v>45229</v>
      </c>
      <c r="G4145" s="149">
        <v>45073</v>
      </c>
      <c r="H4145" s="150">
        <v>27000</v>
      </c>
      <c r="I4145" s="148" t="str">
        <f t="shared" si="256"/>
        <v>2023Q2</v>
      </c>
      <c r="J4145" s="148">
        <f t="shared" si="257"/>
        <v>0</v>
      </c>
      <c r="K4145" s="148">
        <f t="shared" si="258"/>
        <v>2</v>
      </c>
      <c r="L4145" s="151">
        <f t="shared" si="259"/>
        <v>1</v>
      </c>
    </row>
    <row r="4146" spans="2:12" x14ac:dyDescent="0.25">
      <c r="B4146" s="147" t="s">
        <v>6</v>
      </c>
      <c r="C4146" s="148" t="s">
        <v>7</v>
      </c>
      <c r="D4146" s="148">
        <v>22</v>
      </c>
      <c r="E4146" s="148" t="s">
        <v>8</v>
      </c>
      <c r="F4146" s="149">
        <v>45229</v>
      </c>
      <c r="G4146" s="149">
        <v>45151</v>
      </c>
      <c r="H4146" s="150">
        <v>100000</v>
      </c>
      <c r="I4146" s="148" t="str">
        <f t="shared" si="256"/>
        <v>2023Q3</v>
      </c>
      <c r="J4146" s="148">
        <f t="shared" si="257"/>
        <v>0</v>
      </c>
      <c r="K4146" s="148">
        <f t="shared" si="258"/>
        <v>1</v>
      </c>
      <c r="L4146" s="151">
        <f t="shared" si="259"/>
        <v>1</v>
      </c>
    </row>
    <row r="4147" spans="2:12" x14ac:dyDescent="0.25">
      <c r="B4147" s="147" t="s">
        <v>11</v>
      </c>
      <c r="C4147" s="148" t="s">
        <v>7</v>
      </c>
      <c r="D4147" s="148">
        <v>47</v>
      </c>
      <c r="E4147" s="148" t="s">
        <v>8</v>
      </c>
      <c r="F4147" s="149">
        <v>45229</v>
      </c>
      <c r="G4147" s="149">
        <v>45217</v>
      </c>
      <c r="H4147" s="150">
        <v>40000</v>
      </c>
      <c r="I4147" s="148" t="str">
        <f t="shared" si="256"/>
        <v>2023Q4</v>
      </c>
      <c r="J4147" s="148">
        <f t="shared" si="257"/>
        <v>0</v>
      </c>
      <c r="K4147" s="148">
        <f t="shared" si="258"/>
        <v>0</v>
      </c>
      <c r="L4147" s="151">
        <f t="shared" si="259"/>
        <v>1</v>
      </c>
    </row>
    <row r="4148" spans="2:12" x14ac:dyDescent="0.25">
      <c r="B4148" s="147" t="s">
        <v>9</v>
      </c>
      <c r="C4148" s="148" t="s">
        <v>7</v>
      </c>
      <c r="D4148" s="148">
        <v>35</v>
      </c>
      <c r="E4148" s="148" t="s">
        <v>8</v>
      </c>
      <c r="F4148" s="149">
        <v>45230</v>
      </c>
      <c r="G4148" s="149">
        <v>42998</v>
      </c>
      <c r="H4148" s="150">
        <v>88000</v>
      </c>
      <c r="I4148" s="148" t="str">
        <f t="shared" si="256"/>
        <v>2017Q3</v>
      </c>
      <c r="J4148" s="148">
        <f t="shared" si="257"/>
        <v>6</v>
      </c>
      <c r="K4148" s="148">
        <f t="shared" si="258"/>
        <v>25</v>
      </c>
      <c r="L4148" s="151">
        <f t="shared" si="259"/>
        <v>1</v>
      </c>
    </row>
    <row r="4149" spans="2:12" x14ac:dyDescent="0.25">
      <c r="B4149" s="147" t="s">
        <v>9</v>
      </c>
      <c r="C4149" s="148" t="s">
        <v>7</v>
      </c>
      <c r="D4149" s="148">
        <v>57</v>
      </c>
      <c r="E4149" s="148" t="s">
        <v>8</v>
      </c>
      <c r="F4149" s="149">
        <v>45231</v>
      </c>
      <c r="G4149" s="149">
        <v>44413</v>
      </c>
      <c r="H4149" s="150">
        <v>15000</v>
      </c>
      <c r="I4149" s="148" t="str">
        <f t="shared" si="256"/>
        <v>2021Q3</v>
      </c>
      <c r="J4149" s="148">
        <f t="shared" si="257"/>
        <v>2</v>
      </c>
      <c r="K4149" s="148">
        <f t="shared" si="258"/>
        <v>9</v>
      </c>
      <c r="L4149" s="151">
        <f t="shared" si="259"/>
        <v>1</v>
      </c>
    </row>
    <row r="4150" spans="2:12" x14ac:dyDescent="0.25">
      <c r="B4150" s="147" t="s">
        <v>9</v>
      </c>
      <c r="C4150" s="148" t="s">
        <v>7</v>
      </c>
      <c r="D4150" s="148">
        <v>28</v>
      </c>
      <c r="E4150" s="148" t="s">
        <v>8</v>
      </c>
      <c r="F4150" s="149">
        <v>45231</v>
      </c>
      <c r="G4150" s="149">
        <v>44745</v>
      </c>
      <c r="H4150" s="150">
        <v>100000</v>
      </c>
      <c r="I4150" s="148" t="str">
        <f t="shared" si="256"/>
        <v>2022Q3</v>
      </c>
      <c r="J4150" s="148">
        <f t="shared" si="257"/>
        <v>1</v>
      </c>
      <c r="K4150" s="148">
        <f t="shared" si="258"/>
        <v>5</v>
      </c>
      <c r="L4150" s="151">
        <f t="shared" si="259"/>
        <v>1</v>
      </c>
    </row>
    <row r="4151" spans="2:12" x14ac:dyDescent="0.25">
      <c r="B4151" s="147" t="s">
        <v>9</v>
      </c>
      <c r="C4151" s="148" t="s">
        <v>7</v>
      </c>
      <c r="D4151" s="148">
        <v>59</v>
      </c>
      <c r="E4151" s="148" t="s">
        <v>8</v>
      </c>
      <c r="F4151" s="149">
        <v>45231</v>
      </c>
      <c r="G4151" s="149">
        <v>44961</v>
      </c>
      <c r="H4151" s="150">
        <v>10000</v>
      </c>
      <c r="I4151" s="148" t="str">
        <f t="shared" si="256"/>
        <v>2023Q1</v>
      </c>
      <c r="J4151" s="148">
        <f t="shared" si="257"/>
        <v>0</v>
      </c>
      <c r="K4151" s="148">
        <f t="shared" si="258"/>
        <v>3</v>
      </c>
      <c r="L4151" s="151">
        <f t="shared" si="259"/>
        <v>1</v>
      </c>
    </row>
    <row r="4152" spans="2:12" x14ac:dyDescent="0.25">
      <c r="B4152" s="147" t="s">
        <v>6</v>
      </c>
      <c r="C4152" s="148" t="s">
        <v>7</v>
      </c>
      <c r="D4152" s="148">
        <v>58</v>
      </c>
      <c r="E4152" s="148" t="s">
        <v>8</v>
      </c>
      <c r="F4152" s="149">
        <v>45231</v>
      </c>
      <c r="G4152" s="149">
        <v>45153</v>
      </c>
      <c r="H4152" s="150">
        <v>12000</v>
      </c>
      <c r="I4152" s="148" t="str">
        <f t="shared" si="256"/>
        <v>2023Q3</v>
      </c>
      <c r="J4152" s="148">
        <f t="shared" si="257"/>
        <v>0</v>
      </c>
      <c r="K4152" s="148">
        <f t="shared" si="258"/>
        <v>1</v>
      </c>
      <c r="L4152" s="151">
        <f t="shared" si="259"/>
        <v>1</v>
      </c>
    </row>
    <row r="4153" spans="2:12" x14ac:dyDescent="0.25">
      <c r="B4153" s="147" t="s">
        <v>6</v>
      </c>
      <c r="C4153" s="148" t="s">
        <v>7</v>
      </c>
      <c r="D4153" s="148">
        <v>53</v>
      </c>
      <c r="E4153" s="148" t="s">
        <v>8</v>
      </c>
      <c r="F4153" s="149">
        <v>45235</v>
      </c>
      <c r="G4153" s="149">
        <v>44171</v>
      </c>
      <c r="H4153" s="150">
        <v>25000</v>
      </c>
      <c r="I4153" s="148" t="str">
        <f t="shared" si="256"/>
        <v>2020Q4</v>
      </c>
      <c r="J4153" s="148">
        <f t="shared" si="257"/>
        <v>3</v>
      </c>
      <c r="K4153" s="148">
        <f t="shared" si="258"/>
        <v>12</v>
      </c>
      <c r="L4153" s="151">
        <f t="shared" si="259"/>
        <v>1</v>
      </c>
    </row>
    <row r="4154" spans="2:12" x14ac:dyDescent="0.25">
      <c r="B4154" s="147" t="s">
        <v>9</v>
      </c>
      <c r="C4154" s="148" t="s">
        <v>7</v>
      </c>
      <c r="D4154" s="148">
        <v>52</v>
      </c>
      <c r="E4154" s="148" t="s">
        <v>8</v>
      </c>
      <c r="F4154" s="149">
        <v>45235</v>
      </c>
      <c r="G4154" s="149">
        <v>44477</v>
      </c>
      <c r="H4154" s="150">
        <v>27000</v>
      </c>
      <c r="I4154" s="148" t="str">
        <f t="shared" si="256"/>
        <v>2021Q4</v>
      </c>
      <c r="J4154" s="148">
        <f t="shared" si="257"/>
        <v>2</v>
      </c>
      <c r="K4154" s="148">
        <f t="shared" si="258"/>
        <v>8</v>
      </c>
      <c r="L4154" s="151">
        <f t="shared" si="259"/>
        <v>1</v>
      </c>
    </row>
    <row r="4155" spans="2:12" x14ac:dyDescent="0.25">
      <c r="B4155" s="147" t="s">
        <v>6</v>
      </c>
      <c r="C4155" s="148" t="s">
        <v>7</v>
      </c>
      <c r="D4155" s="148">
        <v>32</v>
      </c>
      <c r="E4155" s="148" t="s">
        <v>8</v>
      </c>
      <c r="F4155" s="149">
        <v>45235</v>
      </c>
      <c r="G4155" s="149">
        <v>45163</v>
      </c>
      <c r="H4155" s="150">
        <v>96000</v>
      </c>
      <c r="I4155" s="148" t="str">
        <f t="shared" si="256"/>
        <v>2023Q3</v>
      </c>
      <c r="J4155" s="148">
        <f t="shared" si="257"/>
        <v>0</v>
      </c>
      <c r="K4155" s="148">
        <f t="shared" si="258"/>
        <v>1</v>
      </c>
      <c r="L4155" s="151">
        <f t="shared" si="259"/>
        <v>1</v>
      </c>
    </row>
    <row r="4156" spans="2:12" x14ac:dyDescent="0.25">
      <c r="B4156" s="147" t="s">
        <v>11</v>
      </c>
      <c r="C4156" s="148" t="s">
        <v>7</v>
      </c>
      <c r="D4156" s="148">
        <v>54</v>
      </c>
      <c r="E4156" s="148" t="s">
        <v>8</v>
      </c>
      <c r="F4156" s="149">
        <v>45235</v>
      </c>
      <c r="G4156" s="149">
        <v>45186</v>
      </c>
      <c r="H4156" s="150">
        <v>22000</v>
      </c>
      <c r="I4156" s="148" t="str">
        <f t="shared" si="256"/>
        <v>2023Q3</v>
      </c>
      <c r="J4156" s="148">
        <f t="shared" si="257"/>
        <v>0</v>
      </c>
      <c r="K4156" s="148">
        <f t="shared" si="258"/>
        <v>1</v>
      </c>
      <c r="L4156" s="151">
        <f t="shared" si="259"/>
        <v>1</v>
      </c>
    </row>
    <row r="4157" spans="2:12" x14ac:dyDescent="0.25">
      <c r="B4157" s="147" t="s">
        <v>6</v>
      </c>
      <c r="C4157" s="148" t="s">
        <v>7</v>
      </c>
      <c r="D4157" s="148">
        <v>46</v>
      </c>
      <c r="E4157" s="148" t="s">
        <v>8</v>
      </c>
      <c r="F4157" s="149">
        <v>45235</v>
      </c>
      <c r="G4157" s="149">
        <v>45211</v>
      </c>
      <c r="H4157" s="150">
        <v>43000</v>
      </c>
      <c r="I4157" s="148" t="str">
        <f t="shared" si="256"/>
        <v>2023Q4</v>
      </c>
      <c r="J4157" s="148">
        <f t="shared" si="257"/>
        <v>0</v>
      </c>
      <c r="K4157" s="148">
        <f t="shared" si="258"/>
        <v>0</v>
      </c>
      <c r="L4157" s="151">
        <f t="shared" si="259"/>
        <v>1</v>
      </c>
    </row>
    <row r="4158" spans="2:12" x14ac:dyDescent="0.25">
      <c r="B4158" s="147" t="s">
        <v>6</v>
      </c>
      <c r="C4158" s="148" t="s">
        <v>7</v>
      </c>
      <c r="D4158" s="148">
        <v>56</v>
      </c>
      <c r="E4158" s="148" t="s">
        <v>8</v>
      </c>
      <c r="F4158" s="149">
        <v>45236</v>
      </c>
      <c r="G4158" s="149">
        <v>45011</v>
      </c>
      <c r="H4158" s="150">
        <v>17000</v>
      </c>
      <c r="I4158" s="148" t="str">
        <f t="shared" si="256"/>
        <v>2023Q1</v>
      </c>
      <c r="J4158" s="148">
        <f t="shared" si="257"/>
        <v>0</v>
      </c>
      <c r="K4158" s="148">
        <f t="shared" si="258"/>
        <v>3</v>
      </c>
      <c r="L4158" s="151">
        <f t="shared" si="259"/>
        <v>1</v>
      </c>
    </row>
    <row r="4159" spans="2:12" x14ac:dyDescent="0.25">
      <c r="B4159" s="147" t="s">
        <v>9</v>
      </c>
      <c r="C4159" s="148" t="s">
        <v>7</v>
      </c>
      <c r="D4159" s="148">
        <v>54</v>
      </c>
      <c r="E4159" s="148" t="s">
        <v>8</v>
      </c>
      <c r="F4159" s="149">
        <v>45238</v>
      </c>
      <c r="G4159" s="149">
        <v>43827</v>
      </c>
      <c r="H4159" s="150">
        <v>22000</v>
      </c>
      <c r="I4159" s="148" t="str">
        <f t="shared" si="256"/>
        <v>2019Q4</v>
      </c>
      <c r="J4159" s="148">
        <f t="shared" si="257"/>
        <v>4</v>
      </c>
      <c r="K4159" s="148">
        <f t="shared" si="258"/>
        <v>16</v>
      </c>
      <c r="L4159" s="151">
        <f t="shared" si="259"/>
        <v>1</v>
      </c>
    </row>
    <row r="4160" spans="2:12" x14ac:dyDescent="0.25">
      <c r="B4160" s="147" t="s">
        <v>9</v>
      </c>
      <c r="C4160" s="148" t="s">
        <v>7</v>
      </c>
      <c r="D4160" s="148">
        <v>52</v>
      </c>
      <c r="E4160" s="148" t="s">
        <v>8</v>
      </c>
      <c r="F4160" s="149">
        <v>45242</v>
      </c>
      <c r="G4160" s="149">
        <v>43994</v>
      </c>
      <c r="H4160" s="150">
        <v>27000</v>
      </c>
      <c r="I4160" s="148" t="str">
        <f t="shared" si="256"/>
        <v>2020Q2</v>
      </c>
      <c r="J4160" s="148">
        <f t="shared" si="257"/>
        <v>3</v>
      </c>
      <c r="K4160" s="148">
        <f t="shared" si="258"/>
        <v>14</v>
      </c>
      <c r="L4160" s="151">
        <f t="shared" si="259"/>
        <v>1</v>
      </c>
    </row>
    <row r="4161" spans="2:12" x14ac:dyDescent="0.25">
      <c r="B4161" s="147" t="s">
        <v>9</v>
      </c>
      <c r="C4161" s="148" t="s">
        <v>7</v>
      </c>
      <c r="D4161" s="148">
        <v>37</v>
      </c>
      <c r="E4161" s="148" t="s">
        <v>8</v>
      </c>
      <c r="F4161" s="149">
        <v>45242</v>
      </c>
      <c r="G4161" s="149">
        <v>44058</v>
      </c>
      <c r="H4161" s="150">
        <v>86000</v>
      </c>
      <c r="I4161" s="148" t="str">
        <f t="shared" si="256"/>
        <v>2020Q3</v>
      </c>
      <c r="J4161" s="148">
        <f t="shared" si="257"/>
        <v>3</v>
      </c>
      <c r="K4161" s="148">
        <f t="shared" si="258"/>
        <v>13</v>
      </c>
      <c r="L4161" s="151">
        <f t="shared" si="259"/>
        <v>1</v>
      </c>
    </row>
    <row r="4162" spans="2:12" x14ac:dyDescent="0.25">
      <c r="B4162" s="147" t="s">
        <v>9</v>
      </c>
      <c r="C4162" s="148" t="s">
        <v>7</v>
      </c>
      <c r="D4162" s="148">
        <v>52</v>
      </c>
      <c r="E4162" s="148" t="s">
        <v>8</v>
      </c>
      <c r="F4162" s="149">
        <v>45242</v>
      </c>
      <c r="G4162" s="149">
        <v>44167</v>
      </c>
      <c r="H4162" s="150">
        <v>27000</v>
      </c>
      <c r="I4162" s="148" t="str">
        <f t="shared" si="256"/>
        <v>2020Q4</v>
      </c>
      <c r="J4162" s="148">
        <f t="shared" si="257"/>
        <v>3</v>
      </c>
      <c r="K4162" s="148">
        <f t="shared" si="258"/>
        <v>12</v>
      </c>
      <c r="L4162" s="151">
        <f t="shared" si="259"/>
        <v>1</v>
      </c>
    </row>
    <row r="4163" spans="2:12" x14ac:dyDescent="0.25">
      <c r="B4163" s="147" t="s">
        <v>9</v>
      </c>
      <c r="C4163" s="148" t="s">
        <v>7</v>
      </c>
      <c r="D4163" s="148">
        <v>54</v>
      </c>
      <c r="E4163" s="148" t="s">
        <v>8</v>
      </c>
      <c r="F4163" s="149">
        <v>45242</v>
      </c>
      <c r="G4163" s="149">
        <v>44422</v>
      </c>
      <c r="H4163" s="150">
        <v>22000</v>
      </c>
      <c r="I4163" s="148" t="str">
        <f t="shared" si="256"/>
        <v>2021Q3</v>
      </c>
      <c r="J4163" s="148">
        <f t="shared" si="257"/>
        <v>2</v>
      </c>
      <c r="K4163" s="148">
        <f t="shared" si="258"/>
        <v>9</v>
      </c>
      <c r="L4163" s="151">
        <f t="shared" si="259"/>
        <v>1</v>
      </c>
    </row>
    <row r="4164" spans="2:12" x14ac:dyDescent="0.25">
      <c r="B4164" s="147" t="s">
        <v>9</v>
      </c>
      <c r="C4164" s="148" t="s">
        <v>7</v>
      </c>
      <c r="D4164" s="148">
        <v>42</v>
      </c>
      <c r="E4164" s="148" t="s">
        <v>8</v>
      </c>
      <c r="F4164" s="149">
        <v>45242</v>
      </c>
      <c r="G4164" s="149">
        <v>44524</v>
      </c>
      <c r="H4164" s="150">
        <v>64000</v>
      </c>
      <c r="I4164" s="148" t="str">
        <f t="shared" si="256"/>
        <v>2021Q4</v>
      </c>
      <c r="J4164" s="148">
        <f t="shared" si="257"/>
        <v>2</v>
      </c>
      <c r="K4164" s="148">
        <f t="shared" si="258"/>
        <v>8</v>
      </c>
      <c r="L4164" s="151">
        <f t="shared" si="259"/>
        <v>1</v>
      </c>
    </row>
    <row r="4165" spans="2:12" x14ac:dyDescent="0.25">
      <c r="B4165" s="147" t="s">
        <v>6</v>
      </c>
      <c r="C4165" s="148" t="s">
        <v>7</v>
      </c>
      <c r="D4165" s="148">
        <v>38</v>
      </c>
      <c r="E4165" s="148" t="s">
        <v>8</v>
      </c>
      <c r="F4165" s="149">
        <v>45242</v>
      </c>
      <c r="G4165" s="149">
        <v>45051</v>
      </c>
      <c r="H4165" s="150">
        <v>84000</v>
      </c>
      <c r="I4165" s="148" t="str">
        <f t="shared" si="256"/>
        <v>2023Q2</v>
      </c>
      <c r="J4165" s="148">
        <f t="shared" si="257"/>
        <v>0</v>
      </c>
      <c r="K4165" s="148">
        <f t="shared" si="258"/>
        <v>2</v>
      </c>
      <c r="L4165" s="151">
        <f t="shared" si="259"/>
        <v>1</v>
      </c>
    </row>
    <row r="4166" spans="2:12" x14ac:dyDescent="0.25">
      <c r="B4166" s="147" t="s">
        <v>6</v>
      </c>
      <c r="C4166" s="148" t="s">
        <v>7</v>
      </c>
      <c r="D4166" s="148">
        <v>18</v>
      </c>
      <c r="E4166" s="148" t="s">
        <v>8</v>
      </c>
      <c r="F4166" s="149">
        <v>45242</v>
      </c>
      <c r="G4166" s="149">
        <v>45134</v>
      </c>
      <c r="H4166" s="150">
        <v>100000</v>
      </c>
      <c r="I4166" s="148" t="str">
        <f t="shared" si="256"/>
        <v>2023Q3</v>
      </c>
      <c r="J4166" s="148">
        <f t="shared" si="257"/>
        <v>0</v>
      </c>
      <c r="K4166" s="148">
        <f t="shared" si="258"/>
        <v>1</v>
      </c>
      <c r="L4166" s="151">
        <f t="shared" si="259"/>
        <v>1</v>
      </c>
    </row>
    <row r="4167" spans="2:12" x14ac:dyDescent="0.25">
      <c r="B4167" s="147" t="s">
        <v>6</v>
      </c>
      <c r="C4167" s="148" t="s">
        <v>7</v>
      </c>
      <c r="D4167" s="148">
        <v>25</v>
      </c>
      <c r="E4167" s="148" t="s">
        <v>8</v>
      </c>
      <c r="F4167" s="149">
        <v>45242</v>
      </c>
      <c r="G4167" s="149">
        <v>45203</v>
      </c>
      <c r="H4167" s="150">
        <v>100000</v>
      </c>
      <c r="I4167" s="148" t="str">
        <f t="shared" si="256"/>
        <v>2023Q4</v>
      </c>
      <c r="J4167" s="148">
        <f t="shared" si="257"/>
        <v>0</v>
      </c>
      <c r="K4167" s="148">
        <f t="shared" si="258"/>
        <v>0</v>
      </c>
      <c r="L4167" s="151">
        <f t="shared" si="259"/>
        <v>1</v>
      </c>
    </row>
    <row r="4168" spans="2:12" x14ac:dyDescent="0.25">
      <c r="B4168" s="147" t="s">
        <v>9</v>
      </c>
      <c r="C4168" s="148" t="s">
        <v>7</v>
      </c>
      <c r="D4168" s="148">
        <v>24</v>
      </c>
      <c r="E4168" s="148" t="s">
        <v>8</v>
      </c>
      <c r="F4168" s="149">
        <v>45243</v>
      </c>
      <c r="G4168" s="149">
        <v>42827</v>
      </c>
      <c r="H4168" s="150">
        <v>100000</v>
      </c>
      <c r="I4168" s="148" t="str">
        <f t="shared" si="256"/>
        <v>2017Q2</v>
      </c>
      <c r="J4168" s="148">
        <f t="shared" si="257"/>
        <v>6</v>
      </c>
      <c r="K4168" s="148">
        <f t="shared" si="258"/>
        <v>26</v>
      </c>
      <c r="L4168" s="151">
        <f t="shared" si="259"/>
        <v>1</v>
      </c>
    </row>
    <row r="4169" spans="2:12" x14ac:dyDescent="0.25">
      <c r="B4169" s="147" t="s">
        <v>9</v>
      </c>
      <c r="C4169" s="148" t="s">
        <v>7</v>
      </c>
      <c r="D4169" s="148">
        <v>51</v>
      </c>
      <c r="E4169" s="148" t="s">
        <v>8</v>
      </c>
      <c r="F4169" s="149">
        <v>45243</v>
      </c>
      <c r="G4169" s="149">
        <v>44202</v>
      </c>
      <c r="H4169" s="150">
        <v>30000</v>
      </c>
      <c r="I4169" s="148" t="str">
        <f t="shared" si="256"/>
        <v>2021Q1</v>
      </c>
      <c r="J4169" s="148">
        <f t="shared" si="257"/>
        <v>2</v>
      </c>
      <c r="K4169" s="148">
        <f t="shared" si="258"/>
        <v>11</v>
      </c>
      <c r="L4169" s="151">
        <f t="shared" si="259"/>
        <v>1</v>
      </c>
    </row>
    <row r="4170" spans="2:12" x14ac:dyDescent="0.25">
      <c r="B4170" s="147" t="s">
        <v>6</v>
      </c>
      <c r="C4170" s="148" t="s">
        <v>7</v>
      </c>
      <c r="D4170" s="148">
        <v>38</v>
      </c>
      <c r="E4170" s="148" t="s">
        <v>8</v>
      </c>
      <c r="F4170" s="149">
        <v>45243</v>
      </c>
      <c r="G4170" s="149">
        <v>44662</v>
      </c>
      <c r="H4170" s="150">
        <v>84000</v>
      </c>
      <c r="I4170" s="148" t="str">
        <f t="shared" si="256"/>
        <v>2022Q2</v>
      </c>
      <c r="J4170" s="148">
        <f t="shared" si="257"/>
        <v>1</v>
      </c>
      <c r="K4170" s="148">
        <f t="shared" si="258"/>
        <v>6</v>
      </c>
      <c r="L4170" s="151">
        <f t="shared" si="259"/>
        <v>1</v>
      </c>
    </row>
    <row r="4171" spans="2:12" x14ac:dyDescent="0.25">
      <c r="B4171" s="147" t="s">
        <v>9</v>
      </c>
      <c r="C4171" s="148" t="s">
        <v>7</v>
      </c>
      <c r="D4171" s="148">
        <v>50</v>
      </c>
      <c r="E4171" s="148" t="s">
        <v>8</v>
      </c>
      <c r="F4171" s="149">
        <v>45243</v>
      </c>
      <c r="G4171" s="149">
        <v>44847</v>
      </c>
      <c r="H4171" s="150">
        <v>32000</v>
      </c>
      <c r="I4171" s="148" t="str">
        <f t="shared" ref="I4171:I4234" si="260">YEAR(G4171)&amp;"Q"&amp;ROUNDUP(MONTH(G4171)/3,0)</f>
        <v>2022Q4</v>
      </c>
      <c r="J4171" s="148">
        <f t="shared" ref="J4171:J4234" si="261">YEAR(F4171)-YEAR(G4171)</f>
        <v>1</v>
      </c>
      <c r="K4171" s="148">
        <f t="shared" ref="K4171:K4234" si="262">(YEAR(F4171)*4+ROUNDDOWN((MONTH(F4171)-1)/3,0))
-(YEAR(G4171)*4+ROUNDDOWN((MONTH(G4171)-1)/3,0))</f>
        <v>4</v>
      </c>
      <c r="L4171" s="151">
        <f t="shared" ref="L4171:L4234" si="263">IF(C4171="Declined",0,IF(C4171="Admitted",1,IF(B4171="TPD",0.8,1)))</f>
        <v>1</v>
      </c>
    </row>
    <row r="4172" spans="2:12" x14ac:dyDescent="0.25">
      <c r="B4172" s="147" t="s">
        <v>6</v>
      </c>
      <c r="C4172" s="148" t="s">
        <v>7</v>
      </c>
      <c r="D4172" s="148">
        <v>35</v>
      </c>
      <c r="E4172" s="148" t="s">
        <v>8</v>
      </c>
      <c r="F4172" s="149">
        <v>45243</v>
      </c>
      <c r="G4172" s="149">
        <v>45195</v>
      </c>
      <c r="H4172" s="150">
        <v>88000</v>
      </c>
      <c r="I4172" s="148" t="str">
        <f t="shared" si="260"/>
        <v>2023Q3</v>
      </c>
      <c r="J4172" s="148">
        <f t="shared" si="261"/>
        <v>0</v>
      </c>
      <c r="K4172" s="148">
        <f t="shared" si="262"/>
        <v>1</v>
      </c>
      <c r="L4172" s="151">
        <f t="shared" si="263"/>
        <v>1</v>
      </c>
    </row>
    <row r="4173" spans="2:12" x14ac:dyDescent="0.25">
      <c r="B4173" s="147" t="s">
        <v>9</v>
      </c>
      <c r="C4173" s="148" t="s">
        <v>7</v>
      </c>
      <c r="D4173" s="148">
        <v>48</v>
      </c>
      <c r="E4173" s="148" t="s">
        <v>8</v>
      </c>
      <c r="F4173" s="149">
        <v>45244</v>
      </c>
      <c r="G4173" s="149">
        <v>44621</v>
      </c>
      <c r="H4173" s="150">
        <v>38000</v>
      </c>
      <c r="I4173" s="148" t="str">
        <f t="shared" si="260"/>
        <v>2022Q1</v>
      </c>
      <c r="J4173" s="148">
        <f t="shared" si="261"/>
        <v>1</v>
      </c>
      <c r="K4173" s="148">
        <f t="shared" si="262"/>
        <v>7</v>
      </c>
      <c r="L4173" s="151">
        <f t="shared" si="263"/>
        <v>1</v>
      </c>
    </row>
    <row r="4174" spans="2:12" x14ac:dyDescent="0.25">
      <c r="B4174" s="147" t="s">
        <v>9</v>
      </c>
      <c r="C4174" s="148" t="s">
        <v>7</v>
      </c>
      <c r="D4174" s="148">
        <v>57</v>
      </c>
      <c r="E4174" s="148" t="s">
        <v>8</v>
      </c>
      <c r="F4174" s="149">
        <v>45244</v>
      </c>
      <c r="G4174" s="149">
        <v>44769</v>
      </c>
      <c r="H4174" s="150">
        <v>15000</v>
      </c>
      <c r="I4174" s="148" t="str">
        <f t="shared" si="260"/>
        <v>2022Q3</v>
      </c>
      <c r="J4174" s="148">
        <f t="shared" si="261"/>
        <v>1</v>
      </c>
      <c r="K4174" s="148">
        <f t="shared" si="262"/>
        <v>5</v>
      </c>
      <c r="L4174" s="151">
        <f t="shared" si="263"/>
        <v>1</v>
      </c>
    </row>
    <row r="4175" spans="2:12" x14ac:dyDescent="0.25">
      <c r="B4175" s="147" t="s">
        <v>9</v>
      </c>
      <c r="C4175" s="148" t="s">
        <v>7</v>
      </c>
      <c r="D4175" s="148">
        <v>39</v>
      </c>
      <c r="E4175" s="148" t="s">
        <v>8</v>
      </c>
      <c r="F4175" s="149">
        <v>45244</v>
      </c>
      <c r="G4175" s="149">
        <v>44950</v>
      </c>
      <c r="H4175" s="150">
        <v>81000</v>
      </c>
      <c r="I4175" s="148" t="str">
        <f t="shared" si="260"/>
        <v>2023Q1</v>
      </c>
      <c r="J4175" s="148">
        <f t="shared" si="261"/>
        <v>0</v>
      </c>
      <c r="K4175" s="148">
        <f t="shared" si="262"/>
        <v>3</v>
      </c>
      <c r="L4175" s="151">
        <f t="shared" si="263"/>
        <v>1</v>
      </c>
    </row>
    <row r="4176" spans="2:12" x14ac:dyDescent="0.25">
      <c r="B4176" s="147" t="s">
        <v>6</v>
      </c>
      <c r="C4176" s="148" t="s">
        <v>7</v>
      </c>
      <c r="D4176" s="148">
        <v>50</v>
      </c>
      <c r="E4176" s="148" t="s">
        <v>8</v>
      </c>
      <c r="F4176" s="149">
        <v>45244</v>
      </c>
      <c r="G4176" s="149">
        <v>45130</v>
      </c>
      <c r="H4176" s="150">
        <v>32000</v>
      </c>
      <c r="I4176" s="148" t="str">
        <f t="shared" si="260"/>
        <v>2023Q3</v>
      </c>
      <c r="J4176" s="148">
        <f t="shared" si="261"/>
        <v>0</v>
      </c>
      <c r="K4176" s="148">
        <f t="shared" si="262"/>
        <v>1</v>
      </c>
      <c r="L4176" s="151">
        <f t="shared" si="263"/>
        <v>1</v>
      </c>
    </row>
    <row r="4177" spans="2:12" x14ac:dyDescent="0.25">
      <c r="B4177" s="147" t="s">
        <v>9</v>
      </c>
      <c r="C4177" s="148" t="s">
        <v>7</v>
      </c>
      <c r="D4177" s="148">
        <v>57</v>
      </c>
      <c r="E4177" s="148" t="s">
        <v>8</v>
      </c>
      <c r="F4177" s="149">
        <v>45245</v>
      </c>
      <c r="G4177" s="149">
        <v>43980</v>
      </c>
      <c r="H4177" s="150">
        <v>15000</v>
      </c>
      <c r="I4177" s="148" t="str">
        <f t="shared" si="260"/>
        <v>2020Q2</v>
      </c>
      <c r="J4177" s="148">
        <f t="shared" si="261"/>
        <v>3</v>
      </c>
      <c r="K4177" s="148">
        <f t="shared" si="262"/>
        <v>14</v>
      </c>
      <c r="L4177" s="151">
        <f t="shared" si="263"/>
        <v>1</v>
      </c>
    </row>
    <row r="4178" spans="2:12" x14ac:dyDescent="0.25">
      <c r="B4178" s="147" t="s">
        <v>9</v>
      </c>
      <c r="C4178" s="148" t="s">
        <v>7</v>
      </c>
      <c r="D4178" s="148">
        <v>39</v>
      </c>
      <c r="E4178" s="148" t="s">
        <v>8</v>
      </c>
      <c r="F4178" s="149">
        <v>45245</v>
      </c>
      <c r="G4178" s="149">
        <v>44925</v>
      </c>
      <c r="H4178" s="150">
        <v>81000</v>
      </c>
      <c r="I4178" s="148" t="str">
        <f t="shared" si="260"/>
        <v>2022Q4</v>
      </c>
      <c r="J4178" s="148">
        <f t="shared" si="261"/>
        <v>1</v>
      </c>
      <c r="K4178" s="148">
        <f t="shared" si="262"/>
        <v>4</v>
      </c>
      <c r="L4178" s="151">
        <f t="shared" si="263"/>
        <v>1</v>
      </c>
    </row>
    <row r="4179" spans="2:12" x14ac:dyDescent="0.25">
      <c r="B4179" s="147" t="s">
        <v>9</v>
      </c>
      <c r="C4179" s="148" t="s">
        <v>7</v>
      </c>
      <c r="D4179" s="148">
        <v>22</v>
      </c>
      <c r="E4179" s="148" t="s">
        <v>8</v>
      </c>
      <c r="F4179" s="149">
        <v>45248</v>
      </c>
      <c r="G4179" s="149">
        <v>42695</v>
      </c>
      <c r="H4179" s="150">
        <v>100000</v>
      </c>
      <c r="I4179" s="148" t="str">
        <f t="shared" si="260"/>
        <v>2016Q4</v>
      </c>
      <c r="J4179" s="148">
        <f t="shared" si="261"/>
        <v>7</v>
      </c>
      <c r="K4179" s="148">
        <f t="shared" si="262"/>
        <v>28</v>
      </c>
      <c r="L4179" s="151">
        <f t="shared" si="263"/>
        <v>1</v>
      </c>
    </row>
    <row r="4180" spans="2:12" x14ac:dyDescent="0.25">
      <c r="B4180" s="147" t="s">
        <v>9</v>
      </c>
      <c r="C4180" s="148" t="s">
        <v>13</v>
      </c>
      <c r="D4180" s="148">
        <v>32</v>
      </c>
      <c r="E4180" s="148" t="s">
        <v>8</v>
      </c>
      <c r="F4180" s="149">
        <v>45248</v>
      </c>
      <c r="G4180" s="149">
        <v>44622</v>
      </c>
      <c r="H4180" s="150">
        <v>96000</v>
      </c>
      <c r="I4180" s="148" t="str">
        <f t="shared" si="260"/>
        <v>2022Q1</v>
      </c>
      <c r="J4180" s="148">
        <f t="shared" si="261"/>
        <v>1</v>
      </c>
      <c r="K4180" s="148">
        <f t="shared" si="262"/>
        <v>7</v>
      </c>
      <c r="L4180" s="151">
        <f t="shared" si="263"/>
        <v>0.8</v>
      </c>
    </row>
    <row r="4181" spans="2:12" x14ac:dyDescent="0.25">
      <c r="B4181" s="147" t="s">
        <v>6</v>
      </c>
      <c r="C4181" s="148" t="s">
        <v>7</v>
      </c>
      <c r="D4181" s="148">
        <v>51</v>
      </c>
      <c r="E4181" s="148" t="s">
        <v>8</v>
      </c>
      <c r="F4181" s="149">
        <v>45248</v>
      </c>
      <c r="G4181" s="149">
        <v>44677</v>
      </c>
      <c r="H4181" s="150">
        <v>30000</v>
      </c>
      <c r="I4181" s="148" t="str">
        <f t="shared" si="260"/>
        <v>2022Q2</v>
      </c>
      <c r="J4181" s="148">
        <f t="shared" si="261"/>
        <v>1</v>
      </c>
      <c r="K4181" s="148">
        <f t="shared" si="262"/>
        <v>6</v>
      </c>
      <c r="L4181" s="151">
        <f t="shared" si="263"/>
        <v>1</v>
      </c>
    </row>
    <row r="4182" spans="2:12" x14ac:dyDescent="0.25">
      <c r="B4182" s="147" t="s">
        <v>9</v>
      </c>
      <c r="C4182" s="148" t="s">
        <v>7</v>
      </c>
      <c r="D4182" s="148">
        <v>58</v>
      </c>
      <c r="E4182" s="148" t="s">
        <v>8</v>
      </c>
      <c r="F4182" s="149">
        <v>45248</v>
      </c>
      <c r="G4182" s="149">
        <v>44835</v>
      </c>
      <c r="H4182" s="150">
        <v>12000</v>
      </c>
      <c r="I4182" s="148" t="str">
        <f t="shared" si="260"/>
        <v>2022Q4</v>
      </c>
      <c r="J4182" s="148">
        <f t="shared" si="261"/>
        <v>1</v>
      </c>
      <c r="K4182" s="148">
        <f t="shared" si="262"/>
        <v>4</v>
      </c>
      <c r="L4182" s="151">
        <f t="shared" si="263"/>
        <v>1</v>
      </c>
    </row>
    <row r="4183" spans="2:12" x14ac:dyDescent="0.25">
      <c r="B4183" s="147" t="s">
        <v>11</v>
      </c>
      <c r="C4183" s="148" t="s">
        <v>7</v>
      </c>
      <c r="D4183" s="148">
        <v>55</v>
      </c>
      <c r="E4183" s="148" t="s">
        <v>8</v>
      </c>
      <c r="F4183" s="149">
        <v>45248</v>
      </c>
      <c r="G4183" s="149">
        <v>45174</v>
      </c>
      <c r="H4183" s="150">
        <v>20000</v>
      </c>
      <c r="I4183" s="148" t="str">
        <f t="shared" si="260"/>
        <v>2023Q3</v>
      </c>
      <c r="J4183" s="148">
        <f t="shared" si="261"/>
        <v>0</v>
      </c>
      <c r="K4183" s="148">
        <f t="shared" si="262"/>
        <v>1</v>
      </c>
      <c r="L4183" s="151">
        <f t="shared" si="263"/>
        <v>1</v>
      </c>
    </row>
    <row r="4184" spans="2:12" x14ac:dyDescent="0.25">
      <c r="B4184" s="147" t="s">
        <v>6</v>
      </c>
      <c r="C4184" s="148" t="s">
        <v>7</v>
      </c>
      <c r="D4184" s="148">
        <v>40</v>
      </c>
      <c r="E4184" s="148" t="s">
        <v>8</v>
      </c>
      <c r="F4184" s="149">
        <v>45248</v>
      </c>
      <c r="G4184" s="149">
        <v>45181</v>
      </c>
      <c r="H4184" s="150">
        <v>74000</v>
      </c>
      <c r="I4184" s="148" t="str">
        <f t="shared" si="260"/>
        <v>2023Q3</v>
      </c>
      <c r="J4184" s="148">
        <f t="shared" si="261"/>
        <v>0</v>
      </c>
      <c r="K4184" s="148">
        <f t="shared" si="262"/>
        <v>1</v>
      </c>
      <c r="L4184" s="151">
        <f t="shared" si="263"/>
        <v>1</v>
      </c>
    </row>
    <row r="4185" spans="2:12" x14ac:dyDescent="0.25">
      <c r="B4185" s="147" t="s">
        <v>9</v>
      </c>
      <c r="C4185" s="148" t="s">
        <v>7</v>
      </c>
      <c r="D4185" s="148">
        <v>42</v>
      </c>
      <c r="E4185" s="148" t="s">
        <v>8</v>
      </c>
      <c r="F4185" s="149">
        <v>45249</v>
      </c>
      <c r="G4185" s="149">
        <v>43979</v>
      </c>
      <c r="H4185" s="150">
        <v>64000</v>
      </c>
      <c r="I4185" s="148" t="str">
        <f t="shared" si="260"/>
        <v>2020Q2</v>
      </c>
      <c r="J4185" s="148">
        <f t="shared" si="261"/>
        <v>3</v>
      </c>
      <c r="K4185" s="148">
        <f t="shared" si="262"/>
        <v>14</v>
      </c>
      <c r="L4185" s="151">
        <f t="shared" si="263"/>
        <v>1</v>
      </c>
    </row>
    <row r="4186" spans="2:12" x14ac:dyDescent="0.25">
      <c r="B4186" s="147" t="s">
        <v>6</v>
      </c>
      <c r="C4186" s="148" t="s">
        <v>7</v>
      </c>
      <c r="D4186" s="148">
        <v>42</v>
      </c>
      <c r="E4186" s="148" t="s">
        <v>8</v>
      </c>
      <c r="F4186" s="149">
        <v>45249</v>
      </c>
      <c r="G4186" s="149">
        <v>44610</v>
      </c>
      <c r="H4186" s="150">
        <v>64000</v>
      </c>
      <c r="I4186" s="148" t="str">
        <f t="shared" si="260"/>
        <v>2022Q1</v>
      </c>
      <c r="J4186" s="148">
        <f t="shared" si="261"/>
        <v>1</v>
      </c>
      <c r="K4186" s="148">
        <f t="shared" si="262"/>
        <v>7</v>
      </c>
      <c r="L4186" s="151">
        <f t="shared" si="263"/>
        <v>1</v>
      </c>
    </row>
    <row r="4187" spans="2:12" x14ac:dyDescent="0.25">
      <c r="B4187" s="147" t="s">
        <v>6</v>
      </c>
      <c r="C4187" s="148" t="s">
        <v>7</v>
      </c>
      <c r="D4187" s="148">
        <v>56</v>
      </c>
      <c r="E4187" s="148" t="s">
        <v>8</v>
      </c>
      <c r="F4187" s="149">
        <v>45249</v>
      </c>
      <c r="G4187" s="149">
        <v>44990</v>
      </c>
      <c r="H4187" s="150">
        <v>17000</v>
      </c>
      <c r="I4187" s="148" t="str">
        <f t="shared" si="260"/>
        <v>2023Q1</v>
      </c>
      <c r="J4187" s="148">
        <f t="shared" si="261"/>
        <v>0</v>
      </c>
      <c r="K4187" s="148">
        <f t="shared" si="262"/>
        <v>3</v>
      </c>
      <c r="L4187" s="151">
        <f t="shared" si="263"/>
        <v>1</v>
      </c>
    </row>
    <row r="4188" spans="2:12" x14ac:dyDescent="0.25">
      <c r="B4188" s="147" t="s">
        <v>11</v>
      </c>
      <c r="C4188" s="148" t="s">
        <v>7</v>
      </c>
      <c r="D4188" s="148">
        <v>24</v>
      </c>
      <c r="E4188" s="148" t="s">
        <v>8</v>
      </c>
      <c r="F4188" s="149">
        <v>45249</v>
      </c>
      <c r="G4188" s="149">
        <v>45185</v>
      </c>
      <c r="H4188" s="150">
        <v>100000</v>
      </c>
      <c r="I4188" s="148" t="str">
        <f t="shared" si="260"/>
        <v>2023Q3</v>
      </c>
      <c r="J4188" s="148">
        <f t="shared" si="261"/>
        <v>0</v>
      </c>
      <c r="K4188" s="148">
        <f t="shared" si="262"/>
        <v>1</v>
      </c>
      <c r="L4188" s="151">
        <f t="shared" si="263"/>
        <v>1</v>
      </c>
    </row>
    <row r="4189" spans="2:12" x14ac:dyDescent="0.25">
      <c r="B4189" s="147" t="s">
        <v>9</v>
      </c>
      <c r="C4189" s="148" t="s">
        <v>7</v>
      </c>
      <c r="D4189" s="148">
        <v>59</v>
      </c>
      <c r="E4189" s="148" t="s">
        <v>8</v>
      </c>
      <c r="F4189" s="149">
        <v>45250</v>
      </c>
      <c r="G4189" s="149">
        <v>43046</v>
      </c>
      <c r="H4189" s="150">
        <v>10000</v>
      </c>
      <c r="I4189" s="148" t="str">
        <f t="shared" si="260"/>
        <v>2017Q4</v>
      </c>
      <c r="J4189" s="148">
        <f t="shared" si="261"/>
        <v>6</v>
      </c>
      <c r="K4189" s="148">
        <f t="shared" si="262"/>
        <v>24</v>
      </c>
      <c r="L4189" s="151">
        <f t="shared" si="263"/>
        <v>1</v>
      </c>
    </row>
    <row r="4190" spans="2:12" x14ac:dyDescent="0.25">
      <c r="B4190" s="147" t="s">
        <v>9</v>
      </c>
      <c r="C4190" s="148" t="s">
        <v>7</v>
      </c>
      <c r="D4190" s="148">
        <v>50</v>
      </c>
      <c r="E4190" s="148" t="s">
        <v>8</v>
      </c>
      <c r="F4190" s="149">
        <v>45250</v>
      </c>
      <c r="G4190" s="149">
        <v>43638</v>
      </c>
      <c r="H4190" s="150">
        <v>32000</v>
      </c>
      <c r="I4190" s="148" t="str">
        <f t="shared" si="260"/>
        <v>2019Q2</v>
      </c>
      <c r="J4190" s="148">
        <f t="shared" si="261"/>
        <v>4</v>
      </c>
      <c r="K4190" s="148">
        <f t="shared" si="262"/>
        <v>18</v>
      </c>
      <c r="L4190" s="151">
        <f t="shared" si="263"/>
        <v>1</v>
      </c>
    </row>
    <row r="4191" spans="2:12" x14ac:dyDescent="0.25">
      <c r="B4191" s="147" t="s">
        <v>11</v>
      </c>
      <c r="C4191" s="148" t="s">
        <v>7</v>
      </c>
      <c r="D4191" s="148">
        <v>60</v>
      </c>
      <c r="E4191" s="148" t="s">
        <v>8</v>
      </c>
      <c r="F4191" s="149">
        <v>45250</v>
      </c>
      <c r="G4191" s="149">
        <v>45200</v>
      </c>
      <c r="H4191" s="150">
        <v>10000</v>
      </c>
      <c r="I4191" s="148" t="str">
        <f t="shared" si="260"/>
        <v>2023Q4</v>
      </c>
      <c r="J4191" s="148">
        <f t="shared" si="261"/>
        <v>0</v>
      </c>
      <c r="K4191" s="148">
        <f t="shared" si="262"/>
        <v>0</v>
      </c>
      <c r="L4191" s="151">
        <f t="shared" si="263"/>
        <v>1</v>
      </c>
    </row>
    <row r="4192" spans="2:12" x14ac:dyDescent="0.25">
      <c r="B4192" s="147" t="s">
        <v>9</v>
      </c>
      <c r="C4192" s="148" t="s">
        <v>7</v>
      </c>
      <c r="D4192" s="148">
        <v>40</v>
      </c>
      <c r="E4192" s="148" t="s">
        <v>8</v>
      </c>
      <c r="F4192" s="149">
        <v>45251</v>
      </c>
      <c r="G4192" s="149">
        <v>43822</v>
      </c>
      <c r="H4192" s="150">
        <v>74000</v>
      </c>
      <c r="I4192" s="148" t="str">
        <f t="shared" si="260"/>
        <v>2019Q4</v>
      </c>
      <c r="J4192" s="148">
        <f t="shared" si="261"/>
        <v>4</v>
      </c>
      <c r="K4192" s="148">
        <f t="shared" si="262"/>
        <v>16</v>
      </c>
      <c r="L4192" s="151">
        <f t="shared" si="263"/>
        <v>1</v>
      </c>
    </row>
    <row r="4193" spans="2:12" x14ac:dyDescent="0.25">
      <c r="B4193" s="147" t="s">
        <v>9</v>
      </c>
      <c r="C4193" s="148" t="s">
        <v>7</v>
      </c>
      <c r="D4193" s="148">
        <v>57</v>
      </c>
      <c r="E4193" s="148" t="s">
        <v>8</v>
      </c>
      <c r="F4193" s="149">
        <v>45251</v>
      </c>
      <c r="G4193" s="149">
        <v>44352</v>
      </c>
      <c r="H4193" s="150">
        <v>15000</v>
      </c>
      <c r="I4193" s="148" t="str">
        <f t="shared" si="260"/>
        <v>2021Q2</v>
      </c>
      <c r="J4193" s="148">
        <f t="shared" si="261"/>
        <v>2</v>
      </c>
      <c r="K4193" s="148">
        <f t="shared" si="262"/>
        <v>10</v>
      </c>
      <c r="L4193" s="151">
        <f t="shared" si="263"/>
        <v>1</v>
      </c>
    </row>
    <row r="4194" spans="2:12" x14ac:dyDescent="0.25">
      <c r="B4194" s="147" t="s">
        <v>9</v>
      </c>
      <c r="C4194" s="148" t="s">
        <v>7</v>
      </c>
      <c r="D4194" s="148">
        <v>62</v>
      </c>
      <c r="E4194" s="148" t="s">
        <v>8</v>
      </c>
      <c r="F4194" s="149">
        <v>45251</v>
      </c>
      <c r="G4194" s="149">
        <v>45043</v>
      </c>
      <c r="H4194" s="150">
        <v>10000</v>
      </c>
      <c r="I4194" s="148" t="str">
        <f t="shared" si="260"/>
        <v>2023Q2</v>
      </c>
      <c r="J4194" s="148">
        <f t="shared" si="261"/>
        <v>0</v>
      </c>
      <c r="K4194" s="148">
        <f t="shared" si="262"/>
        <v>2</v>
      </c>
      <c r="L4194" s="151">
        <f t="shared" si="263"/>
        <v>1</v>
      </c>
    </row>
    <row r="4195" spans="2:12" x14ac:dyDescent="0.25">
      <c r="B4195" s="147" t="s">
        <v>6</v>
      </c>
      <c r="C4195" s="148" t="s">
        <v>7</v>
      </c>
      <c r="D4195" s="148">
        <v>58</v>
      </c>
      <c r="E4195" s="148" t="s">
        <v>12</v>
      </c>
      <c r="F4195" s="149">
        <v>45251</v>
      </c>
      <c r="G4195" s="149">
        <v>45114</v>
      </c>
      <c r="H4195" s="150">
        <v>24000</v>
      </c>
      <c r="I4195" s="148" t="str">
        <f t="shared" si="260"/>
        <v>2023Q3</v>
      </c>
      <c r="J4195" s="148">
        <f t="shared" si="261"/>
        <v>0</v>
      </c>
      <c r="K4195" s="148">
        <f t="shared" si="262"/>
        <v>1</v>
      </c>
      <c r="L4195" s="151">
        <f t="shared" si="263"/>
        <v>1</v>
      </c>
    </row>
    <row r="4196" spans="2:12" x14ac:dyDescent="0.25">
      <c r="B4196" s="147" t="s">
        <v>6</v>
      </c>
      <c r="C4196" s="148" t="s">
        <v>7</v>
      </c>
      <c r="D4196" s="148">
        <v>20</v>
      </c>
      <c r="E4196" s="148" t="s">
        <v>8</v>
      </c>
      <c r="F4196" s="149">
        <v>45251</v>
      </c>
      <c r="G4196" s="149">
        <v>45223</v>
      </c>
      <c r="H4196" s="150">
        <v>100000</v>
      </c>
      <c r="I4196" s="148" t="str">
        <f t="shared" si="260"/>
        <v>2023Q4</v>
      </c>
      <c r="J4196" s="148">
        <f t="shared" si="261"/>
        <v>0</v>
      </c>
      <c r="K4196" s="148">
        <f t="shared" si="262"/>
        <v>0</v>
      </c>
      <c r="L4196" s="151">
        <f t="shared" si="263"/>
        <v>1</v>
      </c>
    </row>
    <row r="4197" spans="2:12" x14ac:dyDescent="0.25">
      <c r="B4197" s="147" t="s">
        <v>9</v>
      </c>
      <c r="C4197" s="148" t="s">
        <v>7</v>
      </c>
      <c r="D4197" s="148">
        <v>51</v>
      </c>
      <c r="E4197" s="148" t="s">
        <v>8</v>
      </c>
      <c r="F4197" s="149">
        <v>45252</v>
      </c>
      <c r="G4197" s="149">
        <v>44933</v>
      </c>
      <c r="H4197" s="150">
        <v>30000</v>
      </c>
      <c r="I4197" s="148" t="str">
        <f t="shared" si="260"/>
        <v>2023Q1</v>
      </c>
      <c r="J4197" s="148">
        <f t="shared" si="261"/>
        <v>0</v>
      </c>
      <c r="K4197" s="148">
        <f t="shared" si="262"/>
        <v>3</v>
      </c>
      <c r="L4197" s="151">
        <f t="shared" si="263"/>
        <v>1</v>
      </c>
    </row>
    <row r="4198" spans="2:12" x14ac:dyDescent="0.25">
      <c r="B4198" s="147" t="s">
        <v>6</v>
      </c>
      <c r="C4198" s="148" t="s">
        <v>7</v>
      </c>
      <c r="D4198" s="148">
        <v>30</v>
      </c>
      <c r="E4198" s="148" t="s">
        <v>8</v>
      </c>
      <c r="F4198" s="149">
        <v>45255</v>
      </c>
      <c r="G4198" s="149">
        <v>44324</v>
      </c>
      <c r="H4198" s="150">
        <v>100000</v>
      </c>
      <c r="I4198" s="148" t="str">
        <f t="shared" si="260"/>
        <v>2021Q2</v>
      </c>
      <c r="J4198" s="148">
        <f t="shared" si="261"/>
        <v>2</v>
      </c>
      <c r="K4198" s="148">
        <f t="shared" si="262"/>
        <v>10</v>
      </c>
      <c r="L4198" s="151">
        <f t="shared" si="263"/>
        <v>1</v>
      </c>
    </row>
    <row r="4199" spans="2:12" x14ac:dyDescent="0.25">
      <c r="B4199" s="147" t="s">
        <v>9</v>
      </c>
      <c r="C4199" s="148" t="s">
        <v>7</v>
      </c>
      <c r="D4199" s="148">
        <v>26</v>
      </c>
      <c r="E4199" s="148" t="s">
        <v>8</v>
      </c>
      <c r="F4199" s="149">
        <v>45255</v>
      </c>
      <c r="G4199" s="149">
        <v>44343</v>
      </c>
      <c r="H4199" s="150">
        <v>100000</v>
      </c>
      <c r="I4199" s="148" t="str">
        <f t="shared" si="260"/>
        <v>2021Q2</v>
      </c>
      <c r="J4199" s="148">
        <f t="shared" si="261"/>
        <v>2</v>
      </c>
      <c r="K4199" s="148">
        <f t="shared" si="262"/>
        <v>10</v>
      </c>
      <c r="L4199" s="151">
        <f t="shared" si="263"/>
        <v>1</v>
      </c>
    </row>
    <row r="4200" spans="2:12" x14ac:dyDescent="0.25">
      <c r="B4200" s="147" t="s">
        <v>9</v>
      </c>
      <c r="C4200" s="148" t="s">
        <v>13</v>
      </c>
      <c r="D4200" s="148">
        <v>24</v>
      </c>
      <c r="E4200" s="148" t="s">
        <v>8</v>
      </c>
      <c r="F4200" s="149">
        <v>45255</v>
      </c>
      <c r="G4200" s="149">
        <v>44480</v>
      </c>
      <c r="H4200" s="150">
        <v>100000</v>
      </c>
      <c r="I4200" s="148" t="str">
        <f t="shared" si="260"/>
        <v>2021Q4</v>
      </c>
      <c r="J4200" s="148">
        <f t="shared" si="261"/>
        <v>2</v>
      </c>
      <c r="K4200" s="148">
        <f t="shared" si="262"/>
        <v>8</v>
      </c>
      <c r="L4200" s="151">
        <f t="shared" si="263"/>
        <v>0.8</v>
      </c>
    </row>
    <row r="4201" spans="2:12" x14ac:dyDescent="0.25">
      <c r="B4201" s="147" t="s">
        <v>6</v>
      </c>
      <c r="C4201" s="148" t="s">
        <v>7</v>
      </c>
      <c r="D4201" s="148">
        <v>26</v>
      </c>
      <c r="E4201" s="148" t="s">
        <v>8</v>
      </c>
      <c r="F4201" s="149">
        <v>45255</v>
      </c>
      <c r="G4201" s="149">
        <v>44485</v>
      </c>
      <c r="H4201" s="150">
        <v>100000</v>
      </c>
      <c r="I4201" s="148" t="str">
        <f t="shared" si="260"/>
        <v>2021Q4</v>
      </c>
      <c r="J4201" s="148">
        <f t="shared" si="261"/>
        <v>2</v>
      </c>
      <c r="K4201" s="148">
        <f t="shared" si="262"/>
        <v>8</v>
      </c>
      <c r="L4201" s="151">
        <f t="shared" si="263"/>
        <v>1</v>
      </c>
    </row>
    <row r="4202" spans="2:12" x14ac:dyDescent="0.25">
      <c r="B4202" s="147" t="s">
        <v>6</v>
      </c>
      <c r="C4202" s="148" t="s">
        <v>7</v>
      </c>
      <c r="D4202" s="148">
        <v>27</v>
      </c>
      <c r="E4202" s="148" t="s">
        <v>8</v>
      </c>
      <c r="F4202" s="149">
        <v>45255</v>
      </c>
      <c r="G4202" s="149">
        <v>45145</v>
      </c>
      <c r="H4202" s="150">
        <v>100000</v>
      </c>
      <c r="I4202" s="148" t="str">
        <f t="shared" si="260"/>
        <v>2023Q3</v>
      </c>
      <c r="J4202" s="148">
        <f t="shared" si="261"/>
        <v>0</v>
      </c>
      <c r="K4202" s="148">
        <f t="shared" si="262"/>
        <v>1</v>
      </c>
      <c r="L4202" s="151">
        <f t="shared" si="263"/>
        <v>1</v>
      </c>
    </row>
    <row r="4203" spans="2:12" x14ac:dyDescent="0.25">
      <c r="B4203" s="147" t="s">
        <v>9</v>
      </c>
      <c r="C4203" s="148" t="s">
        <v>7</v>
      </c>
      <c r="D4203" s="148">
        <v>61</v>
      </c>
      <c r="E4203" s="148" t="s">
        <v>8</v>
      </c>
      <c r="F4203" s="149">
        <v>45256</v>
      </c>
      <c r="G4203" s="149">
        <v>44217</v>
      </c>
      <c r="H4203" s="150">
        <v>10000</v>
      </c>
      <c r="I4203" s="148" t="str">
        <f t="shared" si="260"/>
        <v>2021Q1</v>
      </c>
      <c r="J4203" s="148">
        <f t="shared" si="261"/>
        <v>2</v>
      </c>
      <c r="K4203" s="148">
        <f t="shared" si="262"/>
        <v>11</v>
      </c>
      <c r="L4203" s="151">
        <f t="shared" si="263"/>
        <v>1</v>
      </c>
    </row>
    <row r="4204" spans="2:12" x14ac:dyDescent="0.25">
      <c r="B4204" s="147" t="s">
        <v>9</v>
      </c>
      <c r="C4204" s="148" t="s">
        <v>7</v>
      </c>
      <c r="D4204" s="148">
        <v>60</v>
      </c>
      <c r="E4204" s="148" t="s">
        <v>8</v>
      </c>
      <c r="F4204" s="149">
        <v>45256</v>
      </c>
      <c r="G4204" s="149">
        <v>44466</v>
      </c>
      <c r="H4204" s="150">
        <v>10000</v>
      </c>
      <c r="I4204" s="148" t="str">
        <f t="shared" si="260"/>
        <v>2021Q3</v>
      </c>
      <c r="J4204" s="148">
        <f t="shared" si="261"/>
        <v>2</v>
      </c>
      <c r="K4204" s="148">
        <f t="shared" si="262"/>
        <v>9</v>
      </c>
      <c r="L4204" s="151">
        <f t="shared" si="263"/>
        <v>1</v>
      </c>
    </row>
    <row r="4205" spans="2:12" x14ac:dyDescent="0.25">
      <c r="B4205" s="147" t="s">
        <v>6</v>
      </c>
      <c r="C4205" s="148" t="s">
        <v>7</v>
      </c>
      <c r="D4205" s="148">
        <v>59</v>
      </c>
      <c r="E4205" s="148" t="s">
        <v>8</v>
      </c>
      <c r="F4205" s="149">
        <v>45256</v>
      </c>
      <c r="G4205" s="149">
        <v>45153</v>
      </c>
      <c r="H4205" s="150">
        <v>10000</v>
      </c>
      <c r="I4205" s="148" t="str">
        <f t="shared" si="260"/>
        <v>2023Q3</v>
      </c>
      <c r="J4205" s="148">
        <f t="shared" si="261"/>
        <v>0</v>
      </c>
      <c r="K4205" s="148">
        <f t="shared" si="262"/>
        <v>1</v>
      </c>
      <c r="L4205" s="151">
        <f t="shared" si="263"/>
        <v>1</v>
      </c>
    </row>
    <row r="4206" spans="2:12" x14ac:dyDescent="0.25">
      <c r="B4206" s="147" t="s">
        <v>9</v>
      </c>
      <c r="C4206" s="148" t="s">
        <v>7</v>
      </c>
      <c r="D4206" s="148">
        <v>52</v>
      </c>
      <c r="E4206" s="148" t="s">
        <v>8</v>
      </c>
      <c r="F4206" s="149">
        <v>45257</v>
      </c>
      <c r="G4206" s="149">
        <v>44122</v>
      </c>
      <c r="H4206" s="150">
        <v>27000</v>
      </c>
      <c r="I4206" s="148" t="str">
        <f t="shared" si="260"/>
        <v>2020Q4</v>
      </c>
      <c r="J4206" s="148">
        <f t="shared" si="261"/>
        <v>3</v>
      </c>
      <c r="K4206" s="148">
        <f t="shared" si="262"/>
        <v>12</v>
      </c>
      <c r="L4206" s="151">
        <f t="shared" si="263"/>
        <v>1</v>
      </c>
    </row>
    <row r="4207" spans="2:12" x14ac:dyDescent="0.25">
      <c r="B4207" s="147" t="s">
        <v>6</v>
      </c>
      <c r="C4207" s="148" t="s">
        <v>7</v>
      </c>
      <c r="D4207" s="148">
        <v>29</v>
      </c>
      <c r="E4207" s="148" t="s">
        <v>8</v>
      </c>
      <c r="F4207" s="149">
        <v>45257</v>
      </c>
      <c r="G4207" s="149">
        <v>45145</v>
      </c>
      <c r="H4207" s="150">
        <v>100000</v>
      </c>
      <c r="I4207" s="148" t="str">
        <f t="shared" si="260"/>
        <v>2023Q3</v>
      </c>
      <c r="J4207" s="148">
        <f t="shared" si="261"/>
        <v>0</v>
      </c>
      <c r="K4207" s="148">
        <f t="shared" si="262"/>
        <v>1</v>
      </c>
      <c r="L4207" s="151">
        <f t="shared" si="263"/>
        <v>1</v>
      </c>
    </row>
    <row r="4208" spans="2:12" x14ac:dyDescent="0.25">
      <c r="B4208" s="147" t="s">
        <v>6</v>
      </c>
      <c r="C4208" s="148" t="s">
        <v>7</v>
      </c>
      <c r="D4208" s="148">
        <v>26</v>
      </c>
      <c r="E4208" s="148" t="s">
        <v>8</v>
      </c>
      <c r="F4208" s="149">
        <v>45257</v>
      </c>
      <c r="G4208" s="149">
        <v>45213</v>
      </c>
      <c r="H4208" s="150">
        <v>100000</v>
      </c>
      <c r="I4208" s="148" t="str">
        <f t="shared" si="260"/>
        <v>2023Q4</v>
      </c>
      <c r="J4208" s="148">
        <f t="shared" si="261"/>
        <v>0</v>
      </c>
      <c r="K4208" s="148">
        <f t="shared" si="262"/>
        <v>0</v>
      </c>
      <c r="L4208" s="151">
        <f t="shared" si="263"/>
        <v>1</v>
      </c>
    </row>
    <row r="4209" spans="2:12" x14ac:dyDescent="0.25">
      <c r="B4209" s="147" t="s">
        <v>9</v>
      </c>
      <c r="C4209" s="148" t="s">
        <v>7</v>
      </c>
      <c r="D4209" s="148">
        <v>40</v>
      </c>
      <c r="E4209" s="148" t="s">
        <v>8</v>
      </c>
      <c r="F4209" s="149">
        <v>45258</v>
      </c>
      <c r="G4209" s="149">
        <v>44242</v>
      </c>
      <c r="H4209" s="150">
        <v>74000</v>
      </c>
      <c r="I4209" s="148" t="str">
        <f t="shared" si="260"/>
        <v>2021Q1</v>
      </c>
      <c r="J4209" s="148">
        <f t="shared" si="261"/>
        <v>2</v>
      </c>
      <c r="K4209" s="148">
        <f t="shared" si="262"/>
        <v>11</v>
      </c>
      <c r="L4209" s="151">
        <f t="shared" si="263"/>
        <v>1</v>
      </c>
    </row>
    <row r="4210" spans="2:12" x14ac:dyDescent="0.25">
      <c r="B4210" s="147" t="s">
        <v>9</v>
      </c>
      <c r="C4210" s="148" t="s">
        <v>7</v>
      </c>
      <c r="D4210" s="148">
        <v>54</v>
      </c>
      <c r="E4210" s="148" t="s">
        <v>8</v>
      </c>
      <c r="F4210" s="149">
        <v>45258</v>
      </c>
      <c r="G4210" s="149">
        <v>44600</v>
      </c>
      <c r="H4210" s="150">
        <v>22000</v>
      </c>
      <c r="I4210" s="148" t="str">
        <f t="shared" si="260"/>
        <v>2022Q1</v>
      </c>
      <c r="J4210" s="148">
        <f t="shared" si="261"/>
        <v>1</v>
      </c>
      <c r="K4210" s="148">
        <f t="shared" si="262"/>
        <v>7</v>
      </c>
      <c r="L4210" s="151">
        <f t="shared" si="263"/>
        <v>1</v>
      </c>
    </row>
    <row r="4211" spans="2:12" x14ac:dyDescent="0.25">
      <c r="B4211" s="147" t="s">
        <v>6</v>
      </c>
      <c r="C4211" s="148" t="s">
        <v>7</v>
      </c>
      <c r="D4211" s="148">
        <v>63</v>
      </c>
      <c r="E4211" s="148" t="s">
        <v>8</v>
      </c>
      <c r="F4211" s="149">
        <v>45258</v>
      </c>
      <c r="G4211" s="149">
        <v>45115</v>
      </c>
      <c r="H4211" s="150">
        <v>10000</v>
      </c>
      <c r="I4211" s="148" t="str">
        <f t="shared" si="260"/>
        <v>2023Q3</v>
      </c>
      <c r="J4211" s="148">
        <f t="shared" si="261"/>
        <v>0</v>
      </c>
      <c r="K4211" s="148">
        <f t="shared" si="262"/>
        <v>1</v>
      </c>
      <c r="L4211" s="151">
        <f t="shared" si="263"/>
        <v>1</v>
      </c>
    </row>
    <row r="4212" spans="2:12" x14ac:dyDescent="0.25">
      <c r="B4212" s="147" t="s">
        <v>9</v>
      </c>
      <c r="C4212" s="148" t="s">
        <v>7</v>
      </c>
      <c r="D4212" s="148">
        <v>41</v>
      </c>
      <c r="E4212" s="148" t="s">
        <v>8</v>
      </c>
      <c r="F4212" s="149">
        <v>45259</v>
      </c>
      <c r="G4212" s="149">
        <v>43595</v>
      </c>
      <c r="H4212" s="150">
        <v>68000</v>
      </c>
      <c r="I4212" s="148" t="str">
        <f t="shared" si="260"/>
        <v>2019Q2</v>
      </c>
      <c r="J4212" s="148">
        <f t="shared" si="261"/>
        <v>4</v>
      </c>
      <c r="K4212" s="148">
        <f t="shared" si="262"/>
        <v>18</v>
      </c>
      <c r="L4212" s="151">
        <f t="shared" si="263"/>
        <v>1</v>
      </c>
    </row>
    <row r="4213" spans="2:12" x14ac:dyDescent="0.25">
      <c r="B4213" s="147" t="s">
        <v>6</v>
      </c>
      <c r="C4213" s="148" t="s">
        <v>7</v>
      </c>
      <c r="D4213" s="148">
        <v>52</v>
      </c>
      <c r="E4213" s="148" t="s">
        <v>8</v>
      </c>
      <c r="F4213" s="149">
        <v>45259</v>
      </c>
      <c r="G4213" s="149">
        <v>44535</v>
      </c>
      <c r="H4213" s="150">
        <v>27000</v>
      </c>
      <c r="I4213" s="148" t="str">
        <f t="shared" si="260"/>
        <v>2021Q4</v>
      </c>
      <c r="J4213" s="148">
        <f t="shared" si="261"/>
        <v>2</v>
      </c>
      <c r="K4213" s="148">
        <f t="shared" si="262"/>
        <v>8</v>
      </c>
      <c r="L4213" s="151">
        <f t="shared" si="263"/>
        <v>1</v>
      </c>
    </row>
    <row r="4214" spans="2:12" x14ac:dyDescent="0.25">
      <c r="B4214" s="147" t="s">
        <v>9</v>
      </c>
      <c r="C4214" s="148" t="s">
        <v>7</v>
      </c>
      <c r="D4214" s="148">
        <v>32</v>
      </c>
      <c r="E4214" s="148" t="s">
        <v>8</v>
      </c>
      <c r="F4214" s="149">
        <v>45259</v>
      </c>
      <c r="G4214" s="149">
        <v>44652</v>
      </c>
      <c r="H4214" s="150">
        <v>96000</v>
      </c>
      <c r="I4214" s="148" t="str">
        <f t="shared" si="260"/>
        <v>2022Q2</v>
      </c>
      <c r="J4214" s="148">
        <f t="shared" si="261"/>
        <v>1</v>
      </c>
      <c r="K4214" s="148">
        <f t="shared" si="262"/>
        <v>6</v>
      </c>
      <c r="L4214" s="151">
        <f t="shared" si="263"/>
        <v>1</v>
      </c>
    </row>
    <row r="4215" spans="2:12" x14ac:dyDescent="0.25">
      <c r="B4215" s="147" t="s">
        <v>9</v>
      </c>
      <c r="C4215" s="148" t="s">
        <v>7</v>
      </c>
      <c r="D4215" s="148">
        <v>63</v>
      </c>
      <c r="E4215" s="148" t="s">
        <v>8</v>
      </c>
      <c r="F4215" s="149">
        <v>45259</v>
      </c>
      <c r="G4215" s="149">
        <v>45032</v>
      </c>
      <c r="H4215" s="150">
        <v>10000</v>
      </c>
      <c r="I4215" s="148" t="str">
        <f t="shared" si="260"/>
        <v>2023Q2</v>
      </c>
      <c r="J4215" s="148">
        <f t="shared" si="261"/>
        <v>0</v>
      </c>
      <c r="K4215" s="148">
        <f t="shared" si="262"/>
        <v>2</v>
      </c>
      <c r="L4215" s="151">
        <f t="shared" si="263"/>
        <v>1</v>
      </c>
    </row>
    <row r="4216" spans="2:12" x14ac:dyDescent="0.25">
      <c r="B4216" s="147" t="s">
        <v>6</v>
      </c>
      <c r="C4216" s="148" t="s">
        <v>7</v>
      </c>
      <c r="D4216" s="148">
        <v>56</v>
      </c>
      <c r="E4216" s="148" t="s">
        <v>8</v>
      </c>
      <c r="F4216" s="149">
        <v>45259</v>
      </c>
      <c r="G4216" s="149">
        <v>45161</v>
      </c>
      <c r="H4216" s="150">
        <v>17000</v>
      </c>
      <c r="I4216" s="148" t="str">
        <f t="shared" si="260"/>
        <v>2023Q3</v>
      </c>
      <c r="J4216" s="148">
        <f t="shared" si="261"/>
        <v>0</v>
      </c>
      <c r="K4216" s="148">
        <f t="shared" si="262"/>
        <v>1</v>
      </c>
      <c r="L4216" s="151">
        <f t="shared" si="263"/>
        <v>1</v>
      </c>
    </row>
    <row r="4217" spans="2:12" x14ac:dyDescent="0.25">
      <c r="B4217" s="147" t="s">
        <v>9</v>
      </c>
      <c r="C4217" s="148" t="s">
        <v>7</v>
      </c>
      <c r="D4217" s="148">
        <v>52</v>
      </c>
      <c r="E4217" s="148" t="s">
        <v>8</v>
      </c>
      <c r="F4217" s="149">
        <v>45262</v>
      </c>
      <c r="G4217" s="149">
        <v>44689</v>
      </c>
      <c r="H4217" s="150">
        <v>27000</v>
      </c>
      <c r="I4217" s="148" t="str">
        <f t="shared" si="260"/>
        <v>2022Q2</v>
      </c>
      <c r="J4217" s="148">
        <f t="shared" si="261"/>
        <v>1</v>
      </c>
      <c r="K4217" s="148">
        <f t="shared" si="262"/>
        <v>6</v>
      </c>
      <c r="L4217" s="151">
        <f t="shared" si="263"/>
        <v>1</v>
      </c>
    </row>
    <row r="4218" spans="2:12" x14ac:dyDescent="0.25">
      <c r="B4218" s="147" t="s">
        <v>9</v>
      </c>
      <c r="C4218" s="148" t="s">
        <v>7</v>
      </c>
      <c r="D4218" s="148">
        <v>46</v>
      </c>
      <c r="E4218" s="148" t="s">
        <v>8</v>
      </c>
      <c r="F4218" s="149">
        <v>45262</v>
      </c>
      <c r="G4218" s="149">
        <v>45064</v>
      </c>
      <c r="H4218" s="150">
        <v>43000</v>
      </c>
      <c r="I4218" s="148" t="str">
        <f t="shared" si="260"/>
        <v>2023Q2</v>
      </c>
      <c r="J4218" s="148">
        <f t="shared" si="261"/>
        <v>0</v>
      </c>
      <c r="K4218" s="148">
        <f t="shared" si="262"/>
        <v>2</v>
      </c>
      <c r="L4218" s="151">
        <f t="shared" si="263"/>
        <v>1</v>
      </c>
    </row>
    <row r="4219" spans="2:12" x14ac:dyDescent="0.25">
      <c r="B4219" s="147" t="s">
        <v>9</v>
      </c>
      <c r="C4219" s="148" t="s">
        <v>7</v>
      </c>
      <c r="D4219" s="148">
        <v>63</v>
      </c>
      <c r="E4219" s="148" t="s">
        <v>8</v>
      </c>
      <c r="F4219" s="149">
        <v>45263</v>
      </c>
      <c r="G4219" s="149">
        <v>45029</v>
      </c>
      <c r="H4219" s="150">
        <v>10000</v>
      </c>
      <c r="I4219" s="148" t="str">
        <f t="shared" si="260"/>
        <v>2023Q2</v>
      </c>
      <c r="J4219" s="148">
        <f t="shared" si="261"/>
        <v>0</v>
      </c>
      <c r="K4219" s="148">
        <f t="shared" si="262"/>
        <v>2</v>
      </c>
      <c r="L4219" s="151">
        <f t="shared" si="263"/>
        <v>1</v>
      </c>
    </row>
    <row r="4220" spans="2:12" x14ac:dyDescent="0.25">
      <c r="B4220" s="147" t="s">
        <v>11</v>
      </c>
      <c r="C4220" s="148" t="s">
        <v>7</v>
      </c>
      <c r="D4220" s="148">
        <v>61</v>
      </c>
      <c r="E4220" s="148" t="s">
        <v>8</v>
      </c>
      <c r="F4220" s="149">
        <v>45263</v>
      </c>
      <c r="G4220" s="149">
        <v>45249</v>
      </c>
      <c r="H4220" s="150">
        <v>10000</v>
      </c>
      <c r="I4220" s="148" t="str">
        <f t="shared" si="260"/>
        <v>2023Q4</v>
      </c>
      <c r="J4220" s="148">
        <f t="shared" si="261"/>
        <v>0</v>
      </c>
      <c r="K4220" s="148">
        <f t="shared" si="262"/>
        <v>0</v>
      </c>
      <c r="L4220" s="151">
        <f t="shared" si="263"/>
        <v>1</v>
      </c>
    </row>
    <row r="4221" spans="2:12" x14ac:dyDescent="0.25">
      <c r="B4221" s="147" t="s">
        <v>9</v>
      </c>
      <c r="C4221" s="148" t="s">
        <v>7</v>
      </c>
      <c r="D4221" s="148">
        <v>49</v>
      </c>
      <c r="E4221" s="148" t="s">
        <v>8</v>
      </c>
      <c r="F4221" s="149">
        <v>45264</v>
      </c>
      <c r="G4221" s="149">
        <v>43293</v>
      </c>
      <c r="H4221" s="150">
        <v>35000</v>
      </c>
      <c r="I4221" s="148" t="str">
        <f t="shared" si="260"/>
        <v>2018Q3</v>
      </c>
      <c r="J4221" s="148">
        <f t="shared" si="261"/>
        <v>5</v>
      </c>
      <c r="K4221" s="148">
        <f t="shared" si="262"/>
        <v>21</v>
      </c>
      <c r="L4221" s="151">
        <f t="shared" si="263"/>
        <v>1</v>
      </c>
    </row>
    <row r="4222" spans="2:12" x14ac:dyDescent="0.25">
      <c r="B4222" s="147" t="s">
        <v>9</v>
      </c>
      <c r="C4222" s="148" t="s">
        <v>7</v>
      </c>
      <c r="D4222" s="148">
        <v>60</v>
      </c>
      <c r="E4222" s="148" t="s">
        <v>8</v>
      </c>
      <c r="F4222" s="149">
        <v>45264</v>
      </c>
      <c r="G4222" s="149">
        <v>43508</v>
      </c>
      <c r="H4222" s="150">
        <v>10000</v>
      </c>
      <c r="I4222" s="148" t="str">
        <f t="shared" si="260"/>
        <v>2019Q1</v>
      </c>
      <c r="J4222" s="148">
        <f t="shared" si="261"/>
        <v>4</v>
      </c>
      <c r="K4222" s="148">
        <f t="shared" si="262"/>
        <v>19</v>
      </c>
      <c r="L4222" s="151">
        <f t="shared" si="263"/>
        <v>1</v>
      </c>
    </row>
    <row r="4223" spans="2:12" x14ac:dyDescent="0.25">
      <c r="B4223" s="147" t="s">
        <v>6</v>
      </c>
      <c r="C4223" s="148" t="s">
        <v>7</v>
      </c>
      <c r="D4223" s="148">
        <v>24</v>
      </c>
      <c r="E4223" s="148" t="s">
        <v>8</v>
      </c>
      <c r="F4223" s="149">
        <v>45264</v>
      </c>
      <c r="G4223" s="149">
        <v>45160</v>
      </c>
      <c r="H4223" s="150">
        <v>100000</v>
      </c>
      <c r="I4223" s="148" t="str">
        <f t="shared" si="260"/>
        <v>2023Q3</v>
      </c>
      <c r="J4223" s="148">
        <f t="shared" si="261"/>
        <v>0</v>
      </c>
      <c r="K4223" s="148">
        <f t="shared" si="262"/>
        <v>1</v>
      </c>
      <c r="L4223" s="151">
        <f t="shared" si="263"/>
        <v>1</v>
      </c>
    </row>
    <row r="4224" spans="2:12" x14ac:dyDescent="0.25">
      <c r="B4224" s="147" t="s">
        <v>6</v>
      </c>
      <c r="C4224" s="148" t="s">
        <v>7</v>
      </c>
      <c r="D4224" s="148">
        <v>22</v>
      </c>
      <c r="E4224" s="148" t="s">
        <v>8</v>
      </c>
      <c r="F4224" s="149">
        <v>45264</v>
      </c>
      <c r="G4224" s="149">
        <v>45183</v>
      </c>
      <c r="H4224" s="150">
        <v>100000</v>
      </c>
      <c r="I4224" s="148" t="str">
        <f t="shared" si="260"/>
        <v>2023Q3</v>
      </c>
      <c r="J4224" s="148">
        <f t="shared" si="261"/>
        <v>0</v>
      </c>
      <c r="K4224" s="148">
        <f t="shared" si="262"/>
        <v>1</v>
      </c>
      <c r="L4224" s="151">
        <f t="shared" si="263"/>
        <v>1</v>
      </c>
    </row>
    <row r="4225" spans="2:12" x14ac:dyDescent="0.25">
      <c r="B4225" s="147" t="s">
        <v>6</v>
      </c>
      <c r="C4225" s="148" t="s">
        <v>7</v>
      </c>
      <c r="D4225" s="148">
        <v>21</v>
      </c>
      <c r="E4225" s="148" t="s">
        <v>8</v>
      </c>
      <c r="F4225" s="149">
        <v>45264</v>
      </c>
      <c r="G4225" s="149">
        <v>45205</v>
      </c>
      <c r="H4225" s="150">
        <v>100000</v>
      </c>
      <c r="I4225" s="148" t="str">
        <f t="shared" si="260"/>
        <v>2023Q4</v>
      </c>
      <c r="J4225" s="148">
        <f t="shared" si="261"/>
        <v>0</v>
      </c>
      <c r="K4225" s="148">
        <f t="shared" si="262"/>
        <v>0</v>
      </c>
      <c r="L4225" s="151">
        <f t="shared" si="263"/>
        <v>1</v>
      </c>
    </row>
    <row r="4226" spans="2:12" x14ac:dyDescent="0.25">
      <c r="B4226" s="147" t="s">
        <v>6</v>
      </c>
      <c r="C4226" s="148" t="s">
        <v>7</v>
      </c>
      <c r="D4226" s="148">
        <v>23</v>
      </c>
      <c r="E4226" s="148" t="s">
        <v>8</v>
      </c>
      <c r="F4226" s="149">
        <v>45265</v>
      </c>
      <c r="G4226" s="149">
        <v>44605</v>
      </c>
      <c r="H4226" s="150">
        <v>100000</v>
      </c>
      <c r="I4226" s="148" t="str">
        <f t="shared" si="260"/>
        <v>2022Q1</v>
      </c>
      <c r="J4226" s="148">
        <f t="shared" si="261"/>
        <v>1</v>
      </c>
      <c r="K4226" s="148">
        <f t="shared" si="262"/>
        <v>7</v>
      </c>
      <c r="L4226" s="151">
        <f t="shared" si="263"/>
        <v>1</v>
      </c>
    </row>
    <row r="4227" spans="2:12" x14ac:dyDescent="0.25">
      <c r="B4227" s="147" t="s">
        <v>9</v>
      </c>
      <c r="C4227" s="148" t="s">
        <v>7</v>
      </c>
      <c r="D4227" s="148">
        <v>44</v>
      </c>
      <c r="E4227" s="148" t="s">
        <v>8</v>
      </c>
      <c r="F4227" s="149">
        <v>45265</v>
      </c>
      <c r="G4227" s="149">
        <v>44990</v>
      </c>
      <c r="H4227" s="150">
        <v>52000</v>
      </c>
      <c r="I4227" s="148" t="str">
        <f t="shared" si="260"/>
        <v>2023Q1</v>
      </c>
      <c r="J4227" s="148">
        <f t="shared" si="261"/>
        <v>0</v>
      </c>
      <c r="K4227" s="148">
        <f t="shared" si="262"/>
        <v>3</v>
      </c>
      <c r="L4227" s="151">
        <f t="shared" si="263"/>
        <v>1</v>
      </c>
    </row>
    <row r="4228" spans="2:12" x14ac:dyDescent="0.25">
      <c r="B4228" s="147" t="s">
        <v>6</v>
      </c>
      <c r="C4228" s="148" t="s">
        <v>7</v>
      </c>
      <c r="D4228" s="148">
        <v>61</v>
      </c>
      <c r="E4228" s="148" t="s">
        <v>8</v>
      </c>
      <c r="F4228" s="149">
        <v>45265</v>
      </c>
      <c r="G4228" s="149">
        <v>45062</v>
      </c>
      <c r="H4228" s="150">
        <v>10000</v>
      </c>
      <c r="I4228" s="148" t="str">
        <f t="shared" si="260"/>
        <v>2023Q2</v>
      </c>
      <c r="J4228" s="148">
        <f t="shared" si="261"/>
        <v>0</v>
      </c>
      <c r="K4228" s="148">
        <f t="shared" si="262"/>
        <v>2</v>
      </c>
      <c r="L4228" s="151">
        <f t="shared" si="263"/>
        <v>1</v>
      </c>
    </row>
    <row r="4229" spans="2:12" x14ac:dyDescent="0.25">
      <c r="B4229" s="147" t="s">
        <v>6</v>
      </c>
      <c r="C4229" s="148" t="s">
        <v>7</v>
      </c>
      <c r="D4229" s="148">
        <v>23</v>
      </c>
      <c r="E4229" s="148" t="s">
        <v>8</v>
      </c>
      <c r="F4229" s="149">
        <v>45265</v>
      </c>
      <c r="G4229" s="149">
        <v>45196</v>
      </c>
      <c r="H4229" s="150">
        <v>100000</v>
      </c>
      <c r="I4229" s="148" t="str">
        <f t="shared" si="260"/>
        <v>2023Q3</v>
      </c>
      <c r="J4229" s="148">
        <f t="shared" si="261"/>
        <v>0</v>
      </c>
      <c r="K4229" s="148">
        <f t="shared" si="262"/>
        <v>1</v>
      </c>
      <c r="L4229" s="151">
        <f t="shared" si="263"/>
        <v>1</v>
      </c>
    </row>
    <row r="4230" spans="2:12" x14ac:dyDescent="0.25">
      <c r="B4230" s="147" t="s">
        <v>6</v>
      </c>
      <c r="C4230" s="148" t="s">
        <v>7</v>
      </c>
      <c r="D4230" s="148">
        <v>38</v>
      </c>
      <c r="E4230" s="148" t="s">
        <v>8</v>
      </c>
      <c r="F4230" s="149">
        <v>45265</v>
      </c>
      <c r="G4230" s="149">
        <v>45218</v>
      </c>
      <c r="H4230" s="150">
        <v>84000</v>
      </c>
      <c r="I4230" s="148" t="str">
        <f t="shared" si="260"/>
        <v>2023Q4</v>
      </c>
      <c r="J4230" s="148">
        <f t="shared" si="261"/>
        <v>0</v>
      </c>
      <c r="K4230" s="148">
        <f t="shared" si="262"/>
        <v>0</v>
      </c>
      <c r="L4230" s="151">
        <f t="shared" si="263"/>
        <v>1</v>
      </c>
    </row>
    <row r="4231" spans="2:12" x14ac:dyDescent="0.25">
      <c r="B4231" s="147" t="s">
        <v>6</v>
      </c>
      <c r="C4231" s="148" t="s">
        <v>7</v>
      </c>
      <c r="D4231" s="148">
        <v>60</v>
      </c>
      <c r="E4231" s="148" t="s">
        <v>8</v>
      </c>
      <c r="F4231" s="149">
        <v>45265</v>
      </c>
      <c r="G4231" s="149">
        <v>45223</v>
      </c>
      <c r="H4231" s="150">
        <v>10000</v>
      </c>
      <c r="I4231" s="148" t="str">
        <f t="shared" si="260"/>
        <v>2023Q4</v>
      </c>
      <c r="J4231" s="148">
        <f t="shared" si="261"/>
        <v>0</v>
      </c>
      <c r="K4231" s="148">
        <f t="shared" si="262"/>
        <v>0</v>
      </c>
      <c r="L4231" s="151">
        <f t="shared" si="263"/>
        <v>1</v>
      </c>
    </row>
    <row r="4232" spans="2:12" x14ac:dyDescent="0.25">
      <c r="B4232" s="147" t="s">
        <v>6</v>
      </c>
      <c r="C4232" s="148" t="s">
        <v>7</v>
      </c>
      <c r="D4232" s="148">
        <v>23</v>
      </c>
      <c r="E4232" s="148" t="s">
        <v>8</v>
      </c>
      <c r="F4232" s="149">
        <v>45266</v>
      </c>
      <c r="G4232" s="149">
        <v>45211</v>
      </c>
      <c r="H4232" s="150">
        <v>100000</v>
      </c>
      <c r="I4232" s="148" t="str">
        <f t="shared" si="260"/>
        <v>2023Q4</v>
      </c>
      <c r="J4232" s="148">
        <f t="shared" si="261"/>
        <v>0</v>
      </c>
      <c r="K4232" s="148">
        <f t="shared" si="262"/>
        <v>0</v>
      </c>
      <c r="L4232" s="151">
        <f t="shared" si="263"/>
        <v>1</v>
      </c>
    </row>
    <row r="4233" spans="2:12" x14ac:dyDescent="0.25">
      <c r="B4233" s="147" t="s">
        <v>9</v>
      </c>
      <c r="C4233" s="148" t="s">
        <v>7</v>
      </c>
      <c r="D4233" s="148">
        <v>24</v>
      </c>
      <c r="E4233" s="148" t="s">
        <v>8</v>
      </c>
      <c r="F4233" s="149">
        <v>45269</v>
      </c>
      <c r="G4233" s="149">
        <v>43095</v>
      </c>
      <c r="H4233" s="150">
        <v>100000</v>
      </c>
      <c r="I4233" s="148" t="str">
        <f t="shared" si="260"/>
        <v>2017Q4</v>
      </c>
      <c r="J4233" s="148">
        <f t="shared" si="261"/>
        <v>6</v>
      </c>
      <c r="K4233" s="148">
        <f t="shared" si="262"/>
        <v>24</v>
      </c>
      <c r="L4233" s="151">
        <f t="shared" si="263"/>
        <v>1</v>
      </c>
    </row>
    <row r="4234" spans="2:12" x14ac:dyDescent="0.25">
      <c r="B4234" s="147" t="s">
        <v>9</v>
      </c>
      <c r="C4234" s="148" t="s">
        <v>7</v>
      </c>
      <c r="D4234" s="148">
        <v>46</v>
      </c>
      <c r="E4234" s="148" t="s">
        <v>8</v>
      </c>
      <c r="F4234" s="149">
        <v>45269</v>
      </c>
      <c r="G4234" s="149">
        <v>44774</v>
      </c>
      <c r="H4234" s="150">
        <v>43000</v>
      </c>
      <c r="I4234" s="148" t="str">
        <f t="shared" si="260"/>
        <v>2022Q3</v>
      </c>
      <c r="J4234" s="148">
        <f t="shared" si="261"/>
        <v>1</v>
      </c>
      <c r="K4234" s="148">
        <f t="shared" si="262"/>
        <v>5</v>
      </c>
      <c r="L4234" s="151">
        <f t="shared" si="263"/>
        <v>1</v>
      </c>
    </row>
    <row r="4235" spans="2:12" x14ac:dyDescent="0.25">
      <c r="B4235" s="147" t="s">
        <v>6</v>
      </c>
      <c r="C4235" s="148" t="s">
        <v>7</v>
      </c>
      <c r="D4235" s="148">
        <v>20</v>
      </c>
      <c r="E4235" s="148" t="s">
        <v>8</v>
      </c>
      <c r="F4235" s="149">
        <v>45269</v>
      </c>
      <c r="G4235" s="149">
        <v>44919</v>
      </c>
      <c r="H4235" s="150">
        <v>100000</v>
      </c>
      <c r="I4235" s="148" t="str">
        <f t="shared" ref="I4235:I4298" si="264">YEAR(G4235)&amp;"Q"&amp;ROUNDUP(MONTH(G4235)/3,0)</f>
        <v>2022Q4</v>
      </c>
      <c r="J4235" s="148">
        <f t="shared" ref="J4235:J4298" si="265">YEAR(F4235)-YEAR(G4235)</f>
        <v>1</v>
      </c>
      <c r="K4235" s="148">
        <f t="shared" ref="K4235:K4298" si="266">(YEAR(F4235)*4+ROUNDDOWN((MONTH(F4235)-1)/3,0))
-(YEAR(G4235)*4+ROUNDDOWN((MONTH(G4235)-1)/3,0))</f>
        <v>4</v>
      </c>
      <c r="L4235" s="151">
        <f t="shared" ref="L4235:L4298" si="267">IF(C4235="Declined",0,IF(C4235="Admitted",1,IF(B4235="TPD",0.8,1)))</f>
        <v>1</v>
      </c>
    </row>
    <row r="4236" spans="2:12" x14ac:dyDescent="0.25">
      <c r="B4236" s="147" t="s">
        <v>9</v>
      </c>
      <c r="C4236" s="148" t="s">
        <v>7</v>
      </c>
      <c r="D4236" s="148">
        <v>47</v>
      </c>
      <c r="E4236" s="148" t="s">
        <v>8</v>
      </c>
      <c r="F4236" s="149">
        <v>45269</v>
      </c>
      <c r="G4236" s="149">
        <v>44919</v>
      </c>
      <c r="H4236" s="150">
        <v>40000</v>
      </c>
      <c r="I4236" s="148" t="str">
        <f t="shared" si="264"/>
        <v>2022Q4</v>
      </c>
      <c r="J4236" s="148">
        <f t="shared" si="265"/>
        <v>1</v>
      </c>
      <c r="K4236" s="148">
        <f t="shared" si="266"/>
        <v>4</v>
      </c>
      <c r="L4236" s="151">
        <f t="shared" si="267"/>
        <v>1</v>
      </c>
    </row>
    <row r="4237" spans="2:12" x14ac:dyDescent="0.25">
      <c r="B4237" s="147" t="s">
        <v>6</v>
      </c>
      <c r="C4237" s="148" t="s">
        <v>7</v>
      </c>
      <c r="D4237" s="148">
        <v>35</v>
      </c>
      <c r="E4237" s="148" t="s">
        <v>8</v>
      </c>
      <c r="F4237" s="149">
        <v>45269</v>
      </c>
      <c r="G4237" s="149">
        <v>45179</v>
      </c>
      <c r="H4237" s="150">
        <v>88000</v>
      </c>
      <c r="I4237" s="148" t="str">
        <f t="shared" si="264"/>
        <v>2023Q3</v>
      </c>
      <c r="J4237" s="148">
        <f t="shared" si="265"/>
        <v>0</v>
      </c>
      <c r="K4237" s="148">
        <f t="shared" si="266"/>
        <v>1</v>
      </c>
      <c r="L4237" s="151">
        <f t="shared" si="267"/>
        <v>1</v>
      </c>
    </row>
    <row r="4238" spans="2:12" x14ac:dyDescent="0.25">
      <c r="B4238" s="147" t="s">
        <v>6</v>
      </c>
      <c r="C4238" s="148" t="s">
        <v>7</v>
      </c>
      <c r="D4238" s="148">
        <v>29</v>
      </c>
      <c r="E4238" s="148" t="s">
        <v>8</v>
      </c>
      <c r="F4238" s="149">
        <v>45269</v>
      </c>
      <c r="G4238" s="149">
        <v>45210</v>
      </c>
      <c r="H4238" s="150">
        <v>100000</v>
      </c>
      <c r="I4238" s="148" t="str">
        <f t="shared" si="264"/>
        <v>2023Q4</v>
      </c>
      <c r="J4238" s="148">
        <f t="shared" si="265"/>
        <v>0</v>
      </c>
      <c r="K4238" s="148">
        <f t="shared" si="266"/>
        <v>0</v>
      </c>
      <c r="L4238" s="151">
        <f t="shared" si="267"/>
        <v>1</v>
      </c>
    </row>
    <row r="4239" spans="2:12" x14ac:dyDescent="0.25">
      <c r="B4239" s="147" t="s">
        <v>9</v>
      </c>
      <c r="C4239" s="148" t="s">
        <v>7</v>
      </c>
      <c r="D4239" s="148">
        <v>34</v>
      </c>
      <c r="E4239" s="148" t="s">
        <v>8</v>
      </c>
      <c r="F4239" s="149">
        <v>45270</v>
      </c>
      <c r="G4239" s="149">
        <v>43973</v>
      </c>
      <c r="H4239" s="150">
        <v>91000</v>
      </c>
      <c r="I4239" s="148" t="str">
        <f t="shared" si="264"/>
        <v>2020Q2</v>
      </c>
      <c r="J4239" s="148">
        <f t="shared" si="265"/>
        <v>3</v>
      </c>
      <c r="K4239" s="148">
        <f t="shared" si="266"/>
        <v>14</v>
      </c>
      <c r="L4239" s="151">
        <f t="shared" si="267"/>
        <v>1</v>
      </c>
    </row>
    <row r="4240" spans="2:12" x14ac:dyDescent="0.25">
      <c r="B4240" s="147" t="s">
        <v>6</v>
      </c>
      <c r="C4240" s="148" t="s">
        <v>7</v>
      </c>
      <c r="D4240" s="148">
        <v>18</v>
      </c>
      <c r="E4240" s="148" t="s">
        <v>8</v>
      </c>
      <c r="F4240" s="149">
        <v>45270</v>
      </c>
      <c r="G4240" s="149">
        <v>45164</v>
      </c>
      <c r="H4240" s="150">
        <v>100000</v>
      </c>
      <c r="I4240" s="148" t="str">
        <f t="shared" si="264"/>
        <v>2023Q3</v>
      </c>
      <c r="J4240" s="148">
        <f t="shared" si="265"/>
        <v>0</v>
      </c>
      <c r="K4240" s="148">
        <f t="shared" si="266"/>
        <v>1</v>
      </c>
      <c r="L4240" s="151">
        <f t="shared" si="267"/>
        <v>1</v>
      </c>
    </row>
    <row r="4241" spans="2:12" x14ac:dyDescent="0.25">
      <c r="B4241" s="147" t="s">
        <v>6</v>
      </c>
      <c r="C4241" s="148" t="s">
        <v>7</v>
      </c>
      <c r="D4241" s="148">
        <v>55</v>
      </c>
      <c r="E4241" s="148" t="s">
        <v>8</v>
      </c>
      <c r="F4241" s="149">
        <v>45270</v>
      </c>
      <c r="G4241" s="149">
        <v>45209</v>
      </c>
      <c r="H4241" s="150">
        <v>20000</v>
      </c>
      <c r="I4241" s="148" t="str">
        <f t="shared" si="264"/>
        <v>2023Q4</v>
      </c>
      <c r="J4241" s="148">
        <f t="shared" si="265"/>
        <v>0</v>
      </c>
      <c r="K4241" s="148">
        <f t="shared" si="266"/>
        <v>0</v>
      </c>
      <c r="L4241" s="151">
        <f t="shared" si="267"/>
        <v>1</v>
      </c>
    </row>
    <row r="4242" spans="2:12" x14ac:dyDescent="0.25">
      <c r="B4242" s="147" t="s">
        <v>9</v>
      </c>
      <c r="C4242" s="148" t="s">
        <v>7</v>
      </c>
      <c r="D4242" s="148">
        <v>61</v>
      </c>
      <c r="E4242" s="148" t="s">
        <v>8</v>
      </c>
      <c r="F4242" s="149">
        <v>45271</v>
      </c>
      <c r="G4242" s="149">
        <v>44935</v>
      </c>
      <c r="H4242" s="150">
        <v>10000</v>
      </c>
      <c r="I4242" s="148" t="str">
        <f t="shared" si="264"/>
        <v>2023Q1</v>
      </c>
      <c r="J4242" s="148">
        <f t="shared" si="265"/>
        <v>0</v>
      </c>
      <c r="K4242" s="148">
        <f t="shared" si="266"/>
        <v>3</v>
      </c>
      <c r="L4242" s="151">
        <f t="shared" si="267"/>
        <v>1</v>
      </c>
    </row>
    <row r="4243" spans="2:12" x14ac:dyDescent="0.25">
      <c r="B4243" s="147" t="s">
        <v>9</v>
      </c>
      <c r="C4243" s="148" t="s">
        <v>7</v>
      </c>
      <c r="D4243" s="148">
        <v>36</v>
      </c>
      <c r="E4243" s="148" t="s">
        <v>8</v>
      </c>
      <c r="F4243" s="149">
        <v>45272</v>
      </c>
      <c r="G4243" s="149">
        <v>42826</v>
      </c>
      <c r="H4243" s="150">
        <v>87000</v>
      </c>
      <c r="I4243" s="148" t="str">
        <f t="shared" si="264"/>
        <v>2017Q2</v>
      </c>
      <c r="J4243" s="148">
        <f t="shared" si="265"/>
        <v>6</v>
      </c>
      <c r="K4243" s="148">
        <f t="shared" si="266"/>
        <v>26</v>
      </c>
      <c r="L4243" s="151">
        <f t="shared" si="267"/>
        <v>1</v>
      </c>
    </row>
    <row r="4244" spans="2:12" x14ac:dyDescent="0.25">
      <c r="B4244" s="147" t="s">
        <v>9</v>
      </c>
      <c r="C4244" s="148" t="s">
        <v>7</v>
      </c>
      <c r="D4244" s="148">
        <v>50</v>
      </c>
      <c r="E4244" s="148" t="s">
        <v>8</v>
      </c>
      <c r="F4244" s="149">
        <v>45272</v>
      </c>
      <c r="G4244" s="149">
        <v>44257</v>
      </c>
      <c r="H4244" s="150">
        <v>32000</v>
      </c>
      <c r="I4244" s="148" t="str">
        <f t="shared" si="264"/>
        <v>2021Q1</v>
      </c>
      <c r="J4244" s="148">
        <f t="shared" si="265"/>
        <v>2</v>
      </c>
      <c r="K4244" s="148">
        <f t="shared" si="266"/>
        <v>11</v>
      </c>
      <c r="L4244" s="151">
        <f t="shared" si="267"/>
        <v>1</v>
      </c>
    </row>
    <row r="4245" spans="2:12" x14ac:dyDescent="0.25">
      <c r="B4245" s="147" t="s">
        <v>6</v>
      </c>
      <c r="C4245" s="148" t="s">
        <v>7</v>
      </c>
      <c r="D4245" s="148">
        <v>61</v>
      </c>
      <c r="E4245" s="148" t="s">
        <v>8</v>
      </c>
      <c r="F4245" s="149">
        <v>45272</v>
      </c>
      <c r="G4245" s="149">
        <v>44964</v>
      </c>
      <c r="H4245" s="150">
        <v>10000</v>
      </c>
      <c r="I4245" s="148" t="str">
        <f t="shared" si="264"/>
        <v>2023Q1</v>
      </c>
      <c r="J4245" s="148">
        <f t="shared" si="265"/>
        <v>0</v>
      </c>
      <c r="K4245" s="148">
        <f t="shared" si="266"/>
        <v>3</v>
      </c>
      <c r="L4245" s="151">
        <f t="shared" si="267"/>
        <v>1</v>
      </c>
    </row>
    <row r="4246" spans="2:12" x14ac:dyDescent="0.25">
      <c r="B4246" s="147" t="s">
        <v>6</v>
      </c>
      <c r="C4246" s="148" t="s">
        <v>7</v>
      </c>
      <c r="D4246" s="148">
        <v>34</v>
      </c>
      <c r="E4246" s="148" t="s">
        <v>8</v>
      </c>
      <c r="F4246" s="149">
        <v>45272</v>
      </c>
      <c r="G4246" s="149">
        <v>45151</v>
      </c>
      <c r="H4246" s="150">
        <v>91000</v>
      </c>
      <c r="I4246" s="148" t="str">
        <f t="shared" si="264"/>
        <v>2023Q3</v>
      </c>
      <c r="J4246" s="148">
        <f t="shared" si="265"/>
        <v>0</v>
      </c>
      <c r="K4246" s="148">
        <f t="shared" si="266"/>
        <v>1</v>
      </c>
      <c r="L4246" s="151">
        <f t="shared" si="267"/>
        <v>1</v>
      </c>
    </row>
    <row r="4247" spans="2:12" x14ac:dyDescent="0.25">
      <c r="B4247" s="147" t="s">
        <v>6</v>
      </c>
      <c r="C4247" s="148" t="s">
        <v>7</v>
      </c>
      <c r="D4247" s="148">
        <v>57</v>
      </c>
      <c r="E4247" s="148" t="s">
        <v>8</v>
      </c>
      <c r="F4247" s="149">
        <v>45272</v>
      </c>
      <c r="G4247" s="149">
        <v>45167</v>
      </c>
      <c r="H4247" s="150">
        <v>15000</v>
      </c>
      <c r="I4247" s="148" t="str">
        <f t="shared" si="264"/>
        <v>2023Q3</v>
      </c>
      <c r="J4247" s="148">
        <f t="shared" si="265"/>
        <v>0</v>
      </c>
      <c r="K4247" s="148">
        <f t="shared" si="266"/>
        <v>1</v>
      </c>
      <c r="L4247" s="151">
        <f t="shared" si="267"/>
        <v>1</v>
      </c>
    </row>
    <row r="4248" spans="2:12" x14ac:dyDescent="0.25">
      <c r="B4248" s="147" t="s">
        <v>6</v>
      </c>
      <c r="C4248" s="148" t="s">
        <v>7</v>
      </c>
      <c r="D4248" s="148">
        <v>31</v>
      </c>
      <c r="E4248" s="148" t="s">
        <v>8</v>
      </c>
      <c r="F4248" s="149">
        <v>45272</v>
      </c>
      <c r="G4248" s="149">
        <v>45210</v>
      </c>
      <c r="H4248" s="150">
        <v>98000</v>
      </c>
      <c r="I4248" s="148" t="str">
        <f t="shared" si="264"/>
        <v>2023Q4</v>
      </c>
      <c r="J4248" s="148">
        <f t="shared" si="265"/>
        <v>0</v>
      </c>
      <c r="K4248" s="148">
        <f t="shared" si="266"/>
        <v>0</v>
      </c>
      <c r="L4248" s="151">
        <f t="shared" si="267"/>
        <v>1</v>
      </c>
    </row>
    <row r="4249" spans="2:12" x14ac:dyDescent="0.25">
      <c r="B4249" s="147" t="s">
        <v>9</v>
      </c>
      <c r="C4249" s="148" t="s">
        <v>7</v>
      </c>
      <c r="D4249" s="148">
        <v>56</v>
      </c>
      <c r="E4249" s="148" t="s">
        <v>8</v>
      </c>
      <c r="F4249" s="149">
        <v>45273</v>
      </c>
      <c r="G4249" s="149">
        <v>44325</v>
      </c>
      <c r="H4249" s="150">
        <v>17000</v>
      </c>
      <c r="I4249" s="148" t="str">
        <f t="shared" si="264"/>
        <v>2021Q2</v>
      </c>
      <c r="J4249" s="148">
        <f t="shared" si="265"/>
        <v>2</v>
      </c>
      <c r="K4249" s="148">
        <f t="shared" si="266"/>
        <v>10</v>
      </c>
      <c r="L4249" s="151">
        <f t="shared" si="267"/>
        <v>1</v>
      </c>
    </row>
    <row r="4250" spans="2:12" x14ac:dyDescent="0.25">
      <c r="B4250" s="147" t="s">
        <v>6</v>
      </c>
      <c r="C4250" s="148" t="s">
        <v>7</v>
      </c>
      <c r="D4250" s="148">
        <v>49</v>
      </c>
      <c r="E4250" s="148" t="s">
        <v>8</v>
      </c>
      <c r="F4250" s="149">
        <v>45273</v>
      </c>
      <c r="G4250" s="149">
        <v>45211</v>
      </c>
      <c r="H4250" s="150">
        <v>35000</v>
      </c>
      <c r="I4250" s="148" t="str">
        <f t="shared" si="264"/>
        <v>2023Q4</v>
      </c>
      <c r="J4250" s="148">
        <f t="shared" si="265"/>
        <v>0</v>
      </c>
      <c r="K4250" s="148">
        <f t="shared" si="266"/>
        <v>0</v>
      </c>
      <c r="L4250" s="151">
        <f t="shared" si="267"/>
        <v>1</v>
      </c>
    </row>
    <row r="4251" spans="2:12" x14ac:dyDescent="0.25">
      <c r="B4251" s="147" t="s">
        <v>9</v>
      </c>
      <c r="C4251" s="148" t="s">
        <v>7</v>
      </c>
      <c r="D4251" s="148">
        <v>39</v>
      </c>
      <c r="E4251" s="148" t="s">
        <v>8</v>
      </c>
      <c r="F4251" s="149">
        <v>45276</v>
      </c>
      <c r="G4251" s="149">
        <v>44885</v>
      </c>
      <c r="H4251" s="150">
        <v>81000</v>
      </c>
      <c r="I4251" s="148" t="str">
        <f t="shared" si="264"/>
        <v>2022Q4</v>
      </c>
      <c r="J4251" s="148">
        <f t="shared" si="265"/>
        <v>1</v>
      </c>
      <c r="K4251" s="148">
        <f t="shared" si="266"/>
        <v>4</v>
      </c>
      <c r="L4251" s="151">
        <f t="shared" si="267"/>
        <v>1</v>
      </c>
    </row>
    <row r="4252" spans="2:12" x14ac:dyDescent="0.25">
      <c r="B4252" s="147" t="s">
        <v>11</v>
      </c>
      <c r="C4252" s="148" t="s">
        <v>7</v>
      </c>
      <c r="D4252" s="148">
        <v>63</v>
      </c>
      <c r="E4252" s="148" t="s">
        <v>8</v>
      </c>
      <c r="F4252" s="149">
        <v>45276</v>
      </c>
      <c r="G4252" s="149">
        <v>45131</v>
      </c>
      <c r="H4252" s="150">
        <v>10000</v>
      </c>
      <c r="I4252" s="148" t="str">
        <f t="shared" si="264"/>
        <v>2023Q3</v>
      </c>
      <c r="J4252" s="148">
        <f t="shared" si="265"/>
        <v>0</v>
      </c>
      <c r="K4252" s="148">
        <f t="shared" si="266"/>
        <v>1</v>
      </c>
      <c r="L4252" s="151">
        <f t="shared" si="267"/>
        <v>1</v>
      </c>
    </row>
    <row r="4253" spans="2:12" x14ac:dyDescent="0.25">
      <c r="B4253" s="147" t="s">
        <v>6</v>
      </c>
      <c r="C4253" s="148" t="s">
        <v>7</v>
      </c>
      <c r="D4253" s="148">
        <v>23</v>
      </c>
      <c r="E4253" s="148" t="s">
        <v>8</v>
      </c>
      <c r="F4253" s="149">
        <v>45276</v>
      </c>
      <c r="G4253" s="149">
        <v>45185</v>
      </c>
      <c r="H4253" s="150">
        <v>100000</v>
      </c>
      <c r="I4253" s="148" t="str">
        <f t="shared" si="264"/>
        <v>2023Q3</v>
      </c>
      <c r="J4253" s="148">
        <f t="shared" si="265"/>
        <v>0</v>
      </c>
      <c r="K4253" s="148">
        <f t="shared" si="266"/>
        <v>1</v>
      </c>
      <c r="L4253" s="151">
        <f t="shared" si="267"/>
        <v>1</v>
      </c>
    </row>
    <row r="4254" spans="2:12" x14ac:dyDescent="0.25">
      <c r="B4254" s="147" t="s">
        <v>9</v>
      </c>
      <c r="C4254" s="148" t="s">
        <v>7</v>
      </c>
      <c r="D4254" s="148">
        <v>39</v>
      </c>
      <c r="E4254" s="148" t="s">
        <v>8</v>
      </c>
      <c r="F4254" s="149">
        <v>45277</v>
      </c>
      <c r="G4254" s="149">
        <v>43934</v>
      </c>
      <c r="H4254" s="150">
        <v>81000</v>
      </c>
      <c r="I4254" s="148" t="str">
        <f t="shared" si="264"/>
        <v>2020Q2</v>
      </c>
      <c r="J4254" s="148">
        <f t="shared" si="265"/>
        <v>3</v>
      </c>
      <c r="K4254" s="148">
        <f t="shared" si="266"/>
        <v>14</v>
      </c>
      <c r="L4254" s="151">
        <f t="shared" si="267"/>
        <v>1</v>
      </c>
    </row>
    <row r="4255" spans="2:12" x14ac:dyDescent="0.25">
      <c r="B4255" s="147" t="s">
        <v>6</v>
      </c>
      <c r="C4255" s="148" t="s">
        <v>7</v>
      </c>
      <c r="D4255" s="148">
        <v>38</v>
      </c>
      <c r="E4255" s="148" t="s">
        <v>8</v>
      </c>
      <c r="F4255" s="149">
        <v>45277</v>
      </c>
      <c r="G4255" s="149">
        <v>44943</v>
      </c>
      <c r="H4255" s="150">
        <v>84000</v>
      </c>
      <c r="I4255" s="148" t="str">
        <f t="shared" si="264"/>
        <v>2023Q1</v>
      </c>
      <c r="J4255" s="148">
        <f t="shared" si="265"/>
        <v>0</v>
      </c>
      <c r="K4255" s="148">
        <f t="shared" si="266"/>
        <v>3</v>
      </c>
      <c r="L4255" s="151">
        <f t="shared" si="267"/>
        <v>1</v>
      </c>
    </row>
    <row r="4256" spans="2:12" x14ac:dyDescent="0.25">
      <c r="B4256" s="147" t="s">
        <v>6</v>
      </c>
      <c r="C4256" s="148" t="s">
        <v>7</v>
      </c>
      <c r="D4256" s="148">
        <v>51</v>
      </c>
      <c r="E4256" s="148" t="s">
        <v>8</v>
      </c>
      <c r="F4256" s="149">
        <v>45277</v>
      </c>
      <c r="G4256" s="149">
        <v>45116</v>
      </c>
      <c r="H4256" s="150">
        <v>30000</v>
      </c>
      <c r="I4256" s="148" t="str">
        <f t="shared" si="264"/>
        <v>2023Q3</v>
      </c>
      <c r="J4256" s="148">
        <f t="shared" si="265"/>
        <v>0</v>
      </c>
      <c r="K4256" s="148">
        <f t="shared" si="266"/>
        <v>1</v>
      </c>
      <c r="L4256" s="151">
        <f t="shared" si="267"/>
        <v>1</v>
      </c>
    </row>
    <row r="4257" spans="2:12" x14ac:dyDescent="0.25">
      <c r="B4257" s="147" t="s">
        <v>9</v>
      </c>
      <c r="C4257" s="148" t="s">
        <v>7</v>
      </c>
      <c r="D4257" s="148">
        <v>59</v>
      </c>
      <c r="E4257" s="148" t="s">
        <v>8</v>
      </c>
      <c r="F4257" s="149">
        <v>45279</v>
      </c>
      <c r="G4257" s="149">
        <v>44579</v>
      </c>
      <c r="H4257" s="150">
        <v>10000</v>
      </c>
      <c r="I4257" s="148" t="str">
        <f t="shared" si="264"/>
        <v>2022Q1</v>
      </c>
      <c r="J4257" s="148">
        <f t="shared" si="265"/>
        <v>1</v>
      </c>
      <c r="K4257" s="148">
        <f t="shared" si="266"/>
        <v>7</v>
      </c>
      <c r="L4257" s="151">
        <f t="shared" si="267"/>
        <v>1</v>
      </c>
    </row>
    <row r="4258" spans="2:12" x14ac:dyDescent="0.25">
      <c r="B4258" s="147" t="s">
        <v>9</v>
      </c>
      <c r="C4258" s="148" t="s">
        <v>7</v>
      </c>
      <c r="D4258" s="148">
        <v>52</v>
      </c>
      <c r="E4258" s="148" t="s">
        <v>8</v>
      </c>
      <c r="F4258" s="149">
        <v>45279</v>
      </c>
      <c r="G4258" s="149">
        <v>44865</v>
      </c>
      <c r="H4258" s="150">
        <v>27000</v>
      </c>
      <c r="I4258" s="148" t="str">
        <f t="shared" si="264"/>
        <v>2022Q4</v>
      </c>
      <c r="J4258" s="148">
        <f t="shared" si="265"/>
        <v>1</v>
      </c>
      <c r="K4258" s="148">
        <f t="shared" si="266"/>
        <v>4</v>
      </c>
      <c r="L4258" s="151">
        <f t="shared" si="267"/>
        <v>1</v>
      </c>
    </row>
    <row r="4259" spans="2:12" x14ac:dyDescent="0.25">
      <c r="B4259" s="147" t="s">
        <v>6</v>
      </c>
      <c r="C4259" s="148" t="s">
        <v>7</v>
      </c>
      <c r="D4259" s="148">
        <v>46</v>
      </c>
      <c r="E4259" s="148" t="s">
        <v>8</v>
      </c>
      <c r="F4259" s="149">
        <v>45279</v>
      </c>
      <c r="G4259" s="149">
        <v>45226</v>
      </c>
      <c r="H4259" s="150">
        <v>43000</v>
      </c>
      <c r="I4259" s="148" t="str">
        <f t="shared" si="264"/>
        <v>2023Q4</v>
      </c>
      <c r="J4259" s="148">
        <f t="shared" si="265"/>
        <v>0</v>
      </c>
      <c r="K4259" s="148">
        <f t="shared" si="266"/>
        <v>0</v>
      </c>
      <c r="L4259" s="151">
        <f t="shared" si="267"/>
        <v>1</v>
      </c>
    </row>
    <row r="4260" spans="2:12" x14ac:dyDescent="0.25">
      <c r="B4260" s="147" t="s">
        <v>6</v>
      </c>
      <c r="C4260" s="148" t="s">
        <v>7</v>
      </c>
      <c r="D4260" s="148">
        <v>60</v>
      </c>
      <c r="E4260" s="148" t="s">
        <v>8</v>
      </c>
      <c r="F4260" s="149">
        <v>45279</v>
      </c>
      <c r="G4260" s="149">
        <v>45232</v>
      </c>
      <c r="H4260" s="150">
        <v>10000</v>
      </c>
      <c r="I4260" s="148" t="str">
        <f t="shared" si="264"/>
        <v>2023Q4</v>
      </c>
      <c r="J4260" s="148">
        <f t="shared" si="265"/>
        <v>0</v>
      </c>
      <c r="K4260" s="148">
        <f t="shared" si="266"/>
        <v>0</v>
      </c>
      <c r="L4260" s="151">
        <f t="shared" si="267"/>
        <v>1</v>
      </c>
    </row>
    <row r="4261" spans="2:12" x14ac:dyDescent="0.25">
      <c r="B4261" s="147" t="s">
        <v>9</v>
      </c>
      <c r="C4261" s="148" t="s">
        <v>13</v>
      </c>
      <c r="D4261" s="148">
        <v>44</v>
      </c>
      <c r="E4261" s="148" t="s">
        <v>8</v>
      </c>
      <c r="F4261" s="149">
        <v>45280</v>
      </c>
      <c r="G4261" s="149">
        <v>43153</v>
      </c>
      <c r="H4261" s="150">
        <v>52000</v>
      </c>
      <c r="I4261" s="148" t="str">
        <f t="shared" si="264"/>
        <v>2018Q1</v>
      </c>
      <c r="J4261" s="148">
        <f t="shared" si="265"/>
        <v>5</v>
      </c>
      <c r="K4261" s="148">
        <f t="shared" si="266"/>
        <v>23</v>
      </c>
      <c r="L4261" s="151">
        <f t="shared" si="267"/>
        <v>0.8</v>
      </c>
    </row>
    <row r="4262" spans="2:12" x14ac:dyDescent="0.25">
      <c r="B4262" s="147" t="s">
        <v>9</v>
      </c>
      <c r="C4262" s="148" t="s">
        <v>7</v>
      </c>
      <c r="D4262" s="148">
        <v>57</v>
      </c>
      <c r="E4262" s="148" t="s">
        <v>8</v>
      </c>
      <c r="F4262" s="149">
        <v>45280</v>
      </c>
      <c r="G4262" s="149">
        <v>44031</v>
      </c>
      <c r="H4262" s="150">
        <v>15000</v>
      </c>
      <c r="I4262" s="148" t="str">
        <f t="shared" si="264"/>
        <v>2020Q3</v>
      </c>
      <c r="J4262" s="148">
        <f t="shared" si="265"/>
        <v>3</v>
      </c>
      <c r="K4262" s="148">
        <f t="shared" si="266"/>
        <v>13</v>
      </c>
      <c r="L4262" s="151">
        <f t="shared" si="267"/>
        <v>1</v>
      </c>
    </row>
    <row r="4263" spans="2:12" x14ac:dyDescent="0.25">
      <c r="B4263" s="147" t="s">
        <v>6</v>
      </c>
      <c r="C4263" s="148" t="s">
        <v>7</v>
      </c>
      <c r="D4263" s="148">
        <v>24</v>
      </c>
      <c r="E4263" s="148" t="s">
        <v>8</v>
      </c>
      <c r="F4263" s="149">
        <v>45280</v>
      </c>
      <c r="G4263" s="149">
        <v>45240</v>
      </c>
      <c r="H4263" s="150">
        <v>100000</v>
      </c>
      <c r="I4263" s="148" t="str">
        <f t="shared" si="264"/>
        <v>2023Q4</v>
      </c>
      <c r="J4263" s="148">
        <f t="shared" si="265"/>
        <v>0</v>
      </c>
      <c r="K4263" s="148">
        <f t="shared" si="266"/>
        <v>0</v>
      </c>
      <c r="L4263" s="151">
        <f t="shared" si="267"/>
        <v>1</v>
      </c>
    </row>
    <row r="4264" spans="2:12" x14ac:dyDescent="0.25">
      <c r="B4264" s="147" t="s">
        <v>9</v>
      </c>
      <c r="C4264" s="148" t="s">
        <v>7</v>
      </c>
      <c r="D4264" s="148">
        <v>37</v>
      </c>
      <c r="E4264" s="148" t="s">
        <v>8</v>
      </c>
      <c r="F4264" s="149">
        <v>45283</v>
      </c>
      <c r="G4264" s="149">
        <v>42761</v>
      </c>
      <c r="H4264" s="150">
        <v>86000</v>
      </c>
      <c r="I4264" s="148" t="str">
        <f t="shared" si="264"/>
        <v>2017Q1</v>
      </c>
      <c r="J4264" s="148">
        <f t="shared" si="265"/>
        <v>6</v>
      </c>
      <c r="K4264" s="148">
        <f t="shared" si="266"/>
        <v>27</v>
      </c>
      <c r="L4264" s="151">
        <f t="shared" si="267"/>
        <v>1</v>
      </c>
    </row>
    <row r="4265" spans="2:12" x14ac:dyDescent="0.25">
      <c r="B4265" s="147" t="s">
        <v>9</v>
      </c>
      <c r="C4265" s="148" t="s">
        <v>7</v>
      </c>
      <c r="D4265" s="148">
        <v>50</v>
      </c>
      <c r="E4265" s="148" t="s">
        <v>8</v>
      </c>
      <c r="F4265" s="149">
        <v>45283</v>
      </c>
      <c r="G4265" s="149">
        <v>44699</v>
      </c>
      <c r="H4265" s="150">
        <v>32000</v>
      </c>
      <c r="I4265" s="148" t="str">
        <f t="shared" si="264"/>
        <v>2022Q2</v>
      </c>
      <c r="J4265" s="148">
        <f t="shared" si="265"/>
        <v>1</v>
      </c>
      <c r="K4265" s="148">
        <f t="shared" si="266"/>
        <v>6</v>
      </c>
      <c r="L4265" s="151">
        <f t="shared" si="267"/>
        <v>1</v>
      </c>
    </row>
    <row r="4266" spans="2:12" x14ac:dyDescent="0.25">
      <c r="B4266" s="147" t="s">
        <v>9</v>
      </c>
      <c r="C4266" s="148" t="s">
        <v>7</v>
      </c>
      <c r="D4266" s="148">
        <v>58</v>
      </c>
      <c r="E4266" s="148" t="s">
        <v>8</v>
      </c>
      <c r="F4266" s="149">
        <v>45283</v>
      </c>
      <c r="G4266" s="149">
        <v>44986</v>
      </c>
      <c r="H4266" s="150">
        <v>12000</v>
      </c>
      <c r="I4266" s="148" t="str">
        <f t="shared" si="264"/>
        <v>2023Q1</v>
      </c>
      <c r="J4266" s="148">
        <f t="shared" si="265"/>
        <v>0</v>
      </c>
      <c r="K4266" s="148">
        <f t="shared" si="266"/>
        <v>3</v>
      </c>
      <c r="L4266" s="151">
        <f t="shared" si="267"/>
        <v>1</v>
      </c>
    </row>
    <row r="4267" spans="2:12" x14ac:dyDescent="0.25">
      <c r="B4267" s="147" t="s">
        <v>6</v>
      </c>
      <c r="C4267" s="148" t="s">
        <v>7</v>
      </c>
      <c r="D4267" s="148">
        <v>38</v>
      </c>
      <c r="E4267" s="148" t="s">
        <v>8</v>
      </c>
      <c r="F4267" s="149">
        <v>45283</v>
      </c>
      <c r="G4267" s="149">
        <v>45159</v>
      </c>
      <c r="H4267" s="150">
        <v>84000</v>
      </c>
      <c r="I4267" s="148" t="str">
        <f t="shared" si="264"/>
        <v>2023Q3</v>
      </c>
      <c r="J4267" s="148">
        <f t="shared" si="265"/>
        <v>0</v>
      </c>
      <c r="K4267" s="148">
        <f t="shared" si="266"/>
        <v>1</v>
      </c>
      <c r="L4267" s="151">
        <f t="shared" si="267"/>
        <v>1</v>
      </c>
    </row>
    <row r="4268" spans="2:12" x14ac:dyDescent="0.25">
      <c r="B4268" s="147" t="s">
        <v>11</v>
      </c>
      <c r="C4268" s="148" t="s">
        <v>7</v>
      </c>
      <c r="D4268" s="148">
        <v>50</v>
      </c>
      <c r="E4268" s="148" t="s">
        <v>8</v>
      </c>
      <c r="F4268" s="149">
        <v>45283</v>
      </c>
      <c r="G4268" s="149">
        <v>45272</v>
      </c>
      <c r="H4268" s="150">
        <v>32000</v>
      </c>
      <c r="I4268" s="148" t="str">
        <f t="shared" si="264"/>
        <v>2023Q4</v>
      </c>
      <c r="J4268" s="148">
        <f t="shared" si="265"/>
        <v>0</v>
      </c>
      <c r="K4268" s="148">
        <f t="shared" si="266"/>
        <v>0</v>
      </c>
      <c r="L4268" s="151">
        <f t="shared" si="267"/>
        <v>1</v>
      </c>
    </row>
    <row r="4269" spans="2:12" x14ac:dyDescent="0.25">
      <c r="B4269" s="147" t="s">
        <v>9</v>
      </c>
      <c r="C4269" s="148" t="s">
        <v>7</v>
      </c>
      <c r="D4269" s="148">
        <v>43</v>
      </c>
      <c r="E4269" s="148" t="s">
        <v>8</v>
      </c>
      <c r="F4269" s="149">
        <v>45284</v>
      </c>
      <c r="G4269" s="149">
        <v>43782</v>
      </c>
      <c r="H4269" s="150">
        <v>59000</v>
      </c>
      <c r="I4269" s="148" t="str">
        <f t="shared" si="264"/>
        <v>2019Q4</v>
      </c>
      <c r="J4269" s="148">
        <f t="shared" si="265"/>
        <v>4</v>
      </c>
      <c r="K4269" s="148">
        <f t="shared" si="266"/>
        <v>16</v>
      </c>
      <c r="L4269" s="151">
        <f t="shared" si="267"/>
        <v>1</v>
      </c>
    </row>
    <row r="4270" spans="2:12" x14ac:dyDescent="0.25">
      <c r="B4270" s="147" t="s">
        <v>9</v>
      </c>
      <c r="C4270" s="148" t="s">
        <v>7</v>
      </c>
      <c r="D4270" s="148">
        <v>50</v>
      </c>
      <c r="E4270" s="148" t="s">
        <v>8</v>
      </c>
      <c r="F4270" s="149">
        <v>45284</v>
      </c>
      <c r="G4270" s="149">
        <v>44066</v>
      </c>
      <c r="H4270" s="150">
        <v>32000</v>
      </c>
      <c r="I4270" s="148" t="str">
        <f t="shared" si="264"/>
        <v>2020Q3</v>
      </c>
      <c r="J4270" s="148">
        <f t="shared" si="265"/>
        <v>3</v>
      </c>
      <c r="K4270" s="148">
        <f t="shared" si="266"/>
        <v>13</v>
      </c>
      <c r="L4270" s="151">
        <f t="shared" si="267"/>
        <v>1</v>
      </c>
    </row>
    <row r="4271" spans="2:12" x14ac:dyDescent="0.25">
      <c r="B4271" s="147" t="s">
        <v>9</v>
      </c>
      <c r="C4271" s="148" t="s">
        <v>13</v>
      </c>
      <c r="D4271" s="148">
        <v>54</v>
      </c>
      <c r="E4271" s="148" t="s">
        <v>8</v>
      </c>
      <c r="F4271" s="149">
        <v>45284</v>
      </c>
      <c r="G4271" s="149">
        <v>44713</v>
      </c>
      <c r="H4271" s="150">
        <v>22000</v>
      </c>
      <c r="I4271" s="148" t="str">
        <f t="shared" si="264"/>
        <v>2022Q2</v>
      </c>
      <c r="J4271" s="148">
        <f t="shared" si="265"/>
        <v>1</v>
      </c>
      <c r="K4271" s="148">
        <f t="shared" si="266"/>
        <v>6</v>
      </c>
      <c r="L4271" s="151">
        <f t="shared" si="267"/>
        <v>0.8</v>
      </c>
    </row>
    <row r="4272" spans="2:12" x14ac:dyDescent="0.25">
      <c r="B4272" s="147" t="s">
        <v>9</v>
      </c>
      <c r="C4272" s="148" t="s">
        <v>7</v>
      </c>
      <c r="D4272" s="148">
        <v>62</v>
      </c>
      <c r="E4272" s="148" t="s">
        <v>8</v>
      </c>
      <c r="F4272" s="149">
        <v>45284</v>
      </c>
      <c r="G4272" s="149">
        <v>44917</v>
      </c>
      <c r="H4272" s="150">
        <v>10000</v>
      </c>
      <c r="I4272" s="148" t="str">
        <f t="shared" si="264"/>
        <v>2022Q4</v>
      </c>
      <c r="J4272" s="148">
        <f t="shared" si="265"/>
        <v>1</v>
      </c>
      <c r="K4272" s="148">
        <f t="shared" si="266"/>
        <v>4</v>
      </c>
      <c r="L4272" s="151">
        <f t="shared" si="267"/>
        <v>1</v>
      </c>
    </row>
    <row r="4273" spans="2:12" x14ac:dyDescent="0.25">
      <c r="B4273" s="147" t="s">
        <v>9</v>
      </c>
      <c r="C4273" s="148" t="s">
        <v>7</v>
      </c>
      <c r="D4273" s="148">
        <v>51</v>
      </c>
      <c r="E4273" s="148" t="s">
        <v>8</v>
      </c>
      <c r="F4273" s="149">
        <v>45284</v>
      </c>
      <c r="G4273" s="149">
        <v>44986</v>
      </c>
      <c r="H4273" s="150">
        <v>30000</v>
      </c>
      <c r="I4273" s="148" t="str">
        <f t="shared" si="264"/>
        <v>2023Q1</v>
      </c>
      <c r="J4273" s="148">
        <f t="shared" si="265"/>
        <v>0</v>
      </c>
      <c r="K4273" s="148">
        <f t="shared" si="266"/>
        <v>3</v>
      </c>
      <c r="L4273" s="151">
        <f t="shared" si="267"/>
        <v>1</v>
      </c>
    </row>
    <row r="4274" spans="2:12" x14ac:dyDescent="0.25">
      <c r="B4274" s="147" t="s">
        <v>6</v>
      </c>
      <c r="C4274" s="148" t="s">
        <v>10</v>
      </c>
      <c r="D4274" s="148">
        <v>58</v>
      </c>
      <c r="E4274" s="148" t="s">
        <v>8</v>
      </c>
      <c r="F4274" s="149">
        <v>45284</v>
      </c>
      <c r="G4274" s="149">
        <v>44995</v>
      </c>
      <c r="H4274" s="150">
        <v>12000</v>
      </c>
      <c r="I4274" s="148" t="str">
        <f t="shared" si="264"/>
        <v>2023Q1</v>
      </c>
      <c r="J4274" s="148">
        <f t="shared" si="265"/>
        <v>0</v>
      </c>
      <c r="K4274" s="148">
        <f t="shared" si="266"/>
        <v>3</v>
      </c>
      <c r="L4274" s="151">
        <f t="shared" si="267"/>
        <v>0</v>
      </c>
    </row>
    <row r="4275" spans="2:12" x14ac:dyDescent="0.25">
      <c r="B4275" s="147" t="s">
        <v>11</v>
      </c>
      <c r="C4275" s="148" t="s">
        <v>7</v>
      </c>
      <c r="D4275" s="148">
        <v>61</v>
      </c>
      <c r="E4275" s="148" t="s">
        <v>8</v>
      </c>
      <c r="F4275" s="149">
        <v>45284</v>
      </c>
      <c r="G4275" s="149">
        <v>45061</v>
      </c>
      <c r="H4275" s="150">
        <v>10000</v>
      </c>
      <c r="I4275" s="148" t="str">
        <f t="shared" si="264"/>
        <v>2023Q2</v>
      </c>
      <c r="J4275" s="148">
        <f t="shared" si="265"/>
        <v>0</v>
      </c>
      <c r="K4275" s="148">
        <f t="shared" si="266"/>
        <v>2</v>
      </c>
      <c r="L4275" s="151">
        <f t="shared" si="267"/>
        <v>1</v>
      </c>
    </row>
    <row r="4276" spans="2:12" x14ac:dyDescent="0.25">
      <c r="B4276" s="147" t="s">
        <v>6</v>
      </c>
      <c r="C4276" s="148" t="s">
        <v>7</v>
      </c>
      <c r="D4276" s="148">
        <v>49</v>
      </c>
      <c r="E4276" s="148" t="s">
        <v>8</v>
      </c>
      <c r="F4276" s="149">
        <v>45284</v>
      </c>
      <c r="G4276" s="149">
        <v>45145</v>
      </c>
      <c r="H4276" s="150">
        <v>35000</v>
      </c>
      <c r="I4276" s="148" t="str">
        <f t="shared" si="264"/>
        <v>2023Q3</v>
      </c>
      <c r="J4276" s="148">
        <f t="shared" si="265"/>
        <v>0</v>
      </c>
      <c r="K4276" s="148">
        <f t="shared" si="266"/>
        <v>1</v>
      </c>
      <c r="L4276" s="151">
        <f t="shared" si="267"/>
        <v>1</v>
      </c>
    </row>
    <row r="4277" spans="2:12" x14ac:dyDescent="0.25">
      <c r="B4277" s="147" t="s">
        <v>6</v>
      </c>
      <c r="C4277" s="148" t="s">
        <v>7</v>
      </c>
      <c r="D4277" s="148">
        <v>33</v>
      </c>
      <c r="E4277" s="148" t="s">
        <v>8</v>
      </c>
      <c r="F4277" s="149">
        <v>45284</v>
      </c>
      <c r="G4277" s="149">
        <v>45251</v>
      </c>
      <c r="H4277" s="150">
        <v>94000</v>
      </c>
      <c r="I4277" s="148" t="str">
        <f t="shared" si="264"/>
        <v>2023Q4</v>
      </c>
      <c r="J4277" s="148">
        <f t="shared" si="265"/>
        <v>0</v>
      </c>
      <c r="K4277" s="148">
        <f t="shared" si="266"/>
        <v>0</v>
      </c>
      <c r="L4277" s="151">
        <f t="shared" si="267"/>
        <v>1</v>
      </c>
    </row>
    <row r="4278" spans="2:12" x14ac:dyDescent="0.25">
      <c r="B4278" s="147" t="s">
        <v>6</v>
      </c>
      <c r="C4278" s="148" t="s">
        <v>7</v>
      </c>
      <c r="D4278" s="148">
        <v>44</v>
      </c>
      <c r="E4278" s="148" t="s">
        <v>8</v>
      </c>
      <c r="F4278" s="149">
        <v>45284</v>
      </c>
      <c r="G4278" s="149">
        <v>45255</v>
      </c>
      <c r="H4278" s="150">
        <v>52000</v>
      </c>
      <c r="I4278" s="148" t="str">
        <f t="shared" si="264"/>
        <v>2023Q4</v>
      </c>
      <c r="J4278" s="148">
        <f t="shared" si="265"/>
        <v>0</v>
      </c>
      <c r="K4278" s="148">
        <f t="shared" si="266"/>
        <v>0</v>
      </c>
      <c r="L4278" s="151">
        <f t="shared" si="267"/>
        <v>1</v>
      </c>
    </row>
    <row r="4279" spans="2:12" x14ac:dyDescent="0.25">
      <c r="B4279" s="147" t="s">
        <v>11</v>
      </c>
      <c r="C4279" s="148" t="s">
        <v>7</v>
      </c>
      <c r="D4279" s="148">
        <v>53</v>
      </c>
      <c r="E4279" s="148" t="s">
        <v>8</v>
      </c>
      <c r="F4279" s="149">
        <v>45284</v>
      </c>
      <c r="G4279" s="149">
        <v>45270</v>
      </c>
      <c r="H4279" s="150">
        <v>25000</v>
      </c>
      <c r="I4279" s="148" t="str">
        <f t="shared" si="264"/>
        <v>2023Q4</v>
      </c>
      <c r="J4279" s="148">
        <f t="shared" si="265"/>
        <v>0</v>
      </c>
      <c r="K4279" s="148">
        <f t="shared" si="266"/>
        <v>0</v>
      </c>
      <c r="L4279" s="151">
        <f t="shared" si="267"/>
        <v>1</v>
      </c>
    </row>
    <row r="4280" spans="2:12" x14ac:dyDescent="0.25">
      <c r="B4280" s="147" t="s">
        <v>11</v>
      </c>
      <c r="C4280" s="148" t="s">
        <v>7</v>
      </c>
      <c r="D4280" s="148">
        <v>61</v>
      </c>
      <c r="E4280" s="148" t="s">
        <v>8</v>
      </c>
      <c r="F4280" s="149">
        <v>45284</v>
      </c>
      <c r="G4280" s="149">
        <v>45279</v>
      </c>
      <c r="H4280" s="150">
        <v>10000</v>
      </c>
      <c r="I4280" s="148" t="str">
        <f t="shared" si="264"/>
        <v>2023Q4</v>
      </c>
      <c r="J4280" s="148">
        <f t="shared" si="265"/>
        <v>0</v>
      </c>
      <c r="K4280" s="148">
        <f t="shared" si="266"/>
        <v>0</v>
      </c>
      <c r="L4280" s="151">
        <f t="shared" si="267"/>
        <v>1</v>
      </c>
    </row>
    <row r="4281" spans="2:12" x14ac:dyDescent="0.25">
      <c r="B4281" s="147" t="s">
        <v>9</v>
      </c>
      <c r="C4281" s="148" t="s">
        <v>7</v>
      </c>
      <c r="D4281" s="148">
        <v>48</v>
      </c>
      <c r="E4281" s="148" t="s">
        <v>8</v>
      </c>
      <c r="F4281" s="149">
        <v>45285</v>
      </c>
      <c r="G4281" s="149">
        <v>43286</v>
      </c>
      <c r="H4281" s="150">
        <v>38000</v>
      </c>
      <c r="I4281" s="148" t="str">
        <f t="shared" si="264"/>
        <v>2018Q3</v>
      </c>
      <c r="J4281" s="148">
        <f t="shared" si="265"/>
        <v>5</v>
      </c>
      <c r="K4281" s="148">
        <f t="shared" si="266"/>
        <v>21</v>
      </c>
      <c r="L4281" s="151">
        <f t="shared" si="267"/>
        <v>1</v>
      </c>
    </row>
    <row r="4282" spans="2:12" x14ac:dyDescent="0.25">
      <c r="B4282" s="147" t="s">
        <v>9</v>
      </c>
      <c r="C4282" s="148" t="s">
        <v>7</v>
      </c>
      <c r="D4282" s="148">
        <v>49</v>
      </c>
      <c r="E4282" s="148" t="s">
        <v>8</v>
      </c>
      <c r="F4282" s="149">
        <v>45285</v>
      </c>
      <c r="G4282" s="149">
        <v>43852</v>
      </c>
      <c r="H4282" s="150">
        <v>35000</v>
      </c>
      <c r="I4282" s="148" t="str">
        <f t="shared" si="264"/>
        <v>2020Q1</v>
      </c>
      <c r="J4282" s="148">
        <f t="shared" si="265"/>
        <v>3</v>
      </c>
      <c r="K4282" s="148">
        <f t="shared" si="266"/>
        <v>15</v>
      </c>
      <c r="L4282" s="151">
        <f t="shared" si="267"/>
        <v>1</v>
      </c>
    </row>
    <row r="4283" spans="2:12" x14ac:dyDescent="0.25">
      <c r="B4283" s="147" t="s">
        <v>9</v>
      </c>
      <c r="C4283" s="148" t="s">
        <v>13</v>
      </c>
      <c r="D4283" s="148">
        <v>33</v>
      </c>
      <c r="E4283" s="148" t="s">
        <v>8</v>
      </c>
      <c r="F4283" s="149">
        <v>45285</v>
      </c>
      <c r="G4283" s="149">
        <v>44968</v>
      </c>
      <c r="H4283" s="150">
        <v>94000</v>
      </c>
      <c r="I4283" s="148" t="str">
        <f t="shared" si="264"/>
        <v>2023Q1</v>
      </c>
      <c r="J4283" s="148">
        <f t="shared" si="265"/>
        <v>0</v>
      </c>
      <c r="K4283" s="148">
        <f t="shared" si="266"/>
        <v>3</v>
      </c>
      <c r="L4283" s="151">
        <f t="shared" si="267"/>
        <v>0.8</v>
      </c>
    </row>
    <row r="4284" spans="2:12" x14ac:dyDescent="0.25">
      <c r="B4284" s="147" t="s">
        <v>6</v>
      </c>
      <c r="C4284" s="148" t="s">
        <v>7</v>
      </c>
      <c r="D4284" s="148">
        <v>40</v>
      </c>
      <c r="E4284" s="148" t="s">
        <v>8</v>
      </c>
      <c r="F4284" s="149">
        <v>45285</v>
      </c>
      <c r="G4284" s="149">
        <v>45130</v>
      </c>
      <c r="H4284" s="150">
        <v>74000</v>
      </c>
      <c r="I4284" s="148" t="str">
        <f t="shared" si="264"/>
        <v>2023Q3</v>
      </c>
      <c r="J4284" s="148">
        <f t="shared" si="265"/>
        <v>0</v>
      </c>
      <c r="K4284" s="148">
        <f t="shared" si="266"/>
        <v>1</v>
      </c>
      <c r="L4284" s="151">
        <f t="shared" si="267"/>
        <v>1</v>
      </c>
    </row>
    <row r="4285" spans="2:12" x14ac:dyDescent="0.25">
      <c r="B4285" s="147" t="s">
        <v>6</v>
      </c>
      <c r="C4285" s="148" t="s">
        <v>7</v>
      </c>
      <c r="D4285" s="148">
        <v>63</v>
      </c>
      <c r="E4285" s="148" t="s">
        <v>8</v>
      </c>
      <c r="F4285" s="149">
        <v>45285</v>
      </c>
      <c r="G4285" s="149">
        <v>45228</v>
      </c>
      <c r="H4285" s="150">
        <v>10000</v>
      </c>
      <c r="I4285" s="148" t="str">
        <f t="shared" si="264"/>
        <v>2023Q4</v>
      </c>
      <c r="J4285" s="148">
        <f t="shared" si="265"/>
        <v>0</v>
      </c>
      <c r="K4285" s="148">
        <f t="shared" si="266"/>
        <v>0</v>
      </c>
      <c r="L4285" s="151">
        <f t="shared" si="267"/>
        <v>1</v>
      </c>
    </row>
    <row r="4286" spans="2:12" x14ac:dyDescent="0.25">
      <c r="B4286" s="147" t="s">
        <v>6</v>
      </c>
      <c r="C4286" s="148" t="s">
        <v>7</v>
      </c>
      <c r="D4286" s="148">
        <v>27</v>
      </c>
      <c r="E4286" s="148" t="s">
        <v>8</v>
      </c>
      <c r="F4286" s="149">
        <v>45285</v>
      </c>
      <c r="G4286" s="149">
        <v>45238</v>
      </c>
      <c r="H4286" s="150">
        <v>100000</v>
      </c>
      <c r="I4286" s="148" t="str">
        <f t="shared" si="264"/>
        <v>2023Q4</v>
      </c>
      <c r="J4286" s="148">
        <f t="shared" si="265"/>
        <v>0</v>
      </c>
      <c r="K4286" s="148">
        <f t="shared" si="266"/>
        <v>0</v>
      </c>
      <c r="L4286" s="151">
        <f t="shared" si="267"/>
        <v>1</v>
      </c>
    </row>
    <row r="4287" spans="2:12" x14ac:dyDescent="0.25">
      <c r="B4287" s="147" t="s">
        <v>6</v>
      </c>
      <c r="C4287" s="148" t="s">
        <v>7</v>
      </c>
      <c r="D4287" s="148">
        <v>52</v>
      </c>
      <c r="E4287" s="148" t="s">
        <v>8</v>
      </c>
      <c r="F4287" s="149">
        <v>45285</v>
      </c>
      <c r="G4287" s="149">
        <v>45249</v>
      </c>
      <c r="H4287" s="150">
        <v>27000</v>
      </c>
      <c r="I4287" s="148" t="str">
        <f t="shared" si="264"/>
        <v>2023Q4</v>
      </c>
      <c r="J4287" s="148">
        <f t="shared" si="265"/>
        <v>0</v>
      </c>
      <c r="K4287" s="148">
        <f t="shared" si="266"/>
        <v>0</v>
      </c>
      <c r="L4287" s="151">
        <f t="shared" si="267"/>
        <v>1</v>
      </c>
    </row>
    <row r="4288" spans="2:12" x14ac:dyDescent="0.25">
      <c r="B4288" s="147" t="s">
        <v>9</v>
      </c>
      <c r="C4288" s="148" t="s">
        <v>7</v>
      </c>
      <c r="D4288" s="148">
        <v>55</v>
      </c>
      <c r="E4288" s="148" t="s">
        <v>8</v>
      </c>
      <c r="F4288" s="149">
        <v>45286</v>
      </c>
      <c r="G4288" s="149">
        <v>44135</v>
      </c>
      <c r="H4288" s="150">
        <v>20000</v>
      </c>
      <c r="I4288" s="148" t="str">
        <f t="shared" si="264"/>
        <v>2020Q4</v>
      </c>
      <c r="J4288" s="148">
        <f t="shared" si="265"/>
        <v>3</v>
      </c>
      <c r="K4288" s="148">
        <f t="shared" si="266"/>
        <v>12</v>
      </c>
      <c r="L4288" s="151">
        <f t="shared" si="267"/>
        <v>1</v>
      </c>
    </row>
    <row r="4289" spans="2:12" x14ac:dyDescent="0.25">
      <c r="B4289" s="147" t="s">
        <v>9</v>
      </c>
      <c r="C4289" s="148" t="s">
        <v>7</v>
      </c>
      <c r="D4289" s="148">
        <v>43</v>
      </c>
      <c r="E4289" s="148" t="s">
        <v>8</v>
      </c>
      <c r="F4289" s="149">
        <v>45286</v>
      </c>
      <c r="G4289" s="149">
        <v>45062</v>
      </c>
      <c r="H4289" s="150">
        <v>59000</v>
      </c>
      <c r="I4289" s="148" t="str">
        <f t="shared" si="264"/>
        <v>2023Q2</v>
      </c>
      <c r="J4289" s="148">
        <f t="shared" si="265"/>
        <v>0</v>
      </c>
      <c r="K4289" s="148">
        <f t="shared" si="266"/>
        <v>2</v>
      </c>
      <c r="L4289" s="151">
        <f t="shared" si="267"/>
        <v>1</v>
      </c>
    </row>
    <row r="4290" spans="2:12" x14ac:dyDescent="0.25">
      <c r="B4290" s="147" t="s">
        <v>9</v>
      </c>
      <c r="C4290" s="148" t="s">
        <v>10</v>
      </c>
      <c r="D4290" s="148">
        <v>38</v>
      </c>
      <c r="E4290" s="148" t="s">
        <v>8</v>
      </c>
      <c r="F4290" s="149">
        <v>45291</v>
      </c>
      <c r="G4290" s="149">
        <v>44490</v>
      </c>
      <c r="H4290" s="150">
        <v>84000</v>
      </c>
      <c r="I4290" s="148" t="str">
        <f t="shared" si="264"/>
        <v>2021Q4</v>
      </c>
      <c r="J4290" s="148">
        <f t="shared" si="265"/>
        <v>2</v>
      </c>
      <c r="K4290" s="148">
        <f t="shared" si="266"/>
        <v>8</v>
      </c>
      <c r="L4290" s="151">
        <f t="shared" si="267"/>
        <v>0</v>
      </c>
    </row>
    <row r="4291" spans="2:12" x14ac:dyDescent="0.25">
      <c r="B4291" s="147" t="s">
        <v>6</v>
      </c>
      <c r="C4291" s="148" t="s">
        <v>7</v>
      </c>
      <c r="D4291" s="148">
        <v>59</v>
      </c>
      <c r="E4291" s="148" t="s">
        <v>8</v>
      </c>
      <c r="F4291" s="149">
        <v>45291</v>
      </c>
      <c r="G4291" s="149">
        <v>45235</v>
      </c>
      <c r="H4291" s="150">
        <v>10000</v>
      </c>
      <c r="I4291" s="148" t="str">
        <f t="shared" si="264"/>
        <v>2023Q4</v>
      </c>
      <c r="J4291" s="148">
        <f t="shared" si="265"/>
        <v>0</v>
      </c>
      <c r="K4291" s="148">
        <f t="shared" si="266"/>
        <v>0</v>
      </c>
      <c r="L4291" s="151">
        <f t="shared" si="267"/>
        <v>1</v>
      </c>
    </row>
    <row r="4292" spans="2:12" x14ac:dyDescent="0.25">
      <c r="B4292" s="147" t="s">
        <v>9</v>
      </c>
      <c r="C4292" s="148" t="s">
        <v>7</v>
      </c>
      <c r="D4292" s="148">
        <v>55</v>
      </c>
      <c r="E4292" s="148" t="s">
        <v>8</v>
      </c>
      <c r="F4292" s="149">
        <v>45292</v>
      </c>
      <c r="G4292" s="149">
        <v>44165</v>
      </c>
      <c r="H4292" s="150">
        <v>20000</v>
      </c>
      <c r="I4292" s="148" t="str">
        <f t="shared" si="264"/>
        <v>2020Q4</v>
      </c>
      <c r="J4292" s="148">
        <f t="shared" si="265"/>
        <v>4</v>
      </c>
      <c r="K4292" s="148">
        <f t="shared" si="266"/>
        <v>13</v>
      </c>
      <c r="L4292" s="151">
        <f t="shared" si="267"/>
        <v>1</v>
      </c>
    </row>
    <row r="4293" spans="2:12" x14ac:dyDescent="0.25">
      <c r="B4293" s="147" t="s">
        <v>6</v>
      </c>
      <c r="C4293" s="148" t="s">
        <v>7</v>
      </c>
      <c r="D4293" s="148">
        <v>60</v>
      </c>
      <c r="E4293" s="148" t="s">
        <v>8</v>
      </c>
      <c r="F4293" s="149">
        <v>45292</v>
      </c>
      <c r="G4293" s="149">
        <v>45191</v>
      </c>
      <c r="H4293" s="150">
        <v>10000</v>
      </c>
      <c r="I4293" s="148" t="str">
        <f t="shared" si="264"/>
        <v>2023Q3</v>
      </c>
      <c r="J4293" s="148">
        <f t="shared" si="265"/>
        <v>1</v>
      </c>
      <c r="K4293" s="148">
        <f t="shared" si="266"/>
        <v>2</v>
      </c>
      <c r="L4293" s="151">
        <f t="shared" si="267"/>
        <v>1</v>
      </c>
    </row>
    <row r="4294" spans="2:12" x14ac:dyDescent="0.25">
      <c r="B4294" s="147" t="s">
        <v>6</v>
      </c>
      <c r="C4294" s="148" t="s">
        <v>7</v>
      </c>
      <c r="D4294" s="148">
        <v>46</v>
      </c>
      <c r="E4294" s="148" t="s">
        <v>8</v>
      </c>
      <c r="F4294" s="149">
        <v>45292</v>
      </c>
      <c r="G4294" s="149">
        <v>45238</v>
      </c>
      <c r="H4294" s="150">
        <v>43000</v>
      </c>
      <c r="I4294" s="148" t="str">
        <f t="shared" si="264"/>
        <v>2023Q4</v>
      </c>
      <c r="J4294" s="148">
        <f t="shared" si="265"/>
        <v>1</v>
      </c>
      <c r="K4294" s="148">
        <f t="shared" si="266"/>
        <v>1</v>
      </c>
      <c r="L4294" s="151">
        <f t="shared" si="267"/>
        <v>1</v>
      </c>
    </row>
    <row r="4295" spans="2:12" x14ac:dyDescent="0.25">
      <c r="B4295" s="147" t="s">
        <v>9</v>
      </c>
      <c r="C4295" s="148" t="s">
        <v>7</v>
      </c>
      <c r="D4295" s="148">
        <v>49</v>
      </c>
      <c r="E4295" s="148" t="s">
        <v>8</v>
      </c>
      <c r="F4295" s="149">
        <v>45293</v>
      </c>
      <c r="G4295" s="149">
        <v>45010</v>
      </c>
      <c r="H4295" s="150">
        <v>35000</v>
      </c>
      <c r="I4295" s="148" t="str">
        <f t="shared" si="264"/>
        <v>2023Q1</v>
      </c>
      <c r="J4295" s="148">
        <f t="shared" si="265"/>
        <v>1</v>
      </c>
      <c r="K4295" s="148">
        <f t="shared" si="266"/>
        <v>4</v>
      </c>
      <c r="L4295" s="151">
        <f t="shared" si="267"/>
        <v>1</v>
      </c>
    </row>
    <row r="4296" spans="2:12" x14ac:dyDescent="0.25">
      <c r="B4296" s="147" t="s">
        <v>6</v>
      </c>
      <c r="C4296" s="148" t="s">
        <v>7</v>
      </c>
      <c r="D4296" s="148">
        <v>56</v>
      </c>
      <c r="E4296" s="148" t="s">
        <v>8</v>
      </c>
      <c r="F4296" s="149">
        <v>45293</v>
      </c>
      <c r="G4296" s="149">
        <v>45260</v>
      </c>
      <c r="H4296" s="150">
        <v>17000</v>
      </c>
      <c r="I4296" s="148" t="str">
        <f t="shared" si="264"/>
        <v>2023Q4</v>
      </c>
      <c r="J4296" s="148">
        <f t="shared" si="265"/>
        <v>1</v>
      </c>
      <c r="K4296" s="148">
        <f t="shared" si="266"/>
        <v>1</v>
      </c>
      <c r="L4296" s="151">
        <f t="shared" si="267"/>
        <v>1</v>
      </c>
    </row>
    <row r="4297" spans="2:12" x14ac:dyDescent="0.25">
      <c r="B4297" s="147" t="s">
        <v>9</v>
      </c>
      <c r="C4297" s="148" t="s">
        <v>7</v>
      </c>
      <c r="D4297" s="148">
        <v>60</v>
      </c>
      <c r="E4297" s="148" t="s">
        <v>8</v>
      </c>
      <c r="F4297" s="149">
        <v>45294</v>
      </c>
      <c r="G4297" s="149">
        <v>45011</v>
      </c>
      <c r="H4297" s="150">
        <v>10000</v>
      </c>
      <c r="I4297" s="148" t="str">
        <f t="shared" si="264"/>
        <v>2023Q1</v>
      </c>
      <c r="J4297" s="148">
        <f t="shared" si="265"/>
        <v>1</v>
      </c>
      <c r="K4297" s="148">
        <f t="shared" si="266"/>
        <v>4</v>
      </c>
      <c r="L4297" s="151">
        <f t="shared" si="267"/>
        <v>1</v>
      </c>
    </row>
    <row r="4298" spans="2:12" x14ac:dyDescent="0.25">
      <c r="B4298" s="147" t="s">
        <v>9</v>
      </c>
      <c r="C4298" s="148" t="s">
        <v>7</v>
      </c>
      <c r="D4298" s="148">
        <v>40</v>
      </c>
      <c r="E4298" s="148" t="s">
        <v>8</v>
      </c>
      <c r="F4298" s="149">
        <v>45297</v>
      </c>
      <c r="G4298" s="149">
        <v>44693</v>
      </c>
      <c r="H4298" s="150">
        <v>74000</v>
      </c>
      <c r="I4298" s="148" t="str">
        <f t="shared" si="264"/>
        <v>2022Q2</v>
      </c>
      <c r="J4298" s="148">
        <f t="shared" si="265"/>
        <v>2</v>
      </c>
      <c r="K4298" s="148">
        <f t="shared" si="266"/>
        <v>7</v>
      </c>
      <c r="L4298" s="151">
        <f t="shared" si="267"/>
        <v>1</v>
      </c>
    </row>
    <row r="4299" spans="2:12" x14ac:dyDescent="0.25">
      <c r="B4299" s="147" t="s">
        <v>9</v>
      </c>
      <c r="C4299" s="148" t="s">
        <v>13</v>
      </c>
      <c r="D4299" s="148">
        <v>42</v>
      </c>
      <c r="E4299" s="148" t="s">
        <v>8</v>
      </c>
      <c r="F4299" s="149">
        <v>45297</v>
      </c>
      <c r="G4299" s="149">
        <v>44698</v>
      </c>
      <c r="H4299" s="150">
        <v>64000</v>
      </c>
      <c r="I4299" s="148" t="str">
        <f t="shared" ref="I4299:I4362" si="268">YEAR(G4299)&amp;"Q"&amp;ROUNDUP(MONTH(G4299)/3,0)</f>
        <v>2022Q2</v>
      </c>
      <c r="J4299" s="148">
        <f t="shared" ref="J4299:J4362" si="269">YEAR(F4299)-YEAR(G4299)</f>
        <v>2</v>
      </c>
      <c r="K4299" s="148">
        <f t="shared" ref="K4299:K4362" si="270">(YEAR(F4299)*4+ROUNDDOWN((MONTH(F4299)-1)/3,0))
-(YEAR(G4299)*4+ROUNDDOWN((MONTH(G4299)-1)/3,0))</f>
        <v>7</v>
      </c>
      <c r="L4299" s="151">
        <f t="shared" ref="L4299:L4362" si="271">IF(C4299="Declined",0,IF(C4299="Admitted",1,IF(B4299="TPD",0.8,1)))</f>
        <v>0.8</v>
      </c>
    </row>
    <row r="4300" spans="2:12" x14ac:dyDescent="0.25">
      <c r="B4300" s="147" t="s">
        <v>6</v>
      </c>
      <c r="C4300" s="148" t="s">
        <v>7</v>
      </c>
      <c r="D4300" s="148">
        <v>24</v>
      </c>
      <c r="E4300" s="148" t="s">
        <v>8</v>
      </c>
      <c r="F4300" s="149">
        <v>45297</v>
      </c>
      <c r="G4300" s="149">
        <v>45257</v>
      </c>
      <c r="H4300" s="150">
        <v>100000</v>
      </c>
      <c r="I4300" s="148" t="str">
        <f t="shared" si="268"/>
        <v>2023Q4</v>
      </c>
      <c r="J4300" s="148">
        <f t="shared" si="269"/>
        <v>1</v>
      </c>
      <c r="K4300" s="148">
        <f t="shared" si="270"/>
        <v>1</v>
      </c>
      <c r="L4300" s="151">
        <f t="shared" si="271"/>
        <v>1</v>
      </c>
    </row>
    <row r="4301" spans="2:12" x14ac:dyDescent="0.25">
      <c r="B4301" s="147" t="s">
        <v>6</v>
      </c>
      <c r="C4301" s="148" t="s">
        <v>7</v>
      </c>
      <c r="D4301" s="148">
        <v>54</v>
      </c>
      <c r="E4301" s="148" t="s">
        <v>8</v>
      </c>
      <c r="F4301" s="149">
        <v>45297</v>
      </c>
      <c r="G4301" s="149">
        <v>45257</v>
      </c>
      <c r="H4301" s="150">
        <v>22000</v>
      </c>
      <c r="I4301" s="148" t="str">
        <f t="shared" si="268"/>
        <v>2023Q4</v>
      </c>
      <c r="J4301" s="148">
        <f t="shared" si="269"/>
        <v>1</v>
      </c>
      <c r="K4301" s="148">
        <f t="shared" si="270"/>
        <v>1</v>
      </c>
      <c r="L4301" s="151">
        <f t="shared" si="271"/>
        <v>1</v>
      </c>
    </row>
    <row r="4302" spans="2:12" x14ac:dyDescent="0.25">
      <c r="B4302" s="147" t="s">
        <v>9</v>
      </c>
      <c r="C4302" s="148" t="s">
        <v>10</v>
      </c>
      <c r="D4302" s="148">
        <v>43</v>
      </c>
      <c r="E4302" s="148" t="s">
        <v>8</v>
      </c>
      <c r="F4302" s="149">
        <v>45299</v>
      </c>
      <c r="G4302" s="149">
        <v>43009</v>
      </c>
      <c r="H4302" s="150">
        <v>59000</v>
      </c>
      <c r="I4302" s="148" t="str">
        <f t="shared" si="268"/>
        <v>2017Q4</v>
      </c>
      <c r="J4302" s="148">
        <f t="shared" si="269"/>
        <v>7</v>
      </c>
      <c r="K4302" s="148">
        <f t="shared" si="270"/>
        <v>25</v>
      </c>
      <c r="L4302" s="151">
        <f t="shared" si="271"/>
        <v>0</v>
      </c>
    </row>
    <row r="4303" spans="2:12" x14ac:dyDescent="0.25">
      <c r="B4303" s="147" t="s">
        <v>9</v>
      </c>
      <c r="C4303" s="148" t="s">
        <v>7</v>
      </c>
      <c r="D4303" s="148">
        <v>31</v>
      </c>
      <c r="E4303" s="148" t="s">
        <v>8</v>
      </c>
      <c r="F4303" s="149">
        <v>45299</v>
      </c>
      <c r="G4303" s="149">
        <v>43434</v>
      </c>
      <c r="H4303" s="150">
        <v>98000</v>
      </c>
      <c r="I4303" s="148" t="str">
        <f t="shared" si="268"/>
        <v>2018Q4</v>
      </c>
      <c r="J4303" s="148">
        <f t="shared" si="269"/>
        <v>6</v>
      </c>
      <c r="K4303" s="148">
        <f t="shared" si="270"/>
        <v>21</v>
      </c>
      <c r="L4303" s="151">
        <f t="shared" si="271"/>
        <v>1</v>
      </c>
    </row>
    <row r="4304" spans="2:12" x14ac:dyDescent="0.25">
      <c r="B4304" s="147" t="s">
        <v>9</v>
      </c>
      <c r="C4304" s="148" t="s">
        <v>7</v>
      </c>
      <c r="D4304" s="148">
        <v>40</v>
      </c>
      <c r="E4304" s="148" t="s">
        <v>8</v>
      </c>
      <c r="F4304" s="149">
        <v>45299</v>
      </c>
      <c r="G4304" s="149">
        <v>44720</v>
      </c>
      <c r="H4304" s="150">
        <v>74000</v>
      </c>
      <c r="I4304" s="148" t="str">
        <f t="shared" si="268"/>
        <v>2022Q2</v>
      </c>
      <c r="J4304" s="148">
        <f t="shared" si="269"/>
        <v>2</v>
      </c>
      <c r="K4304" s="148">
        <f t="shared" si="270"/>
        <v>7</v>
      </c>
      <c r="L4304" s="151">
        <f t="shared" si="271"/>
        <v>1</v>
      </c>
    </row>
    <row r="4305" spans="2:12" x14ac:dyDescent="0.25">
      <c r="B4305" s="147" t="s">
        <v>9</v>
      </c>
      <c r="C4305" s="148" t="s">
        <v>7</v>
      </c>
      <c r="D4305" s="148">
        <v>62</v>
      </c>
      <c r="E4305" s="148" t="s">
        <v>8</v>
      </c>
      <c r="F4305" s="149">
        <v>45299</v>
      </c>
      <c r="G4305" s="149">
        <v>45070</v>
      </c>
      <c r="H4305" s="150">
        <v>10000</v>
      </c>
      <c r="I4305" s="148" t="str">
        <f t="shared" si="268"/>
        <v>2023Q2</v>
      </c>
      <c r="J4305" s="148">
        <f t="shared" si="269"/>
        <v>1</v>
      </c>
      <c r="K4305" s="148">
        <f t="shared" si="270"/>
        <v>3</v>
      </c>
      <c r="L4305" s="151">
        <f t="shared" si="271"/>
        <v>1</v>
      </c>
    </row>
    <row r="4306" spans="2:12" x14ac:dyDescent="0.25">
      <c r="B4306" s="147" t="s">
        <v>6</v>
      </c>
      <c r="C4306" s="148" t="s">
        <v>7</v>
      </c>
      <c r="D4306" s="148">
        <v>53</v>
      </c>
      <c r="E4306" s="148" t="s">
        <v>8</v>
      </c>
      <c r="F4306" s="149">
        <v>45299</v>
      </c>
      <c r="G4306" s="149">
        <v>45242</v>
      </c>
      <c r="H4306" s="150">
        <v>25000</v>
      </c>
      <c r="I4306" s="148" t="str">
        <f t="shared" si="268"/>
        <v>2023Q4</v>
      </c>
      <c r="J4306" s="148">
        <f t="shared" si="269"/>
        <v>1</v>
      </c>
      <c r="K4306" s="148">
        <f t="shared" si="270"/>
        <v>1</v>
      </c>
      <c r="L4306" s="151">
        <f t="shared" si="271"/>
        <v>1</v>
      </c>
    </row>
    <row r="4307" spans="2:12" x14ac:dyDescent="0.25">
      <c r="B4307" s="147" t="s">
        <v>6</v>
      </c>
      <c r="C4307" s="148" t="s">
        <v>7</v>
      </c>
      <c r="D4307" s="148">
        <v>35</v>
      </c>
      <c r="E4307" s="148" t="s">
        <v>8</v>
      </c>
      <c r="F4307" s="149">
        <v>45300</v>
      </c>
      <c r="G4307" s="149">
        <v>44961</v>
      </c>
      <c r="H4307" s="150">
        <v>88000</v>
      </c>
      <c r="I4307" s="148" t="str">
        <f t="shared" si="268"/>
        <v>2023Q1</v>
      </c>
      <c r="J4307" s="148">
        <f t="shared" si="269"/>
        <v>1</v>
      </c>
      <c r="K4307" s="148">
        <f t="shared" si="270"/>
        <v>4</v>
      </c>
      <c r="L4307" s="151">
        <f t="shared" si="271"/>
        <v>1</v>
      </c>
    </row>
    <row r="4308" spans="2:12" x14ac:dyDescent="0.25">
      <c r="B4308" s="147" t="s">
        <v>9</v>
      </c>
      <c r="C4308" s="148" t="s">
        <v>7</v>
      </c>
      <c r="D4308" s="148">
        <v>55</v>
      </c>
      <c r="E4308" s="148" t="s">
        <v>8</v>
      </c>
      <c r="F4308" s="149">
        <v>45300</v>
      </c>
      <c r="G4308" s="149">
        <v>45011</v>
      </c>
      <c r="H4308" s="150">
        <v>20000</v>
      </c>
      <c r="I4308" s="148" t="str">
        <f t="shared" si="268"/>
        <v>2023Q1</v>
      </c>
      <c r="J4308" s="148">
        <f t="shared" si="269"/>
        <v>1</v>
      </c>
      <c r="K4308" s="148">
        <f t="shared" si="270"/>
        <v>4</v>
      </c>
      <c r="L4308" s="151">
        <f t="shared" si="271"/>
        <v>1</v>
      </c>
    </row>
    <row r="4309" spans="2:12" x14ac:dyDescent="0.25">
      <c r="B4309" s="147" t="s">
        <v>6</v>
      </c>
      <c r="C4309" s="148" t="s">
        <v>7</v>
      </c>
      <c r="D4309" s="148">
        <v>50</v>
      </c>
      <c r="E4309" s="148" t="s">
        <v>8</v>
      </c>
      <c r="F4309" s="149">
        <v>45300</v>
      </c>
      <c r="G4309" s="149">
        <v>45210</v>
      </c>
      <c r="H4309" s="150">
        <v>32000</v>
      </c>
      <c r="I4309" s="148" t="str">
        <f t="shared" si="268"/>
        <v>2023Q4</v>
      </c>
      <c r="J4309" s="148">
        <f t="shared" si="269"/>
        <v>1</v>
      </c>
      <c r="K4309" s="148">
        <f t="shared" si="270"/>
        <v>1</v>
      </c>
      <c r="L4309" s="151">
        <f t="shared" si="271"/>
        <v>1</v>
      </c>
    </row>
    <row r="4310" spans="2:12" x14ac:dyDescent="0.25">
      <c r="B4310" s="147" t="s">
        <v>6</v>
      </c>
      <c r="C4310" s="148" t="s">
        <v>7</v>
      </c>
      <c r="D4310" s="148">
        <v>55</v>
      </c>
      <c r="E4310" s="148" t="s">
        <v>8</v>
      </c>
      <c r="F4310" s="149">
        <v>45300</v>
      </c>
      <c r="G4310" s="149">
        <v>45265</v>
      </c>
      <c r="H4310" s="150">
        <v>20000</v>
      </c>
      <c r="I4310" s="148" t="str">
        <f t="shared" si="268"/>
        <v>2023Q4</v>
      </c>
      <c r="J4310" s="148">
        <f t="shared" si="269"/>
        <v>1</v>
      </c>
      <c r="K4310" s="148">
        <f t="shared" si="270"/>
        <v>1</v>
      </c>
      <c r="L4310" s="151">
        <f t="shared" si="271"/>
        <v>1</v>
      </c>
    </row>
    <row r="4311" spans="2:12" x14ac:dyDescent="0.25">
      <c r="B4311" s="147" t="s">
        <v>9</v>
      </c>
      <c r="C4311" s="148" t="s">
        <v>13</v>
      </c>
      <c r="D4311" s="148">
        <v>48</v>
      </c>
      <c r="E4311" s="148" t="s">
        <v>8</v>
      </c>
      <c r="F4311" s="149">
        <v>45301</v>
      </c>
      <c r="G4311" s="149">
        <v>44553</v>
      </c>
      <c r="H4311" s="150">
        <v>38000</v>
      </c>
      <c r="I4311" s="148" t="str">
        <f t="shared" si="268"/>
        <v>2021Q4</v>
      </c>
      <c r="J4311" s="148">
        <f t="shared" si="269"/>
        <v>3</v>
      </c>
      <c r="K4311" s="148">
        <f t="shared" si="270"/>
        <v>9</v>
      </c>
      <c r="L4311" s="151">
        <f t="shared" si="271"/>
        <v>0.8</v>
      </c>
    </row>
    <row r="4312" spans="2:12" x14ac:dyDescent="0.25">
      <c r="B4312" s="147" t="s">
        <v>9</v>
      </c>
      <c r="C4312" s="148" t="s">
        <v>7</v>
      </c>
      <c r="D4312" s="148">
        <v>52</v>
      </c>
      <c r="E4312" s="148" t="s">
        <v>8</v>
      </c>
      <c r="F4312" s="149">
        <v>45301</v>
      </c>
      <c r="G4312" s="149">
        <v>44758</v>
      </c>
      <c r="H4312" s="150">
        <v>27000</v>
      </c>
      <c r="I4312" s="148" t="str">
        <f t="shared" si="268"/>
        <v>2022Q3</v>
      </c>
      <c r="J4312" s="148">
        <f t="shared" si="269"/>
        <v>2</v>
      </c>
      <c r="K4312" s="148">
        <f t="shared" si="270"/>
        <v>6</v>
      </c>
      <c r="L4312" s="151">
        <f t="shared" si="271"/>
        <v>1</v>
      </c>
    </row>
    <row r="4313" spans="2:12" x14ac:dyDescent="0.25">
      <c r="B4313" s="147" t="s">
        <v>9</v>
      </c>
      <c r="C4313" s="148" t="s">
        <v>7</v>
      </c>
      <c r="D4313" s="148">
        <v>33</v>
      </c>
      <c r="E4313" s="148" t="s">
        <v>8</v>
      </c>
      <c r="F4313" s="149">
        <v>45301</v>
      </c>
      <c r="G4313" s="149">
        <v>45041</v>
      </c>
      <c r="H4313" s="150">
        <v>94000</v>
      </c>
      <c r="I4313" s="148" t="str">
        <f t="shared" si="268"/>
        <v>2023Q2</v>
      </c>
      <c r="J4313" s="148">
        <f t="shared" si="269"/>
        <v>1</v>
      </c>
      <c r="K4313" s="148">
        <f t="shared" si="270"/>
        <v>3</v>
      </c>
      <c r="L4313" s="151">
        <f t="shared" si="271"/>
        <v>1</v>
      </c>
    </row>
    <row r="4314" spans="2:12" x14ac:dyDescent="0.25">
      <c r="B4314" s="147" t="s">
        <v>11</v>
      </c>
      <c r="C4314" s="148" t="s">
        <v>7</v>
      </c>
      <c r="D4314" s="148">
        <v>47</v>
      </c>
      <c r="E4314" s="148" t="s">
        <v>8</v>
      </c>
      <c r="F4314" s="149">
        <v>45301</v>
      </c>
      <c r="G4314" s="149">
        <v>45266</v>
      </c>
      <c r="H4314" s="150">
        <v>40000</v>
      </c>
      <c r="I4314" s="148" t="str">
        <f t="shared" si="268"/>
        <v>2023Q4</v>
      </c>
      <c r="J4314" s="148">
        <f t="shared" si="269"/>
        <v>1</v>
      </c>
      <c r="K4314" s="148">
        <f t="shared" si="270"/>
        <v>1</v>
      </c>
      <c r="L4314" s="151">
        <f t="shared" si="271"/>
        <v>1</v>
      </c>
    </row>
    <row r="4315" spans="2:12" x14ac:dyDescent="0.25">
      <c r="B4315" s="147" t="s">
        <v>9</v>
      </c>
      <c r="C4315" s="148" t="s">
        <v>7</v>
      </c>
      <c r="D4315" s="148">
        <v>49</v>
      </c>
      <c r="E4315" s="148" t="s">
        <v>8</v>
      </c>
      <c r="F4315" s="149">
        <v>45304</v>
      </c>
      <c r="G4315" s="149">
        <v>44311</v>
      </c>
      <c r="H4315" s="150">
        <v>35000</v>
      </c>
      <c r="I4315" s="148" t="str">
        <f t="shared" si="268"/>
        <v>2021Q2</v>
      </c>
      <c r="J4315" s="148">
        <f t="shared" si="269"/>
        <v>3</v>
      </c>
      <c r="K4315" s="148">
        <f t="shared" si="270"/>
        <v>11</v>
      </c>
      <c r="L4315" s="151">
        <f t="shared" si="271"/>
        <v>1</v>
      </c>
    </row>
    <row r="4316" spans="2:12" x14ac:dyDescent="0.25">
      <c r="B4316" s="147" t="s">
        <v>9</v>
      </c>
      <c r="C4316" s="148" t="s">
        <v>7</v>
      </c>
      <c r="D4316" s="148">
        <v>36</v>
      </c>
      <c r="E4316" s="148" t="s">
        <v>8</v>
      </c>
      <c r="F4316" s="149">
        <v>45304</v>
      </c>
      <c r="G4316" s="149">
        <v>44681</v>
      </c>
      <c r="H4316" s="150">
        <v>87000</v>
      </c>
      <c r="I4316" s="148" t="str">
        <f t="shared" si="268"/>
        <v>2022Q2</v>
      </c>
      <c r="J4316" s="148">
        <f t="shared" si="269"/>
        <v>2</v>
      </c>
      <c r="K4316" s="148">
        <f t="shared" si="270"/>
        <v>7</v>
      </c>
      <c r="L4316" s="151">
        <f t="shared" si="271"/>
        <v>1</v>
      </c>
    </row>
    <row r="4317" spans="2:12" x14ac:dyDescent="0.25">
      <c r="B4317" s="147" t="s">
        <v>9</v>
      </c>
      <c r="C4317" s="148" t="s">
        <v>7</v>
      </c>
      <c r="D4317" s="148">
        <v>45</v>
      </c>
      <c r="E4317" s="148" t="s">
        <v>8</v>
      </c>
      <c r="F4317" s="149">
        <v>45305</v>
      </c>
      <c r="G4317" s="149">
        <v>44788</v>
      </c>
      <c r="H4317" s="150">
        <v>47000</v>
      </c>
      <c r="I4317" s="148" t="str">
        <f t="shared" si="268"/>
        <v>2022Q3</v>
      </c>
      <c r="J4317" s="148">
        <f t="shared" si="269"/>
        <v>2</v>
      </c>
      <c r="K4317" s="148">
        <f t="shared" si="270"/>
        <v>6</v>
      </c>
      <c r="L4317" s="151">
        <f t="shared" si="271"/>
        <v>1</v>
      </c>
    </row>
    <row r="4318" spans="2:12" x14ac:dyDescent="0.25">
      <c r="B4318" s="147" t="s">
        <v>9</v>
      </c>
      <c r="C4318" s="148" t="s">
        <v>7</v>
      </c>
      <c r="D4318" s="148">
        <v>61</v>
      </c>
      <c r="E4318" s="148" t="s">
        <v>8</v>
      </c>
      <c r="F4318" s="149">
        <v>45306</v>
      </c>
      <c r="G4318" s="149">
        <v>43344</v>
      </c>
      <c r="H4318" s="150">
        <v>10000</v>
      </c>
      <c r="I4318" s="148" t="str">
        <f t="shared" si="268"/>
        <v>2018Q3</v>
      </c>
      <c r="J4318" s="148">
        <f t="shared" si="269"/>
        <v>6</v>
      </c>
      <c r="K4318" s="148">
        <f t="shared" si="270"/>
        <v>22</v>
      </c>
      <c r="L4318" s="151">
        <f t="shared" si="271"/>
        <v>1</v>
      </c>
    </row>
    <row r="4319" spans="2:12" x14ac:dyDescent="0.25">
      <c r="B4319" s="147" t="s">
        <v>9</v>
      </c>
      <c r="C4319" s="148" t="s">
        <v>7</v>
      </c>
      <c r="D4319" s="148">
        <v>31</v>
      </c>
      <c r="E4319" s="148" t="s">
        <v>8</v>
      </c>
      <c r="F4319" s="149">
        <v>45306</v>
      </c>
      <c r="G4319" s="149">
        <v>43469</v>
      </c>
      <c r="H4319" s="150">
        <v>98000</v>
      </c>
      <c r="I4319" s="148" t="str">
        <f t="shared" si="268"/>
        <v>2019Q1</v>
      </c>
      <c r="J4319" s="148">
        <f t="shared" si="269"/>
        <v>5</v>
      </c>
      <c r="K4319" s="148">
        <f t="shared" si="270"/>
        <v>20</v>
      </c>
      <c r="L4319" s="151">
        <f t="shared" si="271"/>
        <v>1</v>
      </c>
    </row>
    <row r="4320" spans="2:12" x14ac:dyDescent="0.25">
      <c r="B4320" s="147" t="s">
        <v>6</v>
      </c>
      <c r="C4320" s="148" t="s">
        <v>7</v>
      </c>
      <c r="D4320" s="148">
        <v>64</v>
      </c>
      <c r="E4320" s="148" t="s">
        <v>8</v>
      </c>
      <c r="F4320" s="149">
        <v>45306</v>
      </c>
      <c r="G4320" s="149">
        <v>45005</v>
      </c>
      <c r="H4320" s="150">
        <v>10000</v>
      </c>
      <c r="I4320" s="148" t="str">
        <f t="shared" si="268"/>
        <v>2023Q1</v>
      </c>
      <c r="J4320" s="148">
        <f t="shared" si="269"/>
        <v>1</v>
      </c>
      <c r="K4320" s="148">
        <f t="shared" si="270"/>
        <v>4</v>
      </c>
      <c r="L4320" s="151">
        <f t="shared" si="271"/>
        <v>1</v>
      </c>
    </row>
    <row r="4321" spans="2:12" x14ac:dyDescent="0.25">
      <c r="B4321" s="147" t="s">
        <v>6</v>
      </c>
      <c r="C4321" s="148" t="s">
        <v>7</v>
      </c>
      <c r="D4321" s="148">
        <v>44</v>
      </c>
      <c r="E4321" s="148" t="s">
        <v>8</v>
      </c>
      <c r="F4321" s="149">
        <v>45306</v>
      </c>
      <c r="G4321" s="149">
        <v>45166</v>
      </c>
      <c r="H4321" s="150">
        <v>52000</v>
      </c>
      <c r="I4321" s="148" t="str">
        <f t="shared" si="268"/>
        <v>2023Q3</v>
      </c>
      <c r="J4321" s="148">
        <f t="shared" si="269"/>
        <v>1</v>
      </c>
      <c r="K4321" s="148">
        <f t="shared" si="270"/>
        <v>2</v>
      </c>
      <c r="L4321" s="151">
        <f t="shared" si="271"/>
        <v>1</v>
      </c>
    </row>
    <row r="4322" spans="2:12" x14ac:dyDescent="0.25">
      <c r="B4322" s="147" t="s">
        <v>6</v>
      </c>
      <c r="C4322" s="148" t="s">
        <v>7</v>
      </c>
      <c r="D4322" s="148">
        <v>28</v>
      </c>
      <c r="E4322" s="148" t="s">
        <v>8</v>
      </c>
      <c r="F4322" s="149">
        <v>45306</v>
      </c>
      <c r="G4322" s="149">
        <v>45228</v>
      </c>
      <c r="H4322" s="150">
        <v>100000</v>
      </c>
      <c r="I4322" s="148" t="str">
        <f t="shared" si="268"/>
        <v>2023Q4</v>
      </c>
      <c r="J4322" s="148">
        <f t="shared" si="269"/>
        <v>1</v>
      </c>
      <c r="K4322" s="148">
        <f t="shared" si="270"/>
        <v>1</v>
      </c>
      <c r="L4322" s="151">
        <f t="shared" si="271"/>
        <v>1</v>
      </c>
    </row>
    <row r="4323" spans="2:12" x14ac:dyDescent="0.25">
      <c r="B4323" s="147" t="s">
        <v>9</v>
      </c>
      <c r="C4323" s="148" t="s">
        <v>7</v>
      </c>
      <c r="D4323" s="148">
        <v>47</v>
      </c>
      <c r="E4323" s="148" t="s">
        <v>8</v>
      </c>
      <c r="F4323" s="149">
        <v>45307</v>
      </c>
      <c r="G4323" s="149">
        <v>43475</v>
      </c>
      <c r="H4323" s="150">
        <v>40000</v>
      </c>
      <c r="I4323" s="148" t="str">
        <f t="shared" si="268"/>
        <v>2019Q1</v>
      </c>
      <c r="J4323" s="148">
        <f t="shared" si="269"/>
        <v>5</v>
      </c>
      <c r="K4323" s="148">
        <f t="shared" si="270"/>
        <v>20</v>
      </c>
      <c r="L4323" s="151">
        <f t="shared" si="271"/>
        <v>1</v>
      </c>
    </row>
    <row r="4324" spans="2:12" x14ac:dyDescent="0.25">
      <c r="B4324" s="147" t="s">
        <v>9</v>
      </c>
      <c r="C4324" s="148" t="s">
        <v>7</v>
      </c>
      <c r="D4324" s="148">
        <v>47</v>
      </c>
      <c r="E4324" s="148" t="s">
        <v>8</v>
      </c>
      <c r="F4324" s="149">
        <v>45307</v>
      </c>
      <c r="G4324" s="149">
        <v>44577</v>
      </c>
      <c r="H4324" s="150">
        <v>40000</v>
      </c>
      <c r="I4324" s="148" t="str">
        <f t="shared" si="268"/>
        <v>2022Q1</v>
      </c>
      <c r="J4324" s="148">
        <f t="shared" si="269"/>
        <v>2</v>
      </c>
      <c r="K4324" s="148">
        <f t="shared" si="270"/>
        <v>8</v>
      </c>
      <c r="L4324" s="151">
        <f t="shared" si="271"/>
        <v>1</v>
      </c>
    </row>
    <row r="4325" spans="2:12" x14ac:dyDescent="0.25">
      <c r="B4325" s="147" t="s">
        <v>9</v>
      </c>
      <c r="C4325" s="148" t="s">
        <v>13</v>
      </c>
      <c r="D4325" s="148">
        <v>39</v>
      </c>
      <c r="E4325" s="148" t="s">
        <v>8</v>
      </c>
      <c r="F4325" s="149">
        <v>45307</v>
      </c>
      <c r="G4325" s="149">
        <v>44763</v>
      </c>
      <c r="H4325" s="150">
        <v>81000</v>
      </c>
      <c r="I4325" s="148" t="str">
        <f t="shared" si="268"/>
        <v>2022Q3</v>
      </c>
      <c r="J4325" s="148">
        <f t="shared" si="269"/>
        <v>2</v>
      </c>
      <c r="K4325" s="148">
        <f t="shared" si="270"/>
        <v>6</v>
      </c>
      <c r="L4325" s="151">
        <f t="shared" si="271"/>
        <v>0.8</v>
      </c>
    </row>
    <row r="4326" spans="2:12" x14ac:dyDescent="0.25">
      <c r="B4326" s="147" t="s">
        <v>9</v>
      </c>
      <c r="C4326" s="148" t="s">
        <v>7</v>
      </c>
      <c r="D4326" s="148">
        <v>44</v>
      </c>
      <c r="E4326" s="148" t="s">
        <v>8</v>
      </c>
      <c r="F4326" s="149">
        <v>45307</v>
      </c>
      <c r="G4326" s="149">
        <v>45060</v>
      </c>
      <c r="H4326" s="150">
        <v>52000</v>
      </c>
      <c r="I4326" s="148" t="str">
        <f t="shared" si="268"/>
        <v>2023Q2</v>
      </c>
      <c r="J4326" s="148">
        <f t="shared" si="269"/>
        <v>1</v>
      </c>
      <c r="K4326" s="148">
        <f t="shared" si="270"/>
        <v>3</v>
      </c>
      <c r="L4326" s="151">
        <f t="shared" si="271"/>
        <v>1</v>
      </c>
    </row>
    <row r="4327" spans="2:12" x14ac:dyDescent="0.25">
      <c r="B4327" s="147" t="s">
        <v>6</v>
      </c>
      <c r="C4327" s="148" t="s">
        <v>7</v>
      </c>
      <c r="D4327" s="148">
        <v>50</v>
      </c>
      <c r="E4327" s="148" t="s">
        <v>8</v>
      </c>
      <c r="F4327" s="149">
        <v>45307</v>
      </c>
      <c r="G4327" s="149">
        <v>45175</v>
      </c>
      <c r="H4327" s="150">
        <v>32000</v>
      </c>
      <c r="I4327" s="148" t="str">
        <f t="shared" si="268"/>
        <v>2023Q3</v>
      </c>
      <c r="J4327" s="148">
        <f t="shared" si="269"/>
        <v>1</v>
      </c>
      <c r="K4327" s="148">
        <f t="shared" si="270"/>
        <v>2</v>
      </c>
      <c r="L4327" s="151">
        <f t="shared" si="271"/>
        <v>1</v>
      </c>
    </row>
    <row r="4328" spans="2:12" x14ac:dyDescent="0.25">
      <c r="B4328" s="147" t="s">
        <v>9</v>
      </c>
      <c r="C4328" s="148" t="s">
        <v>7</v>
      </c>
      <c r="D4328" s="148">
        <v>53</v>
      </c>
      <c r="E4328" s="148" t="s">
        <v>8</v>
      </c>
      <c r="F4328" s="149">
        <v>45308</v>
      </c>
      <c r="G4328" s="149">
        <v>44413</v>
      </c>
      <c r="H4328" s="150">
        <v>25000</v>
      </c>
      <c r="I4328" s="148" t="str">
        <f t="shared" si="268"/>
        <v>2021Q3</v>
      </c>
      <c r="J4328" s="148">
        <f t="shared" si="269"/>
        <v>3</v>
      </c>
      <c r="K4328" s="148">
        <f t="shared" si="270"/>
        <v>10</v>
      </c>
      <c r="L4328" s="151">
        <f t="shared" si="271"/>
        <v>1</v>
      </c>
    </row>
    <row r="4329" spans="2:12" x14ac:dyDescent="0.25">
      <c r="B4329" s="147" t="s">
        <v>6</v>
      </c>
      <c r="C4329" s="148" t="s">
        <v>7</v>
      </c>
      <c r="D4329" s="148">
        <v>35</v>
      </c>
      <c r="E4329" s="148" t="s">
        <v>8</v>
      </c>
      <c r="F4329" s="149">
        <v>45308</v>
      </c>
      <c r="G4329" s="149">
        <v>44957</v>
      </c>
      <c r="H4329" s="150">
        <v>88000</v>
      </c>
      <c r="I4329" s="148" t="str">
        <f t="shared" si="268"/>
        <v>2023Q1</v>
      </c>
      <c r="J4329" s="148">
        <f t="shared" si="269"/>
        <v>1</v>
      </c>
      <c r="K4329" s="148">
        <f t="shared" si="270"/>
        <v>4</v>
      </c>
      <c r="L4329" s="151">
        <f t="shared" si="271"/>
        <v>1</v>
      </c>
    </row>
    <row r="4330" spans="2:12" x14ac:dyDescent="0.25">
      <c r="B4330" s="147" t="s">
        <v>9</v>
      </c>
      <c r="C4330" s="148" t="s">
        <v>7</v>
      </c>
      <c r="D4330" s="148">
        <v>28</v>
      </c>
      <c r="E4330" s="148" t="s">
        <v>8</v>
      </c>
      <c r="F4330" s="149">
        <v>45308</v>
      </c>
      <c r="G4330" s="149">
        <v>45015</v>
      </c>
      <c r="H4330" s="150">
        <v>100000</v>
      </c>
      <c r="I4330" s="148" t="str">
        <f t="shared" si="268"/>
        <v>2023Q1</v>
      </c>
      <c r="J4330" s="148">
        <f t="shared" si="269"/>
        <v>1</v>
      </c>
      <c r="K4330" s="148">
        <f t="shared" si="270"/>
        <v>4</v>
      </c>
      <c r="L4330" s="151">
        <f t="shared" si="271"/>
        <v>1</v>
      </c>
    </row>
    <row r="4331" spans="2:12" x14ac:dyDescent="0.25">
      <c r="B4331" s="147" t="s">
        <v>9</v>
      </c>
      <c r="C4331" s="148" t="s">
        <v>7</v>
      </c>
      <c r="D4331" s="148">
        <v>62</v>
      </c>
      <c r="E4331" s="148" t="s">
        <v>8</v>
      </c>
      <c r="F4331" s="149">
        <v>45311</v>
      </c>
      <c r="G4331" s="149">
        <v>44309</v>
      </c>
      <c r="H4331" s="150">
        <v>10000</v>
      </c>
      <c r="I4331" s="148" t="str">
        <f t="shared" si="268"/>
        <v>2021Q2</v>
      </c>
      <c r="J4331" s="148">
        <f t="shared" si="269"/>
        <v>3</v>
      </c>
      <c r="K4331" s="148">
        <f t="shared" si="270"/>
        <v>11</v>
      </c>
      <c r="L4331" s="151">
        <f t="shared" si="271"/>
        <v>1</v>
      </c>
    </row>
    <row r="4332" spans="2:12" x14ac:dyDescent="0.25">
      <c r="B4332" s="147" t="s">
        <v>9</v>
      </c>
      <c r="C4332" s="148" t="s">
        <v>7</v>
      </c>
      <c r="D4332" s="148">
        <v>59</v>
      </c>
      <c r="E4332" s="148" t="s">
        <v>8</v>
      </c>
      <c r="F4332" s="149">
        <v>45311</v>
      </c>
      <c r="G4332" s="149">
        <v>44743</v>
      </c>
      <c r="H4332" s="150">
        <v>10000</v>
      </c>
      <c r="I4332" s="148" t="str">
        <f t="shared" si="268"/>
        <v>2022Q3</v>
      </c>
      <c r="J4332" s="148">
        <f t="shared" si="269"/>
        <v>2</v>
      </c>
      <c r="K4332" s="148">
        <f t="shared" si="270"/>
        <v>6</v>
      </c>
      <c r="L4332" s="151">
        <f t="shared" si="271"/>
        <v>1</v>
      </c>
    </row>
    <row r="4333" spans="2:12" x14ac:dyDescent="0.25">
      <c r="B4333" s="147" t="s">
        <v>6</v>
      </c>
      <c r="C4333" s="148" t="s">
        <v>7</v>
      </c>
      <c r="D4333" s="148">
        <v>61</v>
      </c>
      <c r="E4333" s="148" t="s">
        <v>8</v>
      </c>
      <c r="F4333" s="149">
        <v>45311</v>
      </c>
      <c r="G4333" s="149">
        <v>45262</v>
      </c>
      <c r="H4333" s="150">
        <v>10000</v>
      </c>
      <c r="I4333" s="148" t="str">
        <f t="shared" si="268"/>
        <v>2023Q4</v>
      </c>
      <c r="J4333" s="148">
        <f t="shared" si="269"/>
        <v>1</v>
      </c>
      <c r="K4333" s="148">
        <f t="shared" si="270"/>
        <v>1</v>
      </c>
      <c r="L4333" s="151">
        <f t="shared" si="271"/>
        <v>1</v>
      </c>
    </row>
    <row r="4334" spans="2:12" x14ac:dyDescent="0.25">
      <c r="B4334" s="147" t="s">
        <v>9</v>
      </c>
      <c r="C4334" s="148" t="s">
        <v>7</v>
      </c>
      <c r="D4334" s="148">
        <v>52</v>
      </c>
      <c r="E4334" s="148" t="s">
        <v>8</v>
      </c>
      <c r="F4334" s="149">
        <v>45312</v>
      </c>
      <c r="G4334" s="149">
        <v>44061</v>
      </c>
      <c r="H4334" s="150">
        <v>27000</v>
      </c>
      <c r="I4334" s="148" t="str">
        <f t="shared" si="268"/>
        <v>2020Q3</v>
      </c>
      <c r="J4334" s="148">
        <f t="shared" si="269"/>
        <v>4</v>
      </c>
      <c r="K4334" s="148">
        <f t="shared" si="270"/>
        <v>14</v>
      </c>
      <c r="L4334" s="151">
        <f t="shared" si="271"/>
        <v>1</v>
      </c>
    </row>
    <row r="4335" spans="2:12" x14ac:dyDescent="0.25">
      <c r="B4335" s="147" t="s">
        <v>9</v>
      </c>
      <c r="C4335" s="148" t="s">
        <v>7</v>
      </c>
      <c r="D4335" s="148">
        <v>48</v>
      </c>
      <c r="E4335" s="148" t="s">
        <v>8</v>
      </c>
      <c r="F4335" s="149">
        <v>45312</v>
      </c>
      <c r="G4335" s="149">
        <v>44669</v>
      </c>
      <c r="H4335" s="150">
        <v>38000</v>
      </c>
      <c r="I4335" s="148" t="str">
        <f t="shared" si="268"/>
        <v>2022Q2</v>
      </c>
      <c r="J4335" s="148">
        <f t="shared" si="269"/>
        <v>2</v>
      </c>
      <c r="K4335" s="148">
        <f t="shared" si="270"/>
        <v>7</v>
      </c>
      <c r="L4335" s="151">
        <f t="shared" si="271"/>
        <v>1</v>
      </c>
    </row>
    <row r="4336" spans="2:12" x14ac:dyDescent="0.25">
      <c r="B4336" s="147" t="s">
        <v>9</v>
      </c>
      <c r="C4336" s="148" t="s">
        <v>7</v>
      </c>
      <c r="D4336" s="148">
        <v>48</v>
      </c>
      <c r="E4336" s="148" t="s">
        <v>8</v>
      </c>
      <c r="F4336" s="149">
        <v>45312</v>
      </c>
      <c r="G4336" s="149">
        <v>44942</v>
      </c>
      <c r="H4336" s="150">
        <v>38000</v>
      </c>
      <c r="I4336" s="148" t="str">
        <f t="shared" si="268"/>
        <v>2023Q1</v>
      </c>
      <c r="J4336" s="148">
        <f t="shared" si="269"/>
        <v>1</v>
      </c>
      <c r="K4336" s="148">
        <f t="shared" si="270"/>
        <v>4</v>
      </c>
      <c r="L4336" s="151">
        <f t="shared" si="271"/>
        <v>1</v>
      </c>
    </row>
    <row r="4337" spans="2:12" x14ac:dyDescent="0.25">
      <c r="B4337" s="147" t="s">
        <v>6</v>
      </c>
      <c r="C4337" s="148" t="s">
        <v>7</v>
      </c>
      <c r="D4337" s="148">
        <v>49</v>
      </c>
      <c r="E4337" s="148" t="s">
        <v>8</v>
      </c>
      <c r="F4337" s="149">
        <v>45312</v>
      </c>
      <c r="G4337" s="149">
        <v>44978</v>
      </c>
      <c r="H4337" s="150">
        <v>35000</v>
      </c>
      <c r="I4337" s="148" t="str">
        <f t="shared" si="268"/>
        <v>2023Q1</v>
      </c>
      <c r="J4337" s="148">
        <f t="shared" si="269"/>
        <v>1</v>
      </c>
      <c r="K4337" s="148">
        <f t="shared" si="270"/>
        <v>4</v>
      </c>
      <c r="L4337" s="151">
        <f t="shared" si="271"/>
        <v>1</v>
      </c>
    </row>
    <row r="4338" spans="2:12" x14ac:dyDescent="0.25">
      <c r="B4338" s="147" t="s">
        <v>6</v>
      </c>
      <c r="C4338" s="148" t="s">
        <v>7</v>
      </c>
      <c r="D4338" s="148">
        <v>34</v>
      </c>
      <c r="E4338" s="148" t="s">
        <v>8</v>
      </c>
      <c r="F4338" s="149">
        <v>45312</v>
      </c>
      <c r="G4338" s="149">
        <v>45180</v>
      </c>
      <c r="H4338" s="150">
        <v>91000</v>
      </c>
      <c r="I4338" s="148" t="str">
        <f t="shared" si="268"/>
        <v>2023Q3</v>
      </c>
      <c r="J4338" s="148">
        <f t="shared" si="269"/>
        <v>1</v>
      </c>
      <c r="K4338" s="148">
        <f t="shared" si="270"/>
        <v>2</v>
      </c>
      <c r="L4338" s="151">
        <f t="shared" si="271"/>
        <v>1</v>
      </c>
    </row>
    <row r="4339" spans="2:12" x14ac:dyDescent="0.25">
      <c r="B4339" s="147" t="s">
        <v>11</v>
      </c>
      <c r="C4339" s="148" t="s">
        <v>7</v>
      </c>
      <c r="D4339" s="148">
        <v>29</v>
      </c>
      <c r="E4339" s="148" t="s">
        <v>8</v>
      </c>
      <c r="F4339" s="149">
        <v>45312</v>
      </c>
      <c r="G4339" s="149">
        <v>45297</v>
      </c>
      <c r="H4339" s="150">
        <v>100000</v>
      </c>
      <c r="I4339" s="148" t="str">
        <f t="shared" si="268"/>
        <v>2024Q1</v>
      </c>
      <c r="J4339" s="148">
        <f t="shared" si="269"/>
        <v>0</v>
      </c>
      <c r="K4339" s="148">
        <f t="shared" si="270"/>
        <v>0</v>
      </c>
      <c r="L4339" s="151">
        <f t="shared" si="271"/>
        <v>1</v>
      </c>
    </row>
    <row r="4340" spans="2:12" x14ac:dyDescent="0.25">
      <c r="B4340" s="147" t="s">
        <v>9</v>
      </c>
      <c r="C4340" s="148" t="s">
        <v>7</v>
      </c>
      <c r="D4340" s="148">
        <v>37</v>
      </c>
      <c r="E4340" s="148" t="s">
        <v>8</v>
      </c>
      <c r="F4340" s="149">
        <v>45313</v>
      </c>
      <c r="G4340" s="149">
        <v>44770</v>
      </c>
      <c r="H4340" s="150">
        <v>86000</v>
      </c>
      <c r="I4340" s="148" t="str">
        <f t="shared" si="268"/>
        <v>2022Q3</v>
      </c>
      <c r="J4340" s="148">
        <f t="shared" si="269"/>
        <v>2</v>
      </c>
      <c r="K4340" s="148">
        <f t="shared" si="270"/>
        <v>6</v>
      </c>
      <c r="L4340" s="151">
        <f t="shared" si="271"/>
        <v>1</v>
      </c>
    </row>
    <row r="4341" spans="2:12" x14ac:dyDescent="0.25">
      <c r="B4341" s="147" t="s">
        <v>6</v>
      </c>
      <c r="C4341" s="148" t="s">
        <v>7</v>
      </c>
      <c r="D4341" s="148">
        <v>30</v>
      </c>
      <c r="E4341" s="148" t="s">
        <v>8</v>
      </c>
      <c r="F4341" s="149">
        <v>45313</v>
      </c>
      <c r="G4341" s="149">
        <v>45090</v>
      </c>
      <c r="H4341" s="150">
        <v>100000</v>
      </c>
      <c r="I4341" s="148" t="str">
        <f t="shared" si="268"/>
        <v>2023Q2</v>
      </c>
      <c r="J4341" s="148">
        <f t="shared" si="269"/>
        <v>1</v>
      </c>
      <c r="K4341" s="148">
        <f t="shared" si="270"/>
        <v>3</v>
      </c>
      <c r="L4341" s="151">
        <f t="shared" si="271"/>
        <v>1</v>
      </c>
    </row>
    <row r="4342" spans="2:12" x14ac:dyDescent="0.25">
      <c r="B4342" s="147" t="s">
        <v>6</v>
      </c>
      <c r="C4342" s="148" t="s">
        <v>7</v>
      </c>
      <c r="D4342" s="148">
        <v>47</v>
      </c>
      <c r="E4342" s="148" t="s">
        <v>8</v>
      </c>
      <c r="F4342" s="149">
        <v>45313</v>
      </c>
      <c r="G4342" s="149">
        <v>45133</v>
      </c>
      <c r="H4342" s="150">
        <v>40000</v>
      </c>
      <c r="I4342" s="148" t="str">
        <f t="shared" si="268"/>
        <v>2023Q3</v>
      </c>
      <c r="J4342" s="148">
        <f t="shared" si="269"/>
        <v>1</v>
      </c>
      <c r="K4342" s="148">
        <f t="shared" si="270"/>
        <v>2</v>
      </c>
      <c r="L4342" s="151">
        <f t="shared" si="271"/>
        <v>1</v>
      </c>
    </row>
    <row r="4343" spans="2:12" x14ac:dyDescent="0.25">
      <c r="B4343" s="147" t="s">
        <v>9</v>
      </c>
      <c r="C4343" s="148" t="s">
        <v>7</v>
      </c>
      <c r="D4343" s="148">
        <v>37</v>
      </c>
      <c r="E4343" s="148" t="s">
        <v>8</v>
      </c>
      <c r="F4343" s="149">
        <v>45314</v>
      </c>
      <c r="G4343" s="149">
        <v>43282</v>
      </c>
      <c r="H4343" s="150">
        <v>86000</v>
      </c>
      <c r="I4343" s="148" t="str">
        <f t="shared" si="268"/>
        <v>2018Q3</v>
      </c>
      <c r="J4343" s="148">
        <f t="shared" si="269"/>
        <v>6</v>
      </c>
      <c r="K4343" s="148">
        <f t="shared" si="270"/>
        <v>22</v>
      </c>
      <c r="L4343" s="151">
        <f t="shared" si="271"/>
        <v>1</v>
      </c>
    </row>
    <row r="4344" spans="2:12" x14ac:dyDescent="0.25">
      <c r="B4344" s="147" t="s">
        <v>9</v>
      </c>
      <c r="C4344" s="148" t="s">
        <v>7</v>
      </c>
      <c r="D4344" s="148">
        <v>41</v>
      </c>
      <c r="E4344" s="148" t="s">
        <v>8</v>
      </c>
      <c r="F4344" s="149">
        <v>45314</v>
      </c>
      <c r="G4344" s="149">
        <v>43997</v>
      </c>
      <c r="H4344" s="150">
        <v>68000</v>
      </c>
      <c r="I4344" s="148" t="str">
        <f t="shared" si="268"/>
        <v>2020Q2</v>
      </c>
      <c r="J4344" s="148">
        <f t="shared" si="269"/>
        <v>4</v>
      </c>
      <c r="K4344" s="148">
        <f t="shared" si="270"/>
        <v>15</v>
      </c>
      <c r="L4344" s="151">
        <f t="shared" si="271"/>
        <v>1</v>
      </c>
    </row>
    <row r="4345" spans="2:12" x14ac:dyDescent="0.25">
      <c r="B4345" s="147" t="s">
        <v>9</v>
      </c>
      <c r="C4345" s="148" t="s">
        <v>7</v>
      </c>
      <c r="D4345" s="148">
        <v>47</v>
      </c>
      <c r="E4345" s="148" t="s">
        <v>8</v>
      </c>
      <c r="F4345" s="149">
        <v>45314</v>
      </c>
      <c r="G4345" s="149">
        <v>44395</v>
      </c>
      <c r="H4345" s="150">
        <v>40000</v>
      </c>
      <c r="I4345" s="148" t="str">
        <f t="shared" si="268"/>
        <v>2021Q3</v>
      </c>
      <c r="J4345" s="148">
        <f t="shared" si="269"/>
        <v>3</v>
      </c>
      <c r="K4345" s="148">
        <f t="shared" si="270"/>
        <v>10</v>
      </c>
      <c r="L4345" s="151">
        <f t="shared" si="271"/>
        <v>1</v>
      </c>
    </row>
    <row r="4346" spans="2:12" x14ac:dyDescent="0.25">
      <c r="B4346" s="147" t="s">
        <v>6</v>
      </c>
      <c r="C4346" s="148" t="s">
        <v>7</v>
      </c>
      <c r="D4346" s="148">
        <v>28</v>
      </c>
      <c r="E4346" s="148" t="s">
        <v>8</v>
      </c>
      <c r="F4346" s="149">
        <v>45314</v>
      </c>
      <c r="G4346" s="149">
        <v>44698</v>
      </c>
      <c r="H4346" s="150">
        <v>100000</v>
      </c>
      <c r="I4346" s="148" t="str">
        <f t="shared" si="268"/>
        <v>2022Q2</v>
      </c>
      <c r="J4346" s="148">
        <f t="shared" si="269"/>
        <v>2</v>
      </c>
      <c r="K4346" s="148">
        <f t="shared" si="270"/>
        <v>7</v>
      </c>
      <c r="L4346" s="151">
        <f t="shared" si="271"/>
        <v>1</v>
      </c>
    </row>
    <row r="4347" spans="2:12" x14ac:dyDescent="0.25">
      <c r="B4347" s="147" t="s">
        <v>6</v>
      </c>
      <c r="C4347" s="148" t="s">
        <v>7</v>
      </c>
      <c r="D4347" s="148">
        <v>24</v>
      </c>
      <c r="E4347" s="148" t="s">
        <v>8</v>
      </c>
      <c r="F4347" s="149">
        <v>45314</v>
      </c>
      <c r="G4347" s="149">
        <v>44974</v>
      </c>
      <c r="H4347" s="150">
        <v>100000</v>
      </c>
      <c r="I4347" s="148" t="str">
        <f t="shared" si="268"/>
        <v>2023Q1</v>
      </c>
      <c r="J4347" s="148">
        <f t="shared" si="269"/>
        <v>1</v>
      </c>
      <c r="K4347" s="148">
        <f t="shared" si="270"/>
        <v>4</v>
      </c>
      <c r="L4347" s="151">
        <f t="shared" si="271"/>
        <v>1</v>
      </c>
    </row>
    <row r="4348" spans="2:12" x14ac:dyDescent="0.25">
      <c r="B4348" s="147" t="s">
        <v>9</v>
      </c>
      <c r="C4348" s="148" t="s">
        <v>10</v>
      </c>
      <c r="D4348" s="148">
        <v>23</v>
      </c>
      <c r="E4348" s="148" t="s">
        <v>8</v>
      </c>
      <c r="F4348" s="149">
        <v>45315</v>
      </c>
      <c r="G4348" s="149">
        <v>43207</v>
      </c>
      <c r="H4348" s="150">
        <v>100000</v>
      </c>
      <c r="I4348" s="148" t="str">
        <f t="shared" si="268"/>
        <v>2018Q2</v>
      </c>
      <c r="J4348" s="148">
        <f t="shared" si="269"/>
        <v>6</v>
      </c>
      <c r="K4348" s="148">
        <f t="shared" si="270"/>
        <v>23</v>
      </c>
      <c r="L4348" s="151">
        <f t="shared" si="271"/>
        <v>0</v>
      </c>
    </row>
    <row r="4349" spans="2:12" x14ac:dyDescent="0.25">
      <c r="B4349" s="147" t="s">
        <v>6</v>
      </c>
      <c r="C4349" s="148" t="s">
        <v>7</v>
      </c>
      <c r="D4349" s="148">
        <v>58</v>
      </c>
      <c r="E4349" s="148" t="s">
        <v>8</v>
      </c>
      <c r="F4349" s="149">
        <v>45315</v>
      </c>
      <c r="G4349" s="149">
        <v>45125</v>
      </c>
      <c r="H4349" s="150">
        <v>12000</v>
      </c>
      <c r="I4349" s="148" t="str">
        <f t="shared" si="268"/>
        <v>2023Q3</v>
      </c>
      <c r="J4349" s="148">
        <f t="shared" si="269"/>
        <v>1</v>
      </c>
      <c r="K4349" s="148">
        <f t="shared" si="270"/>
        <v>2</v>
      </c>
      <c r="L4349" s="151">
        <f t="shared" si="271"/>
        <v>1</v>
      </c>
    </row>
    <row r="4350" spans="2:12" x14ac:dyDescent="0.25">
      <c r="B4350" s="147" t="s">
        <v>6</v>
      </c>
      <c r="C4350" s="148" t="s">
        <v>7</v>
      </c>
      <c r="D4350" s="148">
        <v>37</v>
      </c>
      <c r="E4350" s="148" t="s">
        <v>8</v>
      </c>
      <c r="F4350" s="149">
        <v>45315</v>
      </c>
      <c r="G4350" s="149">
        <v>45247</v>
      </c>
      <c r="H4350" s="150">
        <v>86000</v>
      </c>
      <c r="I4350" s="148" t="str">
        <f t="shared" si="268"/>
        <v>2023Q4</v>
      </c>
      <c r="J4350" s="148">
        <f t="shared" si="269"/>
        <v>1</v>
      </c>
      <c r="K4350" s="148">
        <f t="shared" si="270"/>
        <v>1</v>
      </c>
      <c r="L4350" s="151">
        <f t="shared" si="271"/>
        <v>1</v>
      </c>
    </row>
    <row r="4351" spans="2:12" x14ac:dyDescent="0.25">
      <c r="B4351" s="147" t="s">
        <v>9</v>
      </c>
      <c r="C4351" s="148" t="s">
        <v>7</v>
      </c>
      <c r="D4351" s="148">
        <v>62</v>
      </c>
      <c r="E4351" s="148" t="s">
        <v>8</v>
      </c>
      <c r="F4351" s="149">
        <v>45318</v>
      </c>
      <c r="G4351" s="149">
        <v>45014</v>
      </c>
      <c r="H4351" s="150">
        <v>10000</v>
      </c>
      <c r="I4351" s="148" t="str">
        <f t="shared" si="268"/>
        <v>2023Q1</v>
      </c>
      <c r="J4351" s="148">
        <f t="shared" si="269"/>
        <v>1</v>
      </c>
      <c r="K4351" s="148">
        <f t="shared" si="270"/>
        <v>4</v>
      </c>
      <c r="L4351" s="151">
        <f t="shared" si="271"/>
        <v>1</v>
      </c>
    </row>
    <row r="4352" spans="2:12" x14ac:dyDescent="0.25">
      <c r="B4352" s="147" t="s">
        <v>6</v>
      </c>
      <c r="C4352" s="148" t="s">
        <v>7</v>
      </c>
      <c r="D4352" s="148">
        <v>33</v>
      </c>
      <c r="E4352" s="148" t="s">
        <v>8</v>
      </c>
      <c r="F4352" s="149">
        <v>45318</v>
      </c>
      <c r="G4352" s="149">
        <v>45033</v>
      </c>
      <c r="H4352" s="150">
        <v>94000</v>
      </c>
      <c r="I4352" s="148" t="str">
        <f t="shared" si="268"/>
        <v>2023Q2</v>
      </c>
      <c r="J4352" s="148">
        <f t="shared" si="269"/>
        <v>1</v>
      </c>
      <c r="K4352" s="148">
        <f t="shared" si="270"/>
        <v>3</v>
      </c>
      <c r="L4352" s="151">
        <f t="shared" si="271"/>
        <v>1</v>
      </c>
    </row>
    <row r="4353" spans="2:12" x14ac:dyDescent="0.25">
      <c r="B4353" s="147" t="s">
        <v>11</v>
      </c>
      <c r="C4353" s="148" t="s">
        <v>7</v>
      </c>
      <c r="D4353" s="148">
        <v>32</v>
      </c>
      <c r="E4353" s="148" t="s">
        <v>8</v>
      </c>
      <c r="F4353" s="149">
        <v>45318</v>
      </c>
      <c r="G4353" s="149">
        <v>45269</v>
      </c>
      <c r="H4353" s="150">
        <v>96000</v>
      </c>
      <c r="I4353" s="148" t="str">
        <f t="shared" si="268"/>
        <v>2023Q4</v>
      </c>
      <c r="J4353" s="148">
        <f t="shared" si="269"/>
        <v>1</v>
      </c>
      <c r="K4353" s="148">
        <f t="shared" si="270"/>
        <v>1</v>
      </c>
      <c r="L4353" s="151">
        <f t="shared" si="271"/>
        <v>1</v>
      </c>
    </row>
    <row r="4354" spans="2:12" x14ac:dyDescent="0.25">
      <c r="B4354" s="147" t="s">
        <v>9</v>
      </c>
      <c r="C4354" s="148" t="s">
        <v>7</v>
      </c>
      <c r="D4354" s="148">
        <v>45</v>
      </c>
      <c r="E4354" s="148" t="s">
        <v>8</v>
      </c>
      <c r="F4354" s="149">
        <v>45319</v>
      </c>
      <c r="G4354" s="149">
        <v>44096</v>
      </c>
      <c r="H4354" s="150">
        <v>47000</v>
      </c>
      <c r="I4354" s="148" t="str">
        <f t="shared" si="268"/>
        <v>2020Q3</v>
      </c>
      <c r="J4354" s="148">
        <f t="shared" si="269"/>
        <v>4</v>
      </c>
      <c r="K4354" s="148">
        <f t="shared" si="270"/>
        <v>14</v>
      </c>
      <c r="L4354" s="151">
        <f t="shared" si="271"/>
        <v>1</v>
      </c>
    </row>
    <row r="4355" spans="2:12" x14ac:dyDescent="0.25">
      <c r="B4355" s="147" t="s">
        <v>9</v>
      </c>
      <c r="C4355" s="148" t="s">
        <v>7</v>
      </c>
      <c r="D4355" s="148">
        <v>55</v>
      </c>
      <c r="E4355" s="148" t="s">
        <v>8</v>
      </c>
      <c r="F4355" s="149">
        <v>45319</v>
      </c>
      <c r="G4355" s="149">
        <v>44265</v>
      </c>
      <c r="H4355" s="150">
        <v>20000</v>
      </c>
      <c r="I4355" s="148" t="str">
        <f t="shared" si="268"/>
        <v>2021Q1</v>
      </c>
      <c r="J4355" s="148">
        <f t="shared" si="269"/>
        <v>3</v>
      </c>
      <c r="K4355" s="148">
        <f t="shared" si="270"/>
        <v>12</v>
      </c>
      <c r="L4355" s="151">
        <f t="shared" si="271"/>
        <v>1</v>
      </c>
    </row>
    <row r="4356" spans="2:12" x14ac:dyDescent="0.25">
      <c r="B4356" s="147" t="s">
        <v>9</v>
      </c>
      <c r="C4356" s="148" t="s">
        <v>7</v>
      </c>
      <c r="D4356" s="148">
        <v>60</v>
      </c>
      <c r="E4356" s="148" t="s">
        <v>8</v>
      </c>
      <c r="F4356" s="149">
        <v>45319</v>
      </c>
      <c r="G4356" s="149">
        <v>44301</v>
      </c>
      <c r="H4356" s="150">
        <v>10000</v>
      </c>
      <c r="I4356" s="148" t="str">
        <f t="shared" si="268"/>
        <v>2021Q2</v>
      </c>
      <c r="J4356" s="148">
        <f t="shared" si="269"/>
        <v>3</v>
      </c>
      <c r="K4356" s="148">
        <f t="shared" si="270"/>
        <v>11</v>
      </c>
      <c r="L4356" s="151">
        <f t="shared" si="271"/>
        <v>1</v>
      </c>
    </row>
    <row r="4357" spans="2:12" x14ac:dyDescent="0.25">
      <c r="B4357" s="147" t="s">
        <v>9</v>
      </c>
      <c r="C4357" s="148" t="s">
        <v>13</v>
      </c>
      <c r="D4357" s="148">
        <v>35</v>
      </c>
      <c r="E4357" s="148" t="s">
        <v>8</v>
      </c>
      <c r="F4357" s="149">
        <v>45319</v>
      </c>
      <c r="G4357" s="149">
        <v>44694</v>
      </c>
      <c r="H4357" s="150">
        <v>88000</v>
      </c>
      <c r="I4357" s="148" t="str">
        <f t="shared" si="268"/>
        <v>2022Q2</v>
      </c>
      <c r="J4357" s="148">
        <f t="shared" si="269"/>
        <v>2</v>
      </c>
      <c r="K4357" s="148">
        <f t="shared" si="270"/>
        <v>7</v>
      </c>
      <c r="L4357" s="151">
        <f t="shared" si="271"/>
        <v>0.8</v>
      </c>
    </row>
    <row r="4358" spans="2:12" x14ac:dyDescent="0.25">
      <c r="B4358" s="147" t="s">
        <v>11</v>
      </c>
      <c r="C4358" s="148" t="s">
        <v>7</v>
      </c>
      <c r="D4358" s="148">
        <v>54</v>
      </c>
      <c r="E4358" s="148" t="s">
        <v>8</v>
      </c>
      <c r="F4358" s="149">
        <v>45319</v>
      </c>
      <c r="G4358" s="149">
        <v>45286</v>
      </c>
      <c r="H4358" s="150">
        <v>22000</v>
      </c>
      <c r="I4358" s="148" t="str">
        <f t="shared" si="268"/>
        <v>2023Q4</v>
      </c>
      <c r="J4358" s="148">
        <f t="shared" si="269"/>
        <v>1</v>
      </c>
      <c r="K4358" s="148">
        <f t="shared" si="270"/>
        <v>1</v>
      </c>
      <c r="L4358" s="151">
        <f t="shared" si="271"/>
        <v>1</v>
      </c>
    </row>
    <row r="4359" spans="2:12" x14ac:dyDescent="0.25">
      <c r="B4359" s="147" t="s">
        <v>9</v>
      </c>
      <c r="C4359" s="148" t="s">
        <v>7</v>
      </c>
      <c r="D4359" s="148">
        <v>42</v>
      </c>
      <c r="E4359" s="148" t="s">
        <v>8</v>
      </c>
      <c r="F4359" s="149">
        <v>45320</v>
      </c>
      <c r="G4359" s="149">
        <v>44770</v>
      </c>
      <c r="H4359" s="150">
        <v>64000</v>
      </c>
      <c r="I4359" s="148" t="str">
        <f t="shared" si="268"/>
        <v>2022Q3</v>
      </c>
      <c r="J4359" s="148">
        <f t="shared" si="269"/>
        <v>2</v>
      </c>
      <c r="K4359" s="148">
        <f t="shared" si="270"/>
        <v>6</v>
      </c>
      <c r="L4359" s="151">
        <f t="shared" si="271"/>
        <v>1</v>
      </c>
    </row>
    <row r="4360" spans="2:12" x14ac:dyDescent="0.25">
      <c r="B4360" s="147" t="s">
        <v>11</v>
      </c>
      <c r="C4360" s="148" t="s">
        <v>7</v>
      </c>
      <c r="D4360" s="148">
        <v>54</v>
      </c>
      <c r="E4360" s="148" t="s">
        <v>8</v>
      </c>
      <c r="F4360" s="149">
        <v>45320</v>
      </c>
      <c r="G4360" s="149">
        <v>45287</v>
      </c>
      <c r="H4360" s="150">
        <v>22000</v>
      </c>
      <c r="I4360" s="148" t="str">
        <f t="shared" si="268"/>
        <v>2023Q4</v>
      </c>
      <c r="J4360" s="148">
        <f t="shared" si="269"/>
        <v>1</v>
      </c>
      <c r="K4360" s="148">
        <f t="shared" si="270"/>
        <v>1</v>
      </c>
      <c r="L4360" s="151">
        <f t="shared" si="271"/>
        <v>1</v>
      </c>
    </row>
    <row r="4361" spans="2:12" x14ac:dyDescent="0.25">
      <c r="B4361" s="147" t="s">
        <v>9</v>
      </c>
      <c r="C4361" s="148" t="s">
        <v>13</v>
      </c>
      <c r="D4361" s="148">
        <v>47</v>
      </c>
      <c r="E4361" s="148" t="s">
        <v>8</v>
      </c>
      <c r="F4361" s="149">
        <v>45322</v>
      </c>
      <c r="G4361" s="149">
        <v>44337</v>
      </c>
      <c r="H4361" s="150">
        <v>40000</v>
      </c>
      <c r="I4361" s="148" t="str">
        <f t="shared" si="268"/>
        <v>2021Q2</v>
      </c>
      <c r="J4361" s="148">
        <f t="shared" si="269"/>
        <v>3</v>
      </c>
      <c r="K4361" s="148">
        <f t="shared" si="270"/>
        <v>11</v>
      </c>
      <c r="L4361" s="151">
        <f t="shared" si="271"/>
        <v>0.8</v>
      </c>
    </row>
    <row r="4362" spans="2:12" x14ac:dyDescent="0.25">
      <c r="B4362" s="147" t="s">
        <v>6</v>
      </c>
      <c r="C4362" s="148" t="s">
        <v>7</v>
      </c>
      <c r="D4362" s="148">
        <v>63</v>
      </c>
      <c r="E4362" s="148" t="s">
        <v>8</v>
      </c>
      <c r="F4362" s="149">
        <v>45322</v>
      </c>
      <c r="G4362" s="149">
        <v>45198</v>
      </c>
      <c r="H4362" s="150">
        <v>10000</v>
      </c>
      <c r="I4362" s="148" t="str">
        <f t="shared" si="268"/>
        <v>2023Q3</v>
      </c>
      <c r="J4362" s="148">
        <f t="shared" si="269"/>
        <v>1</v>
      </c>
      <c r="K4362" s="148">
        <f t="shared" si="270"/>
        <v>2</v>
      </c>
      <c r="L4362" s="151">
        <f t="shared" si="271"/>
        <v>1</v>
      </c>
    </row>
    <row r="4363" spans="2:12" x14ac:dyDescent="0.25">
      <c r="B4363" s="147" t="s">
        <v>9</v>
      </c>
      <c r="C4363" s="148" t="s">
        <v>7</v>
      </c>
      <c r="D4363" s="148">
        <v>39</v>
      </c>
      <c r="E4363" s="148" t="s">
        <v>8</v>
      </c>
      <c r="F4363" s="149">
        <v>45325</v>
      </c>
      <c r="G4363" s="149">
        <v>44592</v>
      </c>
      <c r="H4363" s="150">
        <v>81000</v>
      </c>
      <c r="I4363" s="148" t="str">
        <f t="shared" ref="I4363:I4426" si="272">YEAR(G4363)&amp;"Q"&amp;ROUNDUP(MONTH(G4363)/3,0)</f>
        <v>2022Q1</v>
      </c>
      <c r="J4363" s="148">
        <f t="shared" ref="J4363:J4426" si="273">YEAR(F4363)-YEAR(G4363)</f>
        <v>2</v>
      </c>
      <c r="K4363" s="148">
        <f t="shared" ref="K4363:K4426" si="274">(YEAR(F4363)*4+ROUNDDOWN((MONTH(F4363)-1)/3,0))
-(YEAR(G4363)*4+ROUNDDOWN((MONTH(G4363)-1)/3,0))</f>
        <v>8</v>
      </c>
      <c r="L4363" s="151">
        <f t="shared" ref="L4363:L4426" si="275">IF(C4363="Declined",0,IF(C4363="Admitted",1,IF(B4363="TPD",0.8,1)))</f>
        <v>1</v>
      </c>
    </row>
    <row r="4364" spans="2:12" x14ac:dyDescent="0.25">
      <c r="B4364" s="147" t="s">
        <v>9</v>
      </c>
      <c r="C4364" s="148" t="s">
        <v>7</v>
      </c>
      <c r="D4364" s="148">
        <v>53</v>
      </c>
      <c r="E4364" s="148" t="s">
        <v>8</v>
      </c>
      <c r="F4364" s="149">
        <v>45325</v>
      </c>
      <c r="G4364" s="149">
        <v>44836</v>
      </c>
      <c r="H4364" s="150">
        <v>25000</v>
      </c>
      <c r="I4364" s="148" t="str">
        <f t="shared" si="272"/>
        <v>2022Q4</v>
      </c>
      <c r="J4364" s="148">
        <f t="shared" si="273"/>
        <v>2</v>
      </c>
      <c r="K4364" s="148">
        <f t="shared" si="274"/>
        <v>5</v>
      </c>
      <c r="L4364" s="151">
        <f t="shared" si="275"/>
        <v>1</v>
      </c>
    </row>
    <row r="4365" spans="2:12" x14ac:dyDescent="0.25">
      <c r="B4365" s="147" t="s">
        <v>6</v>
      </c>
      <c r="C4365" s="148" t="s">
        <v>7</v>
      </c>
      <c r="D4365" s="148">
        <v>51</v>
      </c>
      <c r="E4365" s="148" t="s">
        <v>8</v>
      </c>
      <c r="F4365" s="149">
        <v>45325</v>
      </c>
      <c r="G4365" s="149">
        <v>45131</v>
      </c>
      <c r="H4365" s="150">
        <v>30000</v>
      </c>
      <c r="I4365" s="148" t="str">
        <f t="shared" si="272"/>
        <v>2023Q3</v>
      </c>
      <c r="J4365" s="148">
        <f t="shared" si="273"/>
        <v>1</v>
      </c>
      <c r="K4365" s="148">
        <f t="shared" si="274"/>
        <v>2</v>
      </c>
      <c r="L4365" s="151">
        <f t="shared" si="275"/>
        <v>1</v>
      </c>
    </row>
    <row r="4366" spans="2:12" x14ac:dyDescent="0.25">
      <c r="B4366" s="147" t="s">
        <v>9</v>
      </c>
      <c r="C4366" s="148" t="s">
        <v>7</v>
      </c>
      <c r="D4366" s="148">
        <v>57</v>
      </c>
      <c r="E4366" s="148" t="s">
        <v>8</v>
      </c>
      <c r="F4366" s="149">
        <v>45326</v>
      </c>
      <c r="G4366" s="149">
        <v>43938</v>
      </c>
      <c r="H4366" s="150">
        <v>15000</v>
      </c>
      <c r="I4366" s="148" t="str">
        <f t="shared" si="272"/>
        <v>2020Q2</v>
      </c>
      <c r="J4366" s="148">
        <f t="shared" si="273"/>
        <v>4</v>
      </c>
      <c r="K4366" s="148">
        <f t="shared" si="274"/>
        <v>15</v>
      </c>
      <c r="L4366" s="151">
        <f t="shared" si="275"/>
        <v>1</v>
      </c>
    </row>
    <row r="4367" spans="2:12" x14ac:dyDescent="0.25">
      <c r="B4367" s="147" t="s">
        <v>9</v>
      </c>
      <c r="C4367" s="148" t="s">
        <v>7</v>
      </c>
      <c r="D4367" s="148">
        <v>52</v>
      </c>
      <c r="E4367" s="148" t="s">
        <v>8</v>
      </c>
      <c r="F4367" s="149">
        <v>45326</v>
      </c>
      <c r="G4367" s="149">
        <v>44713</v>
      </c>
      <c r="H4367" s="150">
        <v>27000</v>
      </c>
      <c r="I4367" s="148" t="str">
        <f t="shared" si="272"/>
        <v>2022Q2</v>
      </c>
      <c r="J4367" s="148">
        <f t="shared" si="273"/>
        <v>2</v>
      </c>
      <c r="K4367" s="148">
        <f t="shared" si="274"/>
        <v>7</v>
      </c>
      <c r="L4367" s="151">
        <f t="shared" si="275"/>
        <v>1</v>
      </c>
    </row>
    <row r="4368" spans="2:12" x14ac:dyDescent="0.25">
      <c r="B4368" s="147" t="s">
        <v>6</v>
      </c>
      <c r="C4368" s="148" t="s">
        <v>7</v>
      </c>
      <c r="D4368" s="148">
        <v>45</v>
      </c>
      <c r="E4368" s="148" t="s">
        <v>8</v>
      </c>
      <c r="F4368" s="149">
        <v>45326</v>
      </c>
      <c r="G4368" s="149">
        <v>45110</v>
      </c>
      <c r="H4368" s="150">
        <v>47000</v>
      </c>
      <c r="I4368" s="148" t="str">
        <f t="shared" si="272"/>
        <v>2023Q3</v>
      </c>
      <c r="J4368" s="148">
        <f t="shared" si="273"/>
        <v>1</v>
      </c>
      <c r="K4368" s="148">
        <f t="shared" si="274"/>
        <v>2</v>
      </c>
      <c r="L4368" s="151">
        <f t="shared" si="275"/>
        <v>1</v>
      </c>
    </row>
    <row r="4369" spans="2:12" x14ac:dyDescent="0.25">
      <c r="B4369" s="147" t="s">
        <v>6</v>
      </c>
      <c r="C4369" s="148" t="s">
        <v>7</v>
      </c>
      <c r="D4369" s="148">
        <v>48</v>
      </c>
      <c r="E4369" s="148" t="s">
        <v>8</v>
      </c>
      <c r="F4369" s="149">
        <v>45326</v>
      </c>
      <c r="G4369" s="149">
        <v>45160</v>
      </c>
      <c r="H4369" s="150">
        <v>38000</v>
      </c>
      <c r="I4369" s="148" t="str">
        <f t="shared" si="272"/>
        <v>2023Q3</v>
      </c>
      <c r="J4369" s="148">
        <f t="shared" si="273"/>
        <v>1</v>
      </c>
      <c r="K4369" s="148">
        <f t="shared" si="274"/>
        <v>2</v>
      </c>
      <c r="L4369" s="151">
        <f t="shared" si="275"/>
        <v>1</v>
      </c>
    </row>
    <row r="4370" spans="2:12" x14ac:dyDescent="0.25">
      <c r="B4370" s="147" t="s">
        <v>6</v>
      </c>
      <c r="C4370" s="148" t="s">
        <v>7</v>
      </c>
      <c r="D4370" s="148">
        <v>20</v>
      </c>
      <c r="E4370" s="148" t="s">
        <v>8</v>
      </c>
      <c r="F4370" s="149">
        <v>45326</v>
      </c>
      <c r="G4370" s="149">
        <v>45271</v>
      </c>
      <c r="H4370" s="150">
        <v>100000</v>
      </c>
      <c r="I4370" s="148" t="str">
        <f t="shared" si="272"/>
        <v>2023Q4</v>
      </c>
      <c r="J4370" s="148">
        <f t="shared" si="273"/>
        <v>1</v>
      </c>
      <c r="K4370" s="148">
        <f t="shared" si="274"/>
        <v>1</v>
      </c>
      <c r="L4370" s="151">
        <f t="shared" si="275"/>
        <v>1</v>
      </c>
    </row>
    <row r="4371" spans="2:12" x14ac:dyDescent="0.25">
      <c r="B4371" s="147" t="s">
        <v>9</v>
      </c>
      <c r="C4371" s="148" t="s">
        <v>7</v>
      </c>
      <c r="D4371" s="148">
        <v>49</v>
      </c>
      <c r="E4371" s="148" t="s">
        <v>8</v>
      </c>
      <c r="F4371" s="149">
        <v>45327</v>
      </c>
      <c r="G4371" s="149">
        <v>44679</v>
      </c>
      <c r="H4371" s="150">
        <v>35000</v>
      </c>
      <c r="I4371" s="148" t="str">
        <f t="shared" si="272"/>
        <v>2022Q2</v>
      </c>
      <c r="J4371" s="148">
        <f t="shared" si="273"/>
        <v>2</v>
      </c>
      <c r="K4371" s="148">
        <f t="shared" si="274"/>
        <v>7</v>
      </c>
      <c r="L4371" s="151">
        <f t="shared" si="275"/>
        <v>1</v>
      </c>
    </row>
    <row r="4372" spans="2:12" x14ac:dyDescent="0.25">
      <c r="B4372" s="147" t="s">
        <v>9</v>
      </c>
      <c r="C4372" s="148" t="s">
        <v>7</v>
      </c>
      <c r="D4372" s="148">
        <v>42</v>
      </c>
      <c r="E4372" s="148" t="s">
        <v>8</v>
      </c>
      <c r="F4372" s="149">
        <v>45327</v>
      </c>
      <c r="G4372" s="149">
        <v>44774</v>
      </c>
      <c r="H4372" s="150">
        <v>64000</v>
      </c>
      <c r="I4372" s="148" t="str">
        <f t="shared" si="272"/>
        <v>2022Q3</v>
      </c>
      <c r="J4372" s="148">
        <f t="shared" si="273"/>
        <v>2</v>
      </c>
      <c r="K4372" s="148">
        <f t="shared" si="274"/>
        <v>6</v>
      </c>
      <c r="L4372" s="151">
        <f t="shared" si="275"/>
        <v>1</v>
      </c>
    </row>
    <row r="4373" spans="2:12" x14ac:dyDescent="0.25">
      <c r="B4373" s="147" t="s">
        <v>11</v>
      </c>
      <c r="C4373" s="148" t="s">
        <v>7</v>
      </c>
      <c r="D4373" s="148">
        <v>52</v>
      </c>
      <c r="E4373" s="148" t="s">
        <v>8</v>
      </c>
      <c r="F4373" s="149">
        <v>45327</v>
      </c>
      <c r="G4373" s="149">
        <v>45283</v>
      </c>
      <c r="H4373" s="150">
        <v>27000</v>
      </c>
      <c r="I4373" s="148" t="str">
        <f t="shared" si="272"/>
        <v>2023Q4</v>
      </c>
      <c r="J4373" s="148">
        <f t="shared" si="273"/>
        <v>1</v>
      </c>
      <c r="K4373" s="148">
        <f t="shared" si="274"/>
        <v>1</v>
      </c>
      <c r="L4373" s="151">
        <f t="shared" si="275"/>
        <v>1</v>
      </c>
    </row>
    <row r="4374" spans="2:12" x14ac:dyDescent="0.25">
      <c r="B4374" s="147" t="s">
        <v>9</v>
      </c>
      <c r="C4374" s="148" t="s">
        <v>7</v>
      </c>
      <c r="D4374" s="148">
        <v>53</v>
      </c>
      <c r="E4374" s="148" t="s">
        <v>8</v>
      </c>
      <c r="F4374" s="149">
        <v>45328</v>
      </c>
      <c r="G4374" s="149">
        <v>44104</v>
      </c>
      <c r="H4374" s="150">
        <v>25000</v>
      </c>
      <c r="I4374" s="148" t="str">
        <f t="shared" si="272"/>
        <v>2020Q3</v>
      </c>
      <c r="J4374" s="148">
        <f t="shared" si="273"/>
        <v>4</v>
      </c>
      <c r="K4374" s="148">
        <f t="shared" si="274"/>
        <v>14</v>
      </c>
      <c r="L4374" s="151">
        <f t="shared" si="275"/>
        <v>1</v>
      </c>
    </row>
    <row r="4375" spans="2:12" x14ac:dyDescent="0.25">
      <c r="B4375" s="147" t="s">
        <v>9</v>
      </c>
      <c r="C4375" s="148" t="s">
        <v>7</v>
      </c>
      <c r="D4375" s="148">
        <v>58</v>
      </c>
      <c r="E4375" s="148" t="s">
        <v>8</v>
      </c>
      <c r="F4375" s="149">
        <v>45328</v>
      </c>
      <c r="G4375" s="149">
        <v>45123</v>
      </c>
      <c r="H4375" s="150">
        <v>12000</v>
      </c>
      <c r="I4375" s="148" t="str">
        <f t="shared" si="272"/>
        <v>2023Q3</v>
      </c>
      <c r="J4375" s="148">
        <f t="shared" si="273"/>
        <v>1</v>
      </c>
      <c r="K4375" s="148">
        <f t="shared" si="274"/>
        <v>2</v>
      </c>
      <c r="L4375" s="151">
        <f t="shared" si="275"/>
        <v>1</v>
      </c>
    </row>
    <row r="4376" spans="2:12" x14ac:dyDescent="0.25">
      <c r="B4376" s="147" t="s">
        <v>6</v>
      </c>
      <c r="C4376" s="148" t="s">
        <v>7</v>
      </c>
      <c r="D4376" s="148">
        <v>51</v>
      </c>
      <c r="E4376" s="148" t="s">
        <v>8</v>
      </c>
      <c r="F4376" s="149">
        <v>45328</v>
      </c>
      <c r="G4376" s="149">
        <v>45180</v>
      </c>
      <c r="H4376" s="150">
        <v>30000</v>
      </c>
      <c r="I4376" s="148" t="str">
        <f t="shared" si="272"/>
        <v>2023Q3</v>
      </c>
      <c r="J4376" s="148">
        <f t="shared" si="273"/>
        <v>1</v>
      </c>
      <c r="K4376" s="148">
        <f t="shared" si="274"/>
        <v>2</v>
      </c>
      <c r="L4376" s="151">
        <f t="shared" si="275"/>
        <v>1</v>
      </c>
    </row>
    <row r="4377" spans="2:12" x14ac:dyDescent="0.25">
      <c r="B4377" s="147" t="s">
        <v>11</v>
      </c>
      <c r="C4377" s="148" t="s">
        <v>7</v>
      </c>
      <c r="D4377" s="148">
        <v>61</v>
      </c>
      <c r="E4377" s="148" t="s">
        <v>8</v>
      </c>
      <c r="F4377" s="149">
        <v>45328</v>
      </c>
      <c r="G4377" s="149">
        <v>45230</v>
      </c>
      <c r="H4377" s="150">
        <v>10000</v>
      </c>
      <c r="I4377" s="148" t="str">
        <f t="shared" si="272"/>
        <v>2023Q4</v>
      </c>
      <c r="J4377" s="148">
        <f t="shared" si="273"/>
        <v>1</v>
      </c>
      <c r="K4377" s="148">
        <f t="shared" si="274"/>
        <v>1</v>
      </c>
      <c r="L4377" s="151">
        <f t="shared" si="275"/>
        <v>1</v>
      </c>
    </row>
    <row r="4378" spans="2:12" x14ac:dyDescent="0.25">
      <c r="B4378" s="147" t="s">
        <v>6</v>
      </c>
      <c r="C4378" s="148" t="s">
        <v>7</v>
      </c>
      <c r="D4378" s="148">
        <v>31</v>
      </c>
      <c r="E4378" s="148" t="s">
        <v>8</v>
      </c>
      <c r="F4378" s="149">
        <v>45328</v>
      </c>
      <c r="G4378" s="149">
        <v>45273</v>
      </c>
      <c r="H4378" s="150">
        <v>98000</v>
      </c>
      <c r="I4378" s="148" t="str">
        <f t="shared" si="272"/>
        <v>2023Q4</v>
      </c>
      <c r="J4378" s="148">
        <f t="shared" si="273"/>
        <v>1</v>
      </c>
      <c r="K4378" s="148">
        <f t="shared" si="274"/>
        <v>1</v>
      </c>
      <c r="L4378" s="151">
        <f t="shared" si="275"/>
        <v>1</v>
      </c>
    </row>
    <row r="4379" spans="2:12" x14ac:dyDescent="0.25">
      <c r="B4379" s="147" t="s">
        <v>6</v>
      </c>
      <c r="C4379" s="148" t="s">
        <v>7</v>
      </c>
      <c r="D4379" s="148">
        <v>28</v>
      </c>
      <c r="E4379" s="148" t="s">
        <v>8</v>
      </c>
      <c r="F4379" s="149">
        <v>45328</v>
      </c>
      <c r="G4379" s="149">
        <v>45287</v>
      </c>
      <c r="H4379" s="150">
        <v>100000</v>
      </c>
      <c r="I4379" s="148" t="str">
        <f t="shared" si="272"/>
        <v>2023Q4</v>
      </c>
      <c r="J4379" s="148">
        <f t="shared" si="273"/>
        <v>1</v>
      </c>
      <c r="K4379" s="148">
        <f t="shared" si="274"/>
        <v>1</v>
      </c>
      <c r="L4379" s="151">
        <f t="shared" si="275"/>
        <v>1</v>
      </c>
    </row>
    <row r="4380" spans="2:12" x14ac:dyDescent="0.25">
      <c r="B4380" s="147" t="s">
        <v>9</v>
      </c>
      <c r="C4380" s="148" t="s">
        <v>7</v>
      </c>
      <c r="D4380" s="148">
        <v>44</v>
      </c>
      <c r="E4380" s="148" t="s">
        <v>8</v>
      </c>
      <c r="F4380" s="149">
        <v>45329</v>
      </c>
      <c r="G4380" s="149">
        <v>42614</v>
      </c>
      <c r="H4380" s="150">
        <v>52000</v>
      </c>
      <c r="I4380" s="148" t="str">
        <f t="shared" si="272"/>
        <v>2016Q3</v>
      </c>
      <c r="J4380" s="148">
        <f t="shared" si="273"/>
        <v>8</v>
      </c>
      <c r="K4380" s="148">
        <f t="shared" si="274"/>
        <v>30</v>
      </c>
      <c r="L4380" s="151">
        <f t="shared" si="275"/>
        <v>1</v>
      </c>
    </row>
    <row r="4381" spans="2:12" x14ac:dyDescent="0.25">
      <c r="B4381" s="147" t="s">
        <v>9</v>
      </c>
      <c r="C4381" s="148" t="s">
        <v>7</v>
      </c>
      <c r="D4381" s="148">
        <v>29</v>
      </c>
      <c r="E4381" s="148" t="s">
        <v>8</v>
      </c>
      <c r="F4381" s="149">
        <v>45329</v>
      </c>
      <c r="G4381" s="149">
        <v>44083</v>
      </c>
      <c r="H4381" s="150">
        <v>100000</v>
      </c>
      <c r="I4381" s="148" t="str">
        <f t="shared" si="272"/>
        <v>2020Q3</v>
      </c>
      <c r="J4381" s="148">
        <f t="shared" si="273"/>
        <v>4</v>
      </c>
      <c r="K4381" s="148">
        <f t="shared" si="274"/>
        <v>14</v>
      </c>
      <c r="L4381" s="151">
        <f t="shared" si="275"/>
        <v>1</v>
      </c>
    </row>
    <row r="4382" spans="2:12" x14ac:dyDescent="0.25">
      <c r="B4382" s="147" t="s">
        <v>9</v>
      </c>
      <c r="C4382" s="148" t="s">
        <v>7</v>
      </c>
      <c r="D4382" s="148">
        <v>45</v>
      </c>
      <c r="E4382" s="148" t="s">
        <v>8</v>
      </c>
      <c r="F4382" s="149">
        <v>45329</v>
      </c>
      <c r="G4382" s="149">
        <v>44255</v>
      </c>
      <c r="H4382" s="150">
        <v>47000</v>
      </c>
      <c r="I4382" s="148" t="str">
        <f t="shared" si="272"/>
        <v>2021Q1</v>
      </c>
      <c r="J4382" s="148">
        <f t="shared" si="273"/>
        <v>3</v>
      </c>
      <c r="K4382" s="148">
        <f t="shared" si="274"/>
        <v>12</v>
      </c>
      <c r="L4382" s="151">
        <f t="shared" si="275"/>
        <v>1</v>
      </c>
    </row>
    <row r="4383" spans="2:12" x14ac:dyDescent="0.25">
      <c r="B4383" s="147" t="s">
        <v>9</v>
      </c>
      <c r="C4383" s="148" t="s">
        <v>7</v>
      </c>
      <c r="D4383" s="148">
        <v>46</v>
      </c>
      <c r="E4383" s="148" t="s">
        <v>8</v>
      </c>
      <c r="F4383" s="149">
        <v>45329</v>
      </c>
      <c r="G4383" s="149">
        <v>44689</v>
      </c>
      <c r="H4383" s="150">
        <v>43000</v>
      </c>
      <c r="I4383" s="148" t="str">
        <f t="shared" si="272"/>
        <v>2022Q2</v>
      </c>
      <c r="J4383" s="148">
        <f t="shared" si="273"/>
        <v>2</v>
      </c>
      <c r="K4383" s="148">
        <f t="shared" si="274"/>
        <v>7</v>
      </c>
      <c r="L4383" s="151">
        <f t="shared" si="275"/>
        <v>1</v>
      </c>
    </row>
    <row r="4384" spans="2:12" x14ac:dyDescent="0.25">
      <c r="B4384" s="147" t="s">
        <v>6</v>
      </c>
      <c r="C4384" s="148" t="s">
        <v>7</v>
      </c>
      <c r="D4384" s="148">
        <v>50</v>
      </c>
      <c r="E4384" s="148" t="s">
        <v>8</v>
      </c>
      <c r="F4384" s="149">
        <v>45329</v>
      </c>
      <c r="G4384" s="149">
        <v>44935</v>
      </c>
      <c r="H4384" s="150">
        <v>32000</v>
      </c>
      <c r="I4384" s="148" t="str">
        <f t="shared" si="272"/>
        <v>2023Q1</v>
      </c>
      <c r="J4384" s="148">
        <f t="shared" si="273"/>
        <v>1</v>
      </c>
      <c r="K4384" s="148">
        <f t="shared" si="274"/>
        <v>4</v>
      </c>
      <c r="L4384" s="151">
        <f t="shared" si="275"/>
        <v>1</v>
      </c>
    </row>
    <row r="4385" spans="2:12" x14ac:dyDescent="0.25">
      <c r="B4385" s="147" t="s">
        <v>9</v>
      </c>
      <c r="C4385" s="148" t="s">
        <v>13</v>
      </c>
      <c r="D4385" s="148">
        <v>40</v>
      </c>
      <c r="E4385" s="148" t="s">
        <v>8</v>
      </c>
      <c r="F4385" s="149">
        <v>45329</v>
      </c>
      <c r="G4385" s="149">
        <v>45109</v>
      </c>
      <c r="H4385" s="150">
        <v>74000</v>
      </c>
      <c r="I4385" s="148" t="str">
        <f t="shared" si="272"/>
        <v>2023Q3</v>
      </c>
      <c r="J4385" s="148">
        <f t="shared" si="273"/>
        <v>1</v>
      </c>
      <c r="K4385" s="148">
        <f t="shared" si="274"/>
        <v>2</v>
      </c>
      <c r="L4385" s="151">
        <f t="shared" si="275"/>
        <v>0.8</v>
      </c>
    </row>
    <row r="4386" spans="2:12" x14ac:dyDescent="0.25">
      <c r="B4386" s="147" t="s">
        <v>6</v>
      </c>
      <c r="C4386" s="148" t="s">
        <v>7</v>
      </c>
      <c r="D4386" s="148">
        <v>25</v>
      </c>
      <c r="E4386" s="148" t="s">
        <v>8</v>
      </c>
      <c r="F4386" s="149">
        <v>45329</v>
      </c>
      <c r="G4386" s="149">
        <v>45291</v>
      </c>
      <c r="H4386" s="150">
        <v>100000</v>
      </c>
      <c r="I4386" s="148" t="str">
        <f t="shared" si="272"/>
        <v>2023Q4</v>
      </c>
      <c r="J4386" s="148">
        <f t="shared" si="273"/>
        <v>1</v>
      </c>
      <c r="K4386" s="148">
        <f t="shared" si="274"/>
        <v>1</v>
      </c>
      <c r="L4386" s="151">
        <f t="shared" si="275"/>
        <v>1</v>
      </c>
    </row>
    <row r="4387" spans="2:12" x14ac:dyDescent="0.25">
      <c r="B4387" s="147" t="s">
        <v>9</v>
      </c>
      <c r="C4387" s="148" t="s">
        <v>7</v>
      </c>
      <c r="D4387" s="148">
        <v>54</v>
      </c>
      <c r="E4387" s="148" t="s">
        <v>8</v>
      </c>
      <c r="F4387" s="149">
        <v>45332</v>
      </c>
      <c r="G4387" s="149">
        <v>43338</v>
      </c>
      <c r="H4387" s="150">
        <v>22000</v>
      </c>
      <c r="I4387" s="148" t="str">
        <f t="shared" si="272"/>
        <v>2018Q3</v>
      </c>
      <c r="J4387" s="148">
        <f t="shared" si="273"/>
        <v>6</v>
      </c>
      <c r="K4387" s="148">
        <f t="shared" si="274"/>
        <v>22</v>
      </c>
      <c r="L4387" s="151">
        <f t="shared" si="275"/>
        <v>1</v>
      </c>
    </row>
    <row r="4388" spans="2:12" x14ac:dyDescent="0.25">
      <c r="B4388" s="147" t="s">
        <v>9</v>
      </c>
      <c r="C4388" s="148" t="s">
        <v>7</v>
      </c>
      <c r="D4388" s="148">
        <v>51</v>
      </c>
      <c r="E4388" s="148" t="s">
        <v>8</v>
      </c>
      <c r="F4388" s="149">
        <v>45332</v>
      </c>
      <c r="G4388" s="149">
        <v>43924</v>
      </c>
      <c r="H4388" s="150">
        <v>30000</v>
      </c>
      <c r="I4388" s="148" t="str">
        <f t="shared" si="272"/>
        <v>2020Q2</v>
      </c>
      <c r="J4388" s="148">
        <f t="shared" si="273"/>
        <v>4</v>
      </c>
      <c r="K4388" s="148">
        <f t="shared" si="274"/>
        <v>15</v>
      </c>
      <c r="L4388" s="151">
        <f t="shared" si="275"/>
        <v>1</v>
      </c>
    </row>
    <row r="4389" spans="2:12" x14ac:dyDescent="0.25">
      <c r="B4389" s="147" t="s">
        <v>9</v>
      </c>
      <c r="C4389" s="148" t="s">
        <v>7</v>
      </c>
      <c r="D4389" s="148">
        <v>50</v>
      </c>
      <c r="E4389" s="148" t="s">
        <v>8</v>
      </c>
      <c r="F4389" s="149">
        <v>45332</v>
      </c>
      <c r="G4389" s="149">
        <v>44391</v>
      </c>
      <c r="H4389" s="150">
        <v>32000</v>
      </c>
      <c r="I4389" s="148" t="str">
        <f t="shared" si="272"/>
        <v>2021Q3</v>
      </c>
      <c r="J4389" s="148">
        <f t="shared" si="273"/>
        <v>3</v>
      </c>
      <c r="K4389" s="148">
        <f t="shared" si="274"/>
        <v>10</v>
      </c>
      <c r="L4389" s="151">
        <f t="shared" si="275"/>
        <v>1</v>
      </c>
    </row>
    <row r="4390" spans="2:12" x14ac:dyDescent="0.25">
      <c r="B4390" s="147" t="s">
        <v>9</v>
      </c>
      <c r="C4390" s="148" t="s">
        <v>7</v>
      </c>
      <c r="D4390" s="148">
        <v>42</v>
      </c>
      <c r="E4390" s="148" t="s">
        <v>8</v>
      </c>
      <c r="F4390" s="149">
        <v>45332</v>
      </c>
      <c r="G4390" s="149">
        <v>44682</v>
      </c>
      <c r="H4390" s="150">
        <v>64000</v>
      </c>
      <c r="I4390" s="148" t="str">
        <f t="shared" si="272"/>
        <v>2022Q2</v>
      </c>
      <c r="J4390" s="148">
        <f t="shared" si="273"/>
        <v>2</v>
      </c>
      <c r="K4390" s="148">
        <f t="shared" si="274"/>
        <v>7</v>
      </c>
      <c r="L4390" s="151">
        <f t="shared" si="275"/>
        <v>1</v>
      </c>
    </row>
    <row r="4391" spans="2:12" x14ac:dyDescent="0.25">
      <c r="B4391" s="147" t="s">
        <v>6</v>
      </c>
      <c r="C4391" s="148" t="s">
        <v>7</v>
      </c>
      <c r="D4391" s="148">
        <v>49</v>
      </c>
      <c r="E4391" s="148" t="s">
        <v>8</v>
      </c>
      <c r="F4391" s="149">
        <v>45332</v>
      </c>
      <c r="G4391" s="149">
        <v>45047</v>
      </c>
      <c r="H4391" s="150">
        <v>35000</v>
      </c>
      <c r="I4391" s="148" t="str">
        <f t="shared" si="272"/>
        <v>2023Q2</v>
      </c>
      <c r="J4391" s="148">
        <f t="shared" si="273"/>
        <v>1</v>
      </c>
      <c r="K4391" s="148">
        <f t="shared" si="274"/>
        <v>3</v>
      </c>
      <c r="L4391" s="151">
        <f t="shared" si="275"/>
        <v>1</v>
      </c>
    </row>
    <row r="4392" spans="2:12" x14ac:dyDescent="0.25">
      <c r="B4392" s="147" t="s">
        <v>6</v>
      </c>
      <c r="C4392" s="148" t="s">
        <v>7</v>
      </c>
      <c r="D4392" s="148">
        <v>46</v>
      </c>
      <c r="E4392" s="148" t="s">
        <v>8</v>
      </c>
      <c r="F4392" s="149">
        <v>45332</v>
      </c>
      <c r="G4392" s="149">
        <v>45198</v>
      </c>
      <c r="H4392" s="150">
        <v>43000</v>
      </c>
      <c r="I4392" s="148" t="str">
        <f t="shared" si="272"/>
        <v>2023Q3</v>
      </c>
      <c r="J4392" s="148">
        <f t="shared" si="273"/>
        <v>1</v>
      </c>
      <c r="K4392" s="148">
        <f t="shared" si="274"/>
        <v>2</v>
      </c>
      <c r="L4392" s="151">
        <f t="shared" si="275"/>
        <v>1</v>
      </c>
    </row>
    <row r="4393" spans="2:12" x14ac:dyDescent="0.25">
      <c r="B4393" s="147" t="s">
        <v>6</v>
      </c>
      <c r="C4393" s="148" t="s">
        <v>7</v>
      </c>
      <c r="D4393" s="148">
        <v>63</v>
      </c>
      <c r="E4393" s="148" t="s">
        <v>8</v>
      </c>
      <c r="F4393" s="149">
        <v>45332</v>
      </c>
      <c r="G4393" s="149">
        <v>45246</v>
      </c>
      <c r="H4393" s="150">
        <v>10000</v>
      </c>
      <c r="I4393" s="148" t="str">
        <f t="shared" si="272"/>
        <v>2023Q4</v>
      </c>
      <c r="J4393" s="148">
        <f t="shared" si="273"/>
        <v>1</v>
      </c>
      <c r="K4393" s="148">
        <f t="shared" si="274"/>
        <v>1</v>
      </c>
      <c r="L4393" s="151">
        <f t="shared" si="275"/>
        <v>1</v>
      </c>
    </row>
    <row r="4394" spans="2:12" x14ac:dyDescent="0.25">
      <c r="B4394" s="147" t="s">
        <v>6</v>
      </c>
      <c r="C4394" s="148" t="s">
        <v>7</v>
      </c>
      <c r="D4394" s="148">
        <v>32</v>
      </c>
      <c r="E4394" s="148" t="s">
        <v>8</v>
      </c>
      <c r="F4394" s="149">
        <v>45332</v>
      </c>
      <c r="G4394" s="149">
        <v>45272</v>
      </c>
      <c r="H4394" s="150">
        <v>96000</v>
      </c>
      <c r="I4394" s="148" t="str">
        <f t="shared" si="272"/>
        <v>2023Q4</v>
      </c>
      <c r="J4394" s="148">
        <f t="shared" si="273"/>
        <v>1</v>
      </c>
      <c r="K4394" s="148">
        <f t="shared" si="274"/>
        <v>1</v>
      </c>
      <c r="L4394" s="151">
        <f t="shared" si="275"/>
        <v>1</v>
      </c>
    </row>
    <row r="4395" spans="2:12" x14ac:dyDescent="0.25">
      <c r="B4395" s="147" t="s">
        <v>6</v>
      </c>
      <c r="C4395" s="148" t="s">
        <v>7</v>
      </c>
      <c r="D4395" s="148">
        <v>57</v>
      </c>
      <c r="E4395" s="148" t="s">
        <v>8</v>
      </c>
      <c r="F4395" s="149">
        <v>45332</v>
      </c>
      <c r="G4395" s="149">
        <v>45272</v>
      </c>
      <c r="H4395" s="150">
        <v>15000</v>
      </c>
      <c r="I4395" s="148" t="str">
        <f t="shared" si="272"/>
        <v>2023Q4</v>
      </c>
      <c r="J4395" s="148">
        <f t="shared" si="273"/>
        <v>1</v>
      </c>
      <c r="K4395" s="148">
        <f t="shared" si="274"/>
        <v>1</v>
      </c>
      <c r="L4395" s="151">
        <f t="shared" si="275"/>
        <v>1</v>
      </c>
    </row>
    <row r="4396" spans="2:12" x14ac:dyDescent="0.25">
      <c r="B4396" s="147" t="s">
        <v>11</v>
      </c>
      <c r="C4396" s="148" t="s">
        <v>7</v>
      </c>
      <c r="D4396" s="148">
        <v>23</v>
      </c>
      <c r="E4396" s="148" t="s">
        <v>8</v>
      </c>
      <c r="F4396" s="149">
        <v>45332</v>
      </c>
      <c r="G4396" s="149">
        <v>45318</v>
      </c>
      <c r="H4396" s="150">
        <v>100000</v>
      </c>
      <c r="I4396" s="148" t="str">
        <f t="shared" si="272"/>
        <v>2024Q1</v>
      </c>
      <c r="J4396" s="148">
        <f t="shared" si="273"/>
        <v>0</v>
      </c>
      <c r="K4396" s="148">
        <f t="shared" si="274"/>
        <v>0</v>
      </c>
      <c r="L4396" s="151">
        <f t="shared" si="275"/>
        <v>1</v>
      </c>
    </row>
    <row r="4397" spans="2:12" x14ac:dyDescent="0.25">
      <c r="B4397" s="147" t="s">
        <v>9</v>
      </c>
      <c r="C4397" s="148" t="s">
        <v>7</v>
      </c>
      <c r="D4397" s="148">
        <v>56</v>
      </c>
      <c r="E4397" s="148" t="s">
        <v>8</v>
      </c>
      <c r="F4397" s="149">
        <v>45333</v>
      </c>
      <c r="G4397" s="149">
        <v>44281</v>
      </c>
      <c r="H4397" s="150">
        <v>17000</v>
      </c>
      <c r="I4397" s="148" t="str">
        <f t="shared" si="272"/>
        <v>2021Q1</v>
      </c>
      <c r="J4397" s="148">
        <f t="shared" si="273"/>
        <v>3</v>
      </c>
      <c r="K4397" s="148">
        <f t="shared" si="274"/>
        <v>12</v>
      </c>
      <c r="L4397" s="151">
        <f t="shared" si="275"/>
        <v>1</v>
      </c>
    </row>
    <row r="4398" spans="2:12" x14ac:dyDescent="0.25">
      <c r="B4398" s="147" t="s">
        <v>6</v>
      </c>
      <c r="C4398" s="148" t="s">
        <v>7</v>
      </c>
      <c r="D4398" s="148">
        <v>32</v>
      </c>
      <c r="E4398" s="148" t="s">
        <v>8</v>
      </c>
      <c r="F4398" s="149">
        <v>45333</v>
      </c>
      <c r="G4398" s="149">
        <v>44556</v>
      </c>
      <c r="H4398" s="150">
        <v>96000</v>
      </c>
      <c r="I4398" s="148" t="str">
        <f t="shared" si="272"/>
        <v>2021Q4</v>
      </c>
      <c r="J4398" s="148">
        <f t="shared" si="273"/>
        <v>3</v>
      </c>
      <c r="K4398" s="148">
        <f t="shared" si="274"/>
        <v>9</v>
      </c>
      <c r="L4398" s="151">
        <f t="shared" si="275"/>
        <v>1</v>
      </c>
    </row>
    <row r="4399" spans="2:12" x14ac:dyDescent="0.25">
      <c r="B4399" s="147" t="s">
        <v>6</v>
      </c>
      <c r="C4399" s="148" t="s">
        <v>7</v>
      </c>
      <c r="D4399" s="148">
        <v>55</v>
      </c>
      <c r="E4399" s="148" t="s">
        <v>8</v>
      </c>
      <c r="F4399" s="149">
        <v>45333</v>
      </c>
      <c r="G4399" s="149">
        <v>45269</v>
      </c>
      <c r="H4399" s="150">
        <v>20000</v>
      </c>
      <c r="I4399" s="148" t="str">
        <f t="shared" si="272"/>
        <v>2023Q4</v>
      </c>
      <c r="J4399" s="148">
        <f t="shared" si="273"/>
        <v>1</v>
      </c>
      <c r="K4399" s="148">
        <f t="shared" si="274"/>
        <v>1</v>
      </c>
      <c r="L4399" s="151">
        <f t="shared" si="275"/>
        <v>1</v>
      </c>
    </row>
    <row r="4400" spans="2:12" x14ac:dyDescent="0.25">
      <c r="B4400" s="147" t="s">
        <v>6</v>
      </c>
      <c r="C4400" s="148" t="s">
        <v>7</v>
      </c>
      <c r="D4400" s="148">
        <v>25</v>
      </c>
      <c r="E4400" s="148" t="s">
        <v>8</v>
      </c>
      <c r="F4400" s="149">
        <v>45333</v>
      </c>
      <c r="G4400" s="149">
        <v>45287</v>
      </c>
      <c r="H4400" s="150">
        <v>100000</v>
      </c>
      <c r="I4400" s="148" t="str">
        <f t="shared" si="272"/>
        <v>2023Q4</v>
      </c>
      <c r="J4400" s="148">
        <f t="shared" si="273"/>
        <v>1</v>
      </c>
      <c r="K4400" s="148">
        <f t="shared" si="274"/>
        <v>1</v>
      </c>
      <c r="L4400" s="151">
        <f t="shared" si="275"/>
        <v>1</v>
      </c>
    </row>
    <row r="4401" spans="2:12" x14ac:dyDescent="0.25">
      <c r="B4401" s="147" t="s">
        <v>11</v>
      </c>
      <c r="C4401" s="148" t="s">
        <v>7</v>
      </c>
      <c r="D4401" s="148">
        <v>58</v>
      </c>
      <c r="E4401" s="148" t="s">
        <v>8</v>
      </c>
      <c r="F4401" s="149">
        <v>45333</v>
      </c>
      <c r="G4401" s="149">
        <v>45313</v>
      </c>
      <c r="H4401" s="150">
        <v>12000</v>
      </c>
      <c r="I4401" s="148" t="str">
        <f t="shared" si="272"/>
        <v>2024Q1</v>
      </c>
      <c r="J4401" s="148">
        <f t="shared" si="273"/>
        <v>0</v>
      </c>
      <c r="K4401" s="148">
        <f t="shared" si="274"/>
        <v>0</v>
      </c>
      <c r="L4401" s="151">
        <f t="shared" si="275"/>
        <v>1</v>
      </c>
    </row>
    <row r="4402" spans="2:12" x14ac:dyDescent="0.25">
      <c r="B4402" s="147" t="s">
        <v>9</v>
      </c>
      <c r="C4402" s="148" t="s">
        <v>7</v>
      </c>
      <c r="D4402" s="148">
        <v>42</v>
      </c>
      <c r="E4402" s="148" t="s">
        <v>8</v>
      </c>
      <c r="F4402" s="149">
        <v>45334</v>
      </c>
      <c r="G4402" s="149">
        <v>44290</v>
      </c>
      <c r="H4402" s="150">
        <v>64000</v>
      </c>
      <c r="I4402" s="148" t="str">
        <f t="shared" si="272"/>
        <v>2021Q2</v>
      </c>
      <c r="J4402" s="148">
        <f t="shared" si="273"/>
        <v>3</v>
      </c>
      <c r="K4402" s="148">
        <f t="shared" si="274"/>
        <v>11</v>
      </c>
      <c r="L4402" s="151">
        <f t="shared" si="275"/>
        <v>1</v>
      </c>
    </row>
    <row r="4403" spans="2:12" x14ac:dyDescent="0.25">
      <c r="B4403" s="147" t="s">
        <v>9</v>
      </c>
      <c r="C4403" s="148" t="s">
        <v>7</v>
      </c>
      <c r="D4403" s="148">
        <v>46</v>
      </c>
      <c r="E4403" s="148" t="s">
        <v>8</v>
      </c>
      <c r="F4403" s="149">
        <v>45334</v>
      </c>
      <c r="G4403" s="149">
        <v>44356</v>
      </c>
      <c r="H4403" s="150">
        <v>43000</v>
      </c>
      <c r="I4403" s="148" t="str">
        <f t="shared" si="272"/>
        <v>2021Q2</v>
      </c>
      <c r="J4403" s="148">
        <f t="shared" si="273"/>
        <v>3</v>
      </c>
      <c r="K4403" s="148">
        <f t="shared" si="274"/>
        <v>11</v>
      </c>
      <c r="L4403" s="151">
        <f t="shared" si="275"/>
        <v>1</v>
      </c>
    </row>
    <row r="4404" spans="2:12" x14ac:dyDescent="0.25">
      <c r="B4404" s="147" t="s">
        <v>9</v>
      </c>
      <c r="C4404" s="148" t="s">
        <v>10</v>
      </c>
      <c r="D4404" s="148">
        <v>43</v>
      </c>
      <c r="E4404" s="148" t="s">
        <v>8</v>
      </c>
      <c r="F4404" s="149">
        <v>45334</v>
      </c>
      <c r="G4404" s="149">
        <v>44863</v>
      </c>
      <c r="H4404" s="150">
        <v>59000</v>
      </c>
      <c r="I4404" s="148" t="str">
        <f t="shared" si="272"/>
        <v>2022Q4</v>
      </c>
      <c r="J4404" s="148">
        <f t="shared" si="273"/>
        <v>2</v>
      </c>
      <c r="K4404" s="148">
        <f t="shared" si="274"/>
        <v>5</v>
      </c>
      <c r="L4404" s="151">
        <f t="shared" si="275"/>
        <v>0</v>
      </c>
    </row>
    <row r="4405" spans="2:12" x14ac:dyDescent="0.25">
      <c r="B4405" s="147" t="s">
        <v>9</v>
      </c>
      <c r="C4405" s="148" t="s">
        <v>7</v>
      </c>
      <c r="D4405" s="148">
        <v>49</v>
      </c>
      <c r="E4405" s="148" t="s">
        <v>8</v>
      </c>
      <c r="F4405" s="149">
        <v>45334</v>
      </c>
      <c r="G4405" s="149">
        <v>44978</v>
      </c>
      <c r="H4405" s="150">
        <v>35000</v>
      </c>
      <c r="I4405" s="148" t="str">
        <f t="shared" si="272"/>
        <v>2023Q1</v>
      </c>
      <c r="J4405" s="148">
        <f t="shared" si="273"/>
        <v>1</v>
      </c>
      <c r="K4405" s="148">
        <f t="shared" si="274"/>
        <v>4</v>
      </c>
      <c r="L4405" s="151">
        <f t="shared" si="275"/>
        <v>1</v>
      </c>
    </row>
    <row r="4406" spans="2:12" x14ac:dyDescent="0.25">
      <c r="B4406" s="147" t="s">
        <v>6</v>
      </c>
      <c r="C4406" s="148" t="s">
        <v>7</v>
      </c>
      <c r="D4406" s="148">
        <v>49</v>
      </c>
      <c r="E4406" s="148" t="s">
        <v>8</v>
      </c>
      <c r="F4406" s="149">
        <v>45334</v>
      </c>
      <c r="G4406" s="149">
        <v>45097</v>
      </c>
      <c r="H4406" s="150">
        <v>35000</v>
      </c>
      <c r="I4406" s="148" t="str">
        <f t="shared" si="272"/>
        <v>2023Q2</v>
      </c>
      <c r="J4406" s="148">
        <f t="shared" si="273"/>
        <v>1</v>
      </c>
      <c r="K4406" s="148">
        <f t="shared" si="274"/>
        <v>3</v>
      </c>
      <c r="L4406" s="151">
        <f t="shared" si="275"/>
        <v>1</v>
      </c>
    </row>
    <row r="4407" spans="2:12" x14ac:dyDescent="0.25">
      <c r="B4407" s="147" t="s">
        <v>6</v>
      </c>
      <c r="C4407" s="148" t="s">
        <v>7</v>
      </c>
      <c r="D4407" s="148">
        <v>55</v>
      </c>
      <c r="E4407" s="148" t="s">
        <v>8</v>
      </c>
      <c r="F4407" s="149">
        <v>45334</v>
      </c>
      <c r="G4407" s="149">
        <v>45263</v>
      </c>
      <c r="H4407" s="150">
        <v>20000</v>
      </c>
      <c r="I4407" s="148" t="str">
        <f t="shared" si="272"/>
        <v>2023Q4</v>
      </c>
      <c r="J4407" s="148">
        <f t="shared" si="273"/>
        <v>1</v>
      </c>
      <c r="K4407" s="148">
        <f t="shared" si="274"/>
        <v>1</v>
      </c>
      <c r="L4407" s="151">
        <f t="shared" si="275"/>
        <v>1</v>
      </c>
    </row>
    <row r="4408" spans="2:12" x14ac:dyDescent="0.25">
      <c r="B4408" s="147" t="s">
        <v>9</v>
      </c>
      <c r="C4408" s="148" t="s">
        <v>7</v>
      </c>
      <c r="D4408" s="148">
        <v>51</v>
      </c>
      <c r="E4408" s="148" t="s">
        <v>8</v>
      </c>
      <c r="F4408" s="149">
        <v>45335</v>
      </c>
      <c r="G4408" s="149">
        <v>43072</v>
      </c>
      <c r="H4408" s="150">
        <v>30000</v>
      </c>
      <c r="I4408" s="148" t="str">
        <f t="shared" si="272"/>
        <v>2017Q4</v>
      </c>
      <c r="J4408" s="148">
        <f t="shared" si="273"/>
        <v>7</v>
      </c>
      <c r="K4408" s="148">
        <f t="shared" si="274"/>
        <v>25</v>
      </c>
      <c r="L4408" s="151">
        <f t="shared" si="275"/>
        <v>1</v>
      </c>
    </row>
    <row r="4409" spans="2:12" x14ac:dyDescent="0.25">
      <c r="B4409" s="147" t="s">
        <v>9</v>
      </c>
      <c r="C4409" s="148" t="s">
        <v>7</v>
      </c>
      <c r="D4409" s="148">
        <v>49</v>
      </c>
      <c r="E4409" s="148" t="s">
        <v>8</v>
      </c>
      <c r="F4409" s="149">
        <v>45335</v>
      </c>
      <c r="G4409" s="149">
        <v>43998</v>
      </c>
      <c r="H4409" s="150">
        <v>35000</v>
      </c>
      <c r="I4409" s="148" t="str">
        <f t="shared" si="272"/>
        <v>2020Q2</v>
      </c>
      <c r="J4409" s="148">
        <f t="shared" si="273"/>
        <v>4</v>
      </c>
      <c r="K4409" s="148">
        <f t="shared" si="274"/>
        <v>15</v>
      </c>
      <c r="L4409" s="151">
        <f t="shared" si="275"/>
        <v>1</v>
      </c>
    </row>
    <row r="4410" spans="2:12" x14ac:dyDescent="0.25">
      <c r="B4410" s="147" t="s">
        <v>9</v>
      </c>
      <c r="C4410" s="148" t="s">
        <v>7</v>
      </c>
      <c r="D4410" s="148">
        <v>60</v>
      </c>
      <c r="E4410" s="148" t="s">
        <v>8</v>
      </c>
      <c r="F4410" s="149">
        <v>45335</v>
      </c>
      <c r="G4410" s="149">
        <v>44012</v>
      </c>
      <c r="H4410" s="150">
        <v>10000</v>
      </c>
      <c r="I4410" s="148" t="str">
        <f t="shared" si="272"/>
        <v>2020Q2</v>
      </c>
      <c r="J4410" s="148">
        <f t="shared" si="273"/>
        <v>4</v>
      </c>
      <c r="K4410" s="148">
        <f t="shared" si="274"/>
        <v>15</v>
      </c>
      <c r="L4410" s="151">
        <f t="shared" si="275"/>
        <v>1</v>
      </c>
    </row>
    <row r="4411" spans="2:12" x14ac:dyDescent="0.25">
      <c r="B4411" s="147" t="s">
        <v>9</v>
      </c>
      <c r="C4411" s="148" t="s">
        <v>7</v>
      </c>
      <c r="D4411" s="148">
        <v>56</v>
      </c>
      <c r="E4411" s="148" t="s">
        <v>8</v>
      </c>
      <c r="F4411" s="149">
        <v>45335</v>
      </c>
      <c r="G4411" s="149">
        <v>44681</v>
      </c>
      <c r="H4411" s="150">
        <v>17000</v>
      </c>
      <c r="I4411" s="148" t="str">
        <f t="shared" si="272"/>
        <v>2022Q2</v>
      </c>
      <c r="J4411" s="148">
        <f t="shared" si="273"/>
        <v>2</v>
      </c>
      <c r="K4411" s="148">
        <f t="shared" si="274"/>
        <v>7</v>
      </c>
      <c r="L4411" s="151">
        <f t="shared" si="275"/>
        <v>1</v>
      </c>
    </row>
    <row r="4412" spans="2:12" x14ac:dyDescent="0.25">
      <c r="B4412" s="147" t="s">
        <v>6</v>
      </c>
      <c r="C4412" s="148" t="s">
        <v>7</v>
      </c>
      <c r="D4412" s="148">
        <v>42</v>
      </c>
      <c r="E4412" s="148" t="s">
        <v>8</v>
      </c>
      <c r="F4412" s="149">
        <v>45335</v>
      </c>
      <c r="G4412" s="149">
        <v>44916</v>
      </c>
      <c r="H4412" s="150">
        <v>64000</v>
      </c>
      <c r="I4412" s="148" t="str">
        <f t="shared" si="272"/>
        <v>2022Q4</v>
      </c>
      <c r="J4412" s="148">
        <f t="shared" si="273"/>
        <v>2</v>
      </c>
      <c r="K4412" s="148">
        <f t="shared" si="274"/>
        <v>5</v>
      </c>
      <c r="L4412" s="151">
        <f t="shared" si="275"/>
        <v>1</v>
      </c>
    </row>
    <row r="4413" spans="2:12" x14ac:dyDescent="0.25">
      <c r="B4413" s="147" t="s">
        <v>9</v>
      </c>
      <c r="C4413" s="148" t="s">
        <v>7</v>
      </c>
      <c r="D4413" s="148">
        <v>56</v>
      </c>
      <c r="E4413" s="148" t="s">
        <v>8</v>
      </c>
      <c r="F4413" s="149">
        <v>45335</v>
      </c>
      <c r="G4413" s="149">
        <v>45054</v>
      </c>
      <c r="H4413" s="150">
        <v>17000</v>
      </c>
      <c r="I4413" s="148" t="str">
        <f t="shared" si="272"/>
        <v>2023Q2</v>
      </c>
      <c r="J4413" s="148">
        <f t="shared" si="273"/>
        <v>1</v>
      </c>
      <c r="K4413" s="148">
        <f t="shared" si="274"/>
        <v>3</v>
      </c>
      <c r="L4413" s="151">
        <f t="shared" si="275"/>
        <v>1</v>
      </c>
    </row>
    <row r="4414" spans="2:12" x14ac:dyDescent="0.25">
      <c r="B4414" s="147" t="s">
        <v>9</v>
      </c>
      <c r="C4414" s="148" t="s">
        <v>7</v>
      </c>
      <c r="D4414" s="148">
        <v>58</v>
      </c>
      <c r="E4414" s="148" t="s">
        <v>8</v>
      </c>
      <c r="F4414" s="149">
        <v>45335</v>
      </c>
      <c r="G4414" s="149">
        <v>45140</v>
      </c>
      <c r="H4414" s="150">
        <v>12000</v>
      </c>
      <c r="I4414" s="148" t="str">
        <f t="shared" si="272"/>
        <v>2023Q3</v>
      </c>
      <c r="J4414" s="148">
        <f t="shared" si="273"/>
        <v>1</v>
      </c>
      <c r="K4414" s="148">
        <f t="shared" si="274"/>
        <v>2</v>
      </c>
      <c r="L4414" s="151">
        <f t="shared" si="275"/>
        <v>1</v>
      </c>
    </row>
    <row r="4415" spans="2:12" x14ac:dyDescent="0.25">
      <c r="B4415" s="147" t="s">
        <v>6</v>
      </c>
      <c r="C4415" s="148" t="s">
        <v>7</v>
      </c>
      <c r="D4415" s="148">
        <v>42</v>
      </c>
      <c r="E4415" s="148" t="s">
        <v>8</v>
      </c>
      <c r="F4415" s="149">
        <v>45335</v>
      </c>
      <c r="G4415" s="149">
        <v>45190</v>
      </c>
      <c r="H4415" s="150">
        <v>64000</v>
      </c>
      <c r="I4415" s="148" t="str">
        <f t="shared" si="272"/>
        <v>2023Q3</v>
      </c>
      <c r="J4415" s="148">
        <f t="shared" si="273"/>
        <v>1</v>
      </c>
      <c r="K4415" s="148">
        <f t="shared" si="274"/>
        <v>2</v>
      </c>
      <c r="L4415" s="151">
        <f t="shared" si="275"/>
        <v>1</v>
      </c>
    </row>
    <row r="4416" spans="2:12" x14ac:dyDescent="0.25">
      <c r="B4416" s="147" t="s">
        <v>6</v>
      </c>
      <c r="C4416" s="148" t="s">
        <v>7</v>
      </c>
      <c r="D4416" s="148">
        <v>19</v>
      </c>
      <c r="E4416" s="148" t="s">
        <v>8</v>
      </c>
      <c r="F4416" s="149">
        <v>45335</v>
      </c>
      <c r="G4416" s="149">
        <v>45202</v>
      </c>
      <c r="H4416" s="150">
        <v>100000</v>
      </c>
      <c r="I4416" s="148" t="str">
        <f t="shared" si="272"/>
        <v>2023Q4</v>
      </c>
      <c r="J4416" s="148">
        <f t="shared" si="273"/>
        <v>1</v>
      </c>
      <c r="K4416" s="148">
        <f t="shared" si="274"/>
        <v>1</v>
      </c>
      <c r="L4416" s="151">
        <f t="shared" si="275"/>
        <v>1</v>
      </c>
    </row>
    <row r="4417" spans="2:12" x14ac:dyDescent="0.25">
      <c r="B4417" s="147" t="s">
        <v>9</v>
      </c>
      <c r="C4417" s="148" t="s">
        <v>13</v>
      </c>
      <c r="D4417" s="148">
        <v>33</v>
      </c>
      <c r="E4417" s="148" t="s">
        <v>8</v>
      </c>
      <c r="F4417" s="149">
        <v>45336</v>
      </c>
      <c r="G4417" s="149">
        <v>43895</v>
      </c>
      <c r="H4417" s="150">
        <v>94000</v>
      </c>
      <c r="I4417" s="148" t="str">
        <f t="shared" si="272"/>
        <v>2020Q1</v>
      </c>
      <c r="J4417" s="148">
        <f t="shared" si="273"/>
        <v>4</v>
      </c>
      <c r="K4417" s="148">
        <f t="shared" si="274"/>
        <v>16</v>
      </c>
      <c r="L4417" s="151">
        <f t="shared" si="275"/>
        <v>0.8</v>
      </c>
    </row>
    <row r="4418" spans="2:12" x14ac:dyDescent="0.25">
      <c r="B4418" s="147" t="s">
        <v>9</v>
      </c>
      <c r="C4418" s="148" t="s">
        <v>7</v>
      </c>
      <c r="D4418" s="148">
        <v>45</v>
      </c>
      <c r="E4418" s="148" t="s">
        <v>8</v>
      </c>
      <c r="F4418" s="149">
        <v>45336</v>
      </c>
      <c r="G4418" s="149">
        <v>44574</v>
      </c>
      <c r="H4418" s="150">
        <v>47000</v>
      </c>
      <c r="I4418" s="148" t="str">
        <f t="shared" si="272"/>
        <v>2022Q1</v>
      </c>
      <c r="J4418" s="148">
        <f t="shared" si="273"/>
        <v>2</v>
      </c>
      <c r="K4418" s="148">
        <f t="shared" si="274"/>
        <v>8</v>
      </c>
      <c r="L4418" s="151">
        <f t="shared" si="275"/>
        <v>1</v>
      </c>
    </row>
    <row r="4419" spans="2:12" x14ac:dyDescent="0.25">
      <c r="B4419" s="147" t="s">
        <v>6</v>
      </c>
      <c r="C4419" s="148" t="s">
        <v>7</v>
      </c>
      <c r="D4419" s="148">
        <v>30</v>
      </c>
      <c r="E4419" s="148" t="s">
        <v>8</v>
      </c>
      <c r="F4419" s="149">
        <v>45336</v>
      </c>
      <c r="G4419" s="149">
        <v>44983</v>
      </c>
      <c r="H4419" s="150">
        <v>100000</v>
      </c>
      <c r="I4419" s="148" t="str">
        <f t="shared" si="272"/>
        <v>2023Q1</v>
      </c>
      <c r="J4419" s="148">
        <f t="shared" si="273"/>
        <v>1</v>
      </c>
      <c r="K4419" s="148">
        <f t="shared" si="274"/>
        <v>4</v>
      </c>
      <c r="L4419" s="151">
        <f t="shared" si="275"/>
        <v>1</v>
      </c>
    </row>
    <row r="4420" spans="2:12" x14ac:dyDescent="0.25">
      <c r="B4420" s="147" t="s">
        <v>9</v>
      </c>
      <c r="C4420" s="148" t="s">
        <v>7</v>
      </c>
      <c r="D4420" s="148">
        <v>50</v>
      </c>
      <c r="E4420" s="148" t="s">
        <v>8</v>
      </c>
      <c r="F4420" s="149">
        <v>45339</v>
      </c>
      <c r="G4420" s="149">
        <v>44324</v>
      </c>
      <c r="H4420" s="150">
        <v>32000</v>
      </c>
      <c r="I4420" s="148" t="str">
        <f t="shared" si="272"/>
        <v>2021Q2</v>
      </c>
      <c r="J4420" s="148">
        <f t="shared" si="273"/>
        <v>3</v>
      </c>
      <c r="K4420" s="148">
        <f t="shared" si="274"/>
        <v>11</v>
      </c>
      <c r="L4420" s="151">
        <f t="shared" si="275"/>
        <v>1</v>
      </c>
    </row>
    <row r="4421" spans="2:12" x14ac:dyDescent="0.25">
      <c r="B4421" s="147" t="s">
        <v>6</v>
      </c>
      <c r="C4421" s="148" t="s">
        <v>7</v>
      </c>
      <c r="D4421" s="148">
        <v>23</v>
      </c>
      <c r="E4421" s="148" t="s">
        <v>8</v>
      </c>
      <c r="F4421" s="149">
        <v>45339</v>
      </c>
      <c r="G4421" s="149">
        <v>45122</v>
      </c>
      <c r="H4421" s="150">
        <v>100000</v>
      </c>
      <c r="I4421" s="148" t="str">
        <f t="shared" si="272"/>
        <v>2023Q3</v>
      </c>
      <c r="J4421" s="148">
        <f t="shared" si="273"/>
        <v>1</v>
      </c>
      <c r="K4421" s="148">
        <f t="shared" si="274"/>
        <v>2</v>
      </c>
      <c r="L4421" s="151">
        <f t="shared" si="275"/>
        <v>1</v>
      </c>
    </row>
    <row r="4422" spans="2:12" x14ac:dyDescent="0.25">
      <c r="B4422" s="147" t="s">
        <v>6</v>
      </c>
      <c r="C4422" s="148" t="s">
        <v>7</v>
      </c>
      <c r="D4422" s="148">
        <v>42</v>
      </c>
      <c r="E4422" s="148" t="s">
        <v>8</v>
      </c>
      <c r="F4422" s="149">
        <v>45339</v>
      </c>
      <c r="G4422" s="149">
        <v>45289</v>
      </c>
      <c r="H4422" s="150">
        <v>64000</v>
      </c>
      <c r="I4422" s="148" t="str">
        <f t="shared" si="272"/>
        <v>2023Q4</v>
      </c>
      <c r="J4422" s="148">
        <f t="shared" si="273"/>
        <v>1</v>
      </c>
      <c r="K4422" s="148">
        <f t="shared" si="274"/>
        <v>1</v>
      </c>
      <c r="L4422" s="151">
        <f t="shared" si="275"/>
        <v>1</v>
      </c>
    </row>
    <row r="4423" spans="2:12" x14ac:dyDescent="0.25">
      <c r="B4423" s="147" t="s">
        <v>9</v>
      </c>
      <c r="C4423" s="148" t="s">
        <v>7</v>
      </c>
      <c r="D4423" s="148">
        <v>53</v>
      </c>
      <c r="E4423" s="148" t="s">
        <v>8</v>
      </c>
      <c r="F4423" s="149">
        <v>45340</v>
      </c>
      <c r="G4423" s="149">
        <v>43863</v>
      </c>
      <c r="H4423" s="150">
        <v>25000</v>
      </c>
      <c r="I4423" s="148" t="str">
        <f t="shared" si="272"/>
        <v>2020Q1</v>
      </c>
      <c r="J4423" s="148">
        <f t="shared" si="273"/>
        <v>4</v>
      </c>
      <c r="K4423" s="148">
        <f t="shared" si="274"/>
        <v>16</v>
      </c>
      <c r="L4423" s="151">
        <f t="shared" si="275"/>
        <v>1</v>
      </c>
    </row>
    <row r="4424" spans="2:12" x14ac:dyDescent="0.25">
      <c r="B4424" s="147" t="s">
        <v>9</v>
      </c>
      <c r="C4424" s="148" t="s">
        <v>7</v>
      </c>
      <c r="D4424" s="148">
        <v>52</v>
      </c>
      <c r="E4424" s="148" t="s">
        <v>8</v>
      </c>
      <c r="F4424" s="149">
        <v>45340</v>
      </c>
      <c r="G4424" s="149">
        <v>44338</v>
      </c>
      <c r="H4424" s="150">
        <v>27000</v>
      </c>
      <c r="I4424" s="148" t="str">
        <f t="shared" si="272"/>
        <v>2021Q2</v>
      </c>
      <c r="J4424" s="148">
        <f t="shared" si="273"/>
        <v>3</v>
      </c>
      <c r="K4424" s="148">
        <f t="shared" si="274"/>
        <v>11</v>
      </c>
      <c r="L4424" s="151">
        <f t="shared" si="275"/>
        <v>1</v>
      </c>
    </row>
    <row r="4425" spans="2:12" x14ac:dyDescent="0.25">
      <c r="B4425" s="147" t="s">
        <v>9</v>
      </c>
      <c r="C4425" s="148" t="s">
        <v>7</v>
      </c>
      <c r="D4425" s="148">
        <v>48</v>
      </c>
      <c r="E4425" s="148" t="s">
        <v>8</v>
      </c>
      <c r="F4425" s="149">
        <v>45340</v>
      </c>
      <c r="G4425" s="149">
        <v>44674</v>
      </c>
      <c r="H4425" s="150">
        <v>38000</v>
      </c>
      <c r="I4425" s="148" t="str">
        <f t="shared" si="272"/>
        <v>2022Q2</v>
      </c>
      <c r="J4425" s="148">
        <f t="shared" si="273"/>
        <v>2</v>
      </c>
      <c r="K4425" s="148">
        <f t="shared" si="274"/>
        <v>7</v>
      </c>
      <c r="L4425" s="151">
        <f t="shared" si="275"/>
        <v>1</v>
      </c>
    </row>
    <row r="4426" spans="2:12" x14ac:dyDescent="0.25">
      <c r="B4426" s="147" t="s">
        <v>9</v>
      </c>
      <c r="C4426" s="148" t="s">
        <v>7</v>
      </c>
      <c r="D4426" s="148">
        <v>60</v>
      </c>
      <c r="E4426" s="148" t="s">
        <v>8</v>
      </c>
      <c r="F4426" s="149">
        <v>45340</v>
      </c>
      <c r="G4426" s="149">
        <v>44718</v>
      </c>
      <c r="H4426" s="150">
        <v>10000</v>
      </c>
      <c r="I4426" s="148" t="str">
        <f t="shared" si="272"/>
        <v>2022Q2</v>
      </c>
      <c r="J4426" s="148">
        <f t="shared" si="273"/>
        <v>2</v>
      </c>
      <c r="K4426" s="148">
        <f t="shared" si="274"/>
        <v>7</v>
      </c>
      <c r="L4426" s="151">
        <f t="shared" si="275"/>
        <v>1</v>
      </c>
    </row>
    <row r="4427" spans="2:12" x14ac:dyDescent="0.25">
      <c r="B4427" s="147" t="s">
        <v>6</v>
      </c>
      <c r="C4427" s="148" t="s">
        <v>7</v>
      </c>
      <c r="D4427" s="148">
        <v>63</v>
      </c>
      <c r="E4427" s="148" t="s">
        <v>8</v>
      </c>
      <c r="F4427" s="149">
        <v>45340</v>
      </c>
      <c r="G4427" s="149">
        <v>45218</v>
      </c>
      <c r="H4427" s="150">
        <v>10000</v>
      </c>
      <c r="I4427" s="148" t="str">
        <f t="shared" ref="I4427:I4490" si="276">YEAR(G4427)&amp;"Q"&amp;ROUNDUP(MONTH(G4427)/3,0)</f>
        <v>2023Q4</v>
      </c>
      <c r="J4427" s="148">
        <f t="shared" ref="J4427:J4490" si="277">YEAR(F4427)-YEAR(G4427)</f>
        <v>1</v>
      </c>
      <c r="K4427" s="148">
        <f t="shared" ref="K4427:K4490" si="278">(YEAR(F4427)*4+ROUNDDOWN((MONTH(F4427)-1)/3,0))
-(YEAR(G4427)*4+ROUNDDOWN((MONTH(G4427)-1)/3,0))</f>
        <v>1</v>
      </c>
      <c r="L4427" s="151">
        <f t="shared" ref="L4427:L4490" si="279">IF(C4427="Declined",0,IF(C4427="Admitted",1,IF(B4427="TPD",0.8,1)))</f>
        <v>1</v>
      </c>
    </row>
    <row r="4428" spans="2:12" x14ac:dyDescent="0.25">
      <c r="B4428" s="147" t="s">
        <v>9</v>
      </c>
      <c r="C4428" s="148" t="s">
        <v>7</v>
      </c>
      <c r="D4428" s="148">
        <v>31</v>
      </c>
      <c r="E4428" s="148" t="s">
        <v>8</v>
      </c>
      <c r="F4428" s="149">
        <v>45341</v>
      </c>
      <c r="G4428" s="149">
        <v>42427</v>
      </c>
      <c r="H4428" s="150">
        <v>98000</v>
      </c>
      <c r="I4428" s="148" t="str">
        <f t="shared" si="276"/>
        <v>2016Q1</v>
      </c>
      <c r="J4428" s="148">
        <f t="shared" si="277"/>
        <v>8</v>
      </c>
      <c r="K4428" s="148">
        <f t="shared" si="278"/>
        <v>32</v>
      </c>
      <c r="L4428" s="151">
        <f t="shared" si="279"/>
        <v>1</v>
      </c>
    </row>
    <row r="4429" spans="2:12" x14ac:dyDescent="0.25">
      <c r="B4429" s="147" t="s">
        <v>9</v>
      </c>
      <c r="C4429" s="148" t="s">
        <v>7</v>
      </c>
      <c r="D4429" s="148">
        <v>51</v>
      </c>
      <c r="E4429" s="148" t="s">
        <v>8</v>
      </c>
      <c r="F4429" s="149">
        <v>45341</v>
      </c>
      <c r="G4429" s="149">
        <v>44365</v>
      </c>
      <c r="H4429" s="150">
        <v>30000</v>
      </c>
      <c r="I4429" s="148" t="str">
        <f t="shared" si="276"/>
        <v>2021Q2</v>
      </c>
      <c r="J4429" s="148">
        <f t="shared" si="277"/>
        <v>3</v>
      </c>
      <c r="K4429" s="148">
        <f t="shared" si="278"/>
        <v>11</v>
      </c>
      <c r="L4429" s="151">
        <f t="shared" si="279"/>
        <v>1</v>
      </c>
    </row>
    <row r="4430" spans="2:12" x14ac:dyDescent="0.25">
      <c r="B4430" s="147" t="s">
        <v>6</v>
      </c>
      <c r="C4430" s="148" t="s">
        <v>7</v>
      </c>
      <c r="D4430" s="148">
        <v>20</v>
      </c>
      <c r="E4430" s="148" t="s">
        <v>8</v>
      </c>
      <c r="F4430" s="149">
        <v>45341</v>
      </c>
      <c r="G4430" s="149">
        <v>45183</v>
      </c>
      <c r="H4430" s="150">
        <v>100000</v>
      </c>
      <c r="I4430" s="148" t="str">
        <f t="shared" si="276"/>
        <v>2023Q3</v>
      </c>
      <c r="J4430" s="148">
        <f t="shared" si="277"/>
        <v>1</v>
      </c>
      <c r="K4430" s="148">
        <f t="shared" si="278"/>
        <v>2</v>
      </c>
      <c r="L4430" s="151">
        <f t="shared" si="279"/>
        <v>1</v>
      </c>
    </row>
    <row r="4431" spans="2:12" x14ac:dyDescent="0.25">
      <c r="B4431" s="147" t="s">
        <v>6</v>
      </c>
      <c r="C4431" s="148" t="s">
        <v>7</v>
      </c>
      <c r="D4431" s="148">
        <v>27</v>
      </c>
      <c r="E4431" s="148" t="s">
        <v>8</v>
      </c>
      <c r="F4431" s="149">
        <v>45341</v>
      </c>
      <c r="G4431" s="149">
        <v>45271</v>
      </c>
      <c r="H4431" s="150">
        <v>100000</v>
      </c>
      <c r="I4431" s="148" t="str">
        <f t="shared" si="276"/>
        <v>2023Q4</v>
      </c>
      <c r="J4431" s="148">
        <f t="shared" si="277"/>
        <v>1</v>
      </c>
      <c r="K4431" s="148">
        <f t="shared" si="278"/>
        <v>1</v>
      </c>
      <c r="L4431" s="151">
        <f t="shared" si="279"/>
        <v>1</v>
      </c>
    </row>
    <row r="4432" spans="2:12" x14ac:dyDescent="0.25">
      <c r="B4432" s="147" t="s">
        <v>11</v>
      </c>
      <c r="C4432" s="148" t="s">
        <v>7</v>
      </c>
      <c r="D4432" s="148">
        <v>43</v>
      </c>
      <c r="E4432" s="148" t="s">
        <v>8</v>
      </c>
      <c r="F4432" s="149">
        <v>45341</v>
      </c>
      <c r="G4432" s="149">
        <v>45307</v>
      </c>
      <c r="H4432" s="150">
        <v>59000</v>
      </c>
      <c r="I4432" s="148" t="str">
        <f t="shared" si="276"/>
        <v>2024Q1</v>
      </c>
      <c r="J4432" s="148">
        <f t="shared" si="277"/>
        <v>0</v>
      </c>
      <c r="K4432" s="148">
        <f t="shared" si="278"/>
        <v>0</v>
      </c>
      <c r="L4432" s="151">
        <f t="shared" si="279"/>
        <v>1</v>
      </c>
    </row>
    <row r="4433" spans="2:12" x14ac:dyDescent="0.25">
      <c r="B4433" s="147" t="s">
        <v>9</v>
      </c>
      <c r="C4433" s="148" t="s">
        <v>7</v>
      </c>
      <c r="D4433" s="148">
        <v>52</v>
      </c>
      <c r="E4433" s="148" t="s">
        <v>8</v>
      </c>
      <c r="F4433" s="149">
        <v>45342</v>
      </c>
      <c r="G4433" s="149">
        <v>43101</v>
      </c>
      <c r="H4433" s="150">
        <v>27000</v>
      </c>
      <c r="I4433" s="148" t="str">
        <f t="shared" si="276"/>
        <v>2018Q1</v>
      </c>
      <c r="J4433" s="148">
        <f t="shared" si="277"/>
        <v>6</v>
      </c>
      <c r="K4433" s="148">
        <f t="shared" si="278"/>
        <v>24</v>
      </c>
      <c r="L4433" s="151">
        <f t="shared" si="279"/>
        <v>1</v>
      </c>
    </row>
    <row r="4434" spans="2:12" x14ac:dyDescent="0.25">
      <c r="B4434" s="147" t="s">
        <v>6</v>
      </c>
      <c r="C4434" s="148" t="s">
        <v>7</v>
      </c>
      <c r="D4434" s="148">
        <v>31</v>
      </c>
      <c r="E4434" s="148" t="s">
        <v>8</v>
      </c>
      <c r="F4434" s="149">
        <v>45342</v>
      </c>
      <c r="G4434" s="149">
        <v>45038</v>
      </c>
      <c r="H4434" s="150">
        <v>98000</v>
      </c>
      <c r="I4434" s="148" t="str">
        <f t="shared" si="276"/>
        <v>2023Q2</v>
      </c>
      <c r="J4434" s="148">
        <f t="shared" si="277"/>
        <v>1</v>
      </c>
      <c r="K4434" s="148">
        <f t="shared" si="278"/>
        <v>3</v>
      </c>
      <c r="L4434" s="151">
        <f t="shared" si="279"/>
        <v>1</v>
      </c>
    </row>
    <row r="4435" spans="2:12" x14ac:dyDescent="0.25">
      <c r="B4435" s="147" t="s">
        <v>6</v>
      </c>
      <c r="C4435" s="148" t="s">
        <v>7</v>
      </c>
      <c r="D4435" s="148">
        <v>55</v>
      </c>
      <c r="E4435" s="148" t="s">
        <v>8</v>
      </c>
      <c r="F4435" s="149">
        <v>45342</v>
      </c>
      <c r="G4435" s="149">
        <v>45089</v>
      </c>
      <c r="H4435" s="150">
        <v>20000</v>
      </c>
      <c r="I4435" s="148" t="str">
        <f t="shared" si="276"/>
        <v>2023Q2</v>
      </c>
      <c r="J4435" s="148">
        <f t="shared" si="277"/>
        <v>1</v>
      </c>
      <c r="K4435" s="148">
        <f t="shared" si="278"/>
        <v>3</v>
      </c>
      <c r="L4435" s="151">
        <f t="shared" si="279"/>
        <v>1</v>
      </c>
    </row>
    <row r="4436" spans="2:12" x14ac:dyDescent="0.25">
      <c r="B4436" s="147" t="s">
        <v>9</v>
      </c>
      <c r="C4436" s="148" t="s">
        <v>7</v>
      </c>
      <c r="D4436" s="148">
        <v>39</v>
      </c>
      <c r="E4436" s="148" t="s">
        <v>8</v>
      </c>
      <c r="F4436" s="149">
        <v>45342</v>
      </c>
      <c r="G4436" s="149">
        <v>45124</v>
      </c>
      <c r="H4436" s="150">
        <v>81000</v>
      </c>
      <c r="I4436" s="148" t="str">
        <f t="shared" si="276"/>
        <v>2023Q3</v>
      </c>
      <c r="J4436" s="148">
        <f t="shared" si="277"/>
        <v>1</v>
      </c>
      <c r="K4436" s="148">
        <f t="shared" si="278"/>
        <v>2</v>
      </c>
      <c r="L4436" s="151">
        <f t="shared" si="279"/>
        <v>1</v>
      </c>
    </row>
    <row r="4437" spans="2:12" x14ac:dyDescent="0.25">
      <c r="B4437" s="147" t="s">
        <v>6</v>
      </c>
      <c r="C4437" s="148" t="s">
        <v>7</v>
      </c>
      <c r="D4437" s="148">
        <v>33</v>
      </c>
      <c r="E4437" s="148" t="s">
        <v>8</v>
      </c>
      <c r="F4437" s="149">
        <v>45342</v>
      </c>
      <c r="G4437" s="149">
        <v>45269</v>
      </c>
      <c r="H4437" s="150">
        <v>94000</v>
      </c>
      <c r="I4437" s="148" t="str">
        <f t="shared" si="276"/>
        <v>2023Q4</v>
      </c>
      <c r="J4437" s="148">
        <f t="shared" si="277"/>
        <v>1</v>
      </c>
      <c r="K4437" s="148">
        <f t="shared" si="278"/>
        <v>1</v>
      </c>
      <c r="L4437" s="151">
        <f t="shared" si="279"/>
        <v>1</v>
      </c>
    </row>
    <row r="4438" spans="2:12" x14ac:dyDescent="0.25">
      <c r="B4438" s="147" t="s">
        <v>9</v>
      </c>
      <c r="C4438" s="148" t="s">
        <v>7</v>
      </c>
      <c r="D4438" s="148">
        <v>46</v>
      </c>
      <c r="E4438" s="148" t="s">
        <v>8</v>
      </c>
      <c r="F4438" s="149">
        <v>45343</v>
      </c>
      <c r="G4438" s="149">
        <v>44467</v>
      </c>
      <c r="H4438" s="150">
        <v>43000</v>
      </c>
      <c r="I4438" s="148" t="str">
        <f t="shared" si="276"/>
        <v>2021Q3</v>
      </c>
      <c r="J4438" s="148">
        <f t="shared" si="277"/>
        <v>3</v>
      </c>
      <c r="K4438" s="148">
        <f t="shared" si="278"/>
        <v>10</v>
      </c>
      <c r="L4438" s="151">
        <f t="shared" si="279"/>
        <v>1</v>
      </c>
    </row>
    <row r="4439" spans="2:12" x14ac:dyDescent="0.25">
      <c r="B4439" s="147" t="s">
        <v>9</v>
      </c>
      <c r="C4439" s="148" t="s">
        <v>7</v>
      </c>
      <c r="D4439" s="148">
        <v>49</v>
      </c>
      <c r="E4439" s="148" t="s">
        <v>8</v>
      </c>
      <c r="F4439" s="149">
        <v>45343</v>
      </c>
      <c r="G4439" s="149">
        <v>45030</v>
      </c>
      <c r="H4439" s="150">
        <v>35000</v>
      </c>
      <c r="I4439" s="148" t="str">
        <f t="shared" si="276"/>
        <v>2023Q2</v>
      </c>
      <c r="J4439" s="148">
        <f t="shared" si="277"/>
        <v>1</v>
      </c>
      <c r="K4439" s="148">
        <f t="shared" si="278"/>
        <v>3</v>
      </c>
      <c r="L4439" s="151">
        <f t="shared" si="279"/>
        <v>1</v>
      </c>
    </row>
    <row r="4440" spans="2:12" x14ac:dyDescent="0.25">
      <c r="B4440" s="147" t="s">
        <v>6</v>
      </c>
      <c r="C4440" s="148" t="s">
        <v>7</v>
      </c>
      <c r="D4440" s="148">
        <v>49</v>
      </c>
      <c r="E4440" s="148" t="s">
        <v>8</v>
      </c>
      <c r="F4440" s="149">
        <v>45343</v>
      </c>
      <c r="G4440" s="149">
        <v>45106</v>
      </c>
      <c r="H4440" s="150">
        <v>35000</v>
      </c>
      <c r="I4440" s="148" t="str">
        <f t="shared" si="276"/>
        <v>2023Q2</v>
      </c>
      <c r="J4440" s="148">
        <f t="shared" si="277"/>
        <v>1</v>
      </c>
      <c r="K4440" s="148">
        <f t="shared" si="278"/>
        <v>3</v>
      </c>
      <c r="L4440" s="151">
        <f t="shared" si="279"/>
        <v>1</v>
      </c>
    </row>
    <row r="4441" spans="2:12" x14ac:dyDescent="0.25">
      <c r="B4441" s="147" t="s">
        <v>9</v>
      </c>
      <c r="C4441" s="148" t="s">
        <v>7</v>
      </c>
      <c r="D4441" s="148">
        <v>40</v>
      </c>
      <c r="E4441" s="148" t="s">
        <v>8</v>
      </c>
      <c r="F4441" s="149">
        <v>45346</v>
      </c>
      <c r="G4441" s="149">
        <v>43645</v>
      </c>
      <c r="H4441" s="150">
        <v>74000</v>
      </c>
      <c r="I4441" s="148" t="str">
        <f t="shared" si="276"/>
        <v>2019Q2</v>
      </c>
      <c r="J4441" s="148">
        <f t="shared" si="277"/>
        <v>5</v>
      </c>
      <c r="K4441" s="148">
        <f t="shared" si="278"/>
        <v>19</v>
      </c>
      <c r="L4441" s="151">
        <f t="shared" si="279"/>
        <v>1</v>
      </c>
    </row>
    <row r="4442" spans="2:12" x14ac:dyDescent="0.25">
      <c r="B4442" s="147" t="s">
        <v>9</v>
      </c>
      <c r="C4442" s="148" t="s">
        <v>7</v>
      </c>
      <c r="D4442" s="148">
        <v>42</v>
      </c>
      <c r="E4442" s="148" t="s">
        <v>8</v>
      </c>
      <c r="F4442" s="149">
        <v>45346</v>
      </c>
      <c r="G4442" s="149">
        <v>44076</v>
      </c>
      <c r="H4442" s="150">
        <v>64000</v>
      </c>
      <c r="I4442" s="148" t="str">
        <f t="shared" si="276"/>
        <v>2020Q3</v>
      </c>
      <c r="J4442" s="148">
        <f t="shared" si="277"/>
        <v>4</v>
      </c>
      <c r="K4442" s="148">
        <f t="shared" si="278"/>
        <v>14</v>
      </c>
      <c r="L4442" s="151">
        <f t="shared" si="279"/>
        <v>1</v>
      </c>
    </row>
    <row r="4443" spans="2:12" x14ac:dyDescent="0.25">
      <c r="B4443" s="147" t="s">
        <v>9</v>
      </c>
      <c r="C4443" s="148" t="s">
        <v>7</v>
      </c>
      <c r="D4443" s="148">
        <v>48</v>
      </c>
      <c r="E4443" s="148" t="s">
        <v>8</v>
      </c>
      <c r="F4443" s="149">
        <v>45346</v>
      </c>
      <c r="G4443" s="149">
        <v>44616</v>
      </c>
      <c r="H4443" s="150">
        <v>38000</v>
      </c>
      <c r="I4443" s="148" t="str">
        <f t="shared" si="276"/>
        <v>2022Q1</v>
      </c>
      <c r="J4443" s="148">
        <f t="shared" si="277"/>
        <v>2</v>
      </c>
      <c r="K4443" s="148">
        <f t="shared" si="278"/>
        <v>8</v>
      </c>
      <c r="L4443" s="151">
        <f t="shared" si="279"/>
        <v>1</v>
      </c>
    </row>
    <row r="4444" spans="2:12" x14ac:dyDescent="0.25">
      <c r="B4444" s="147" t="s">
        <v>9</v>
      </c>
      <c r="C4444" s="148" t="s">
        <v>7</v>
      </c>
      <c r="D4444" s="148">
        <v>58</v>
      </c>
      <c r="E4444" s="148" t="s">
        <v>8</v>
      </c>
      <c r="F4444" s="149">
        <v>45346</v>
      </c>
      <c r="G4444" s="149">
        <v>44891</v>
      </c>
      <c r="H4444" s="150">
        <v>12000</v>
      </c>
      <c r="I4444" s="148" t="str">
        <f t="shared" si="276"/>
        <v>2022Q4</v>
      </c>
      <c r="J4444" s="148">
        <f t="shared" si="277"/>
        <v>2</v>
      </c>
      <c r="K4444" s="148">
        <f t="shared" si="278"/>
        <v>5</v>
      </c>
      <c r="L4444" s="151">
        <f t="shared" si="279"/>
        <v>1</v>
      </c>
    </row>
    <row r="4445" spans="2:12" x14ac:dyDescent="0.25">
      <c r="B4445" s="147" t="s">
        <v>9</v>
      </c>
      <c r="C4445" s="148" t="s">
        <v>10</v>
      </c>
      <c r="D4445" s="148">
        <v>28</v>
      </c>
      <c r="E4445" s="148" t="s">
        <v>8</v>
      </c>
      <c r="F4445" s="149">
        <v>45346</v>
      </c>
      <c r="G4445" s="149">
        <v>45015</v>
      </c>
      <c r="H4445" s="150">
        <v>100000</v>
      </c>
      <c r="I4445" s="148" t="str">
        <f t="shared" si="276"/>
        <v>2023Q1</v>
      </c>
      <c r="J4445" s="148">
        <f t="shared" si="277"/>
        <v>1</v>
      </c>
      <c r="K4445" s="148">
        <f t="shared" si="278"/>
        <v>4</v>
      </c>
      <c r="L4445" s="151">
        <f t="shared" si="279"/>
        <v>0</v>
      </c>
    </row>
    <row r="4446" spans="2:12" x14ac:dyDescent="0.25">
      <c r="B4446" s="147" t="s">
        <v>11</v>
      </c>
      <c r="C4446" s="148" t="s">
        <v>7</v>
      </c>
      <c r="D4446" s="148">
        <v>41</v>
      </c>
      <c r="E4446" s="148" t="s">
        <v>8</v>
      </c>
      <c r="F4446" s="149">
        <v>45346</v>
      </c>
      <c r="G4446" s="149">
        <v>45333</v>
      </c>
      <c r="H4446" s="150">
        <v>68000</v>
      </c>
      <c r="I4446" s="148" t="str">
        <f t="shared" si="276"/>
        <v>2024Q1</v>
      </c>
      <c r="J4446" s="148">
        <f t="shared" si="277"/>
        <v>0</v>
      </c>
      <c r="K4446" s="148">
        <f t="shared" si="278"/>
        <v>0</v>
      </c>
      <c r="L4446" s="151">
        <f t="shared" si="279"/>
        <v>1</v>
      </c>
    </row>
    <row r="4447" spans="2:12" x14ac:dyDescent="0.25">
      <c r="B4447" s="147" t="s">
        <v>9</v>
      </c>
      <c r="C4447" s="148" t="s">
        <v>7</v>
      </c>
      <c r="D4447" s="148">
        <v>43</v>
      </c>
      <c r="E4447" s="148" t="s">
        <v>8</v>
      </c>
      <c r="F4447" s="149">
        <v>45347</v>
      </c>
      <c r="G4447" s="149">
        <v>44291</v>
      </c>
      <c r="H4447" s="150">
        <v>59000</v>
      </c>
      <c r="I4447" s="148" t="str">
        <f t="shared" si="276"/>
        <v>2021Q2</v>
      </c>
      <c r="J4447" s="148">
        <f t="shared" si="277"/>
        <v>3</v>
      </c>
      <c r="K4447" s="148">
        <f t="shared" si="278"/>
        <v>11</v>
      </c>
      <c r="L4447" s="151">
        <f t="shared" si="279"/>
        <v>1</v>
      </c>
    </row>
    <row r="4448" spans="2:12" x14ac:dyDescent="0.25">
      <c r="B4448" s="147" t="s">
        <v>9</v>
      </c>
      <c r="C4448" s="148" t="s">
        <v>10</v>
      </c>
      <c r="D4448" s="148">
        <v>50</v>
      </c>
      <c r="E4448" s="148" t="s">
        <v>8</v>
      </c>
      <c r="F4448" s="149">
        <v>45347</v>
      </c>
      <c r="G4448" s="149">
        <v>44720</v>
      </c>
      <c r="H4448" s="150">
        <v>32000</v>
      </c>
      <c r="I4448" s="148" t="str">
        <f t="shared" si="276"/>
        <v>2022Q2</v>
      </c>
      <c r="J4448" s="148">
        <f t="shared" si="277"/>
        <v>2</v>
      </c>
      <c r="K4448" s="148">
        <f t="shared" si="278"/>
        <v>7</v>
      </c>
      <c r="L4448" s="151">
        <f t="shared" si="279"/>
        <v>0</v>
      </c>
    </row>
    <row r="4449" spans="2:12" x14ac:dyDescent="0.25">
      <c r="B4449" s="147" t="s">
        <v>9</v>
      </c>
      <c r="C4449" s="148" t="s">
        <v>7</v>
      </c>
      <c r="D4449" s="148">
        <v>24</v>
      </c>
      <c r="E4449" s="148" t="s">
        <v>8</v>
      </c>
      <c r="F4449" s="149">
        <v>45347</v>
      </c>
      <c r="G4449" s="149">
        <v>44731</v>
      </c>
      <c r="H4449" s="150">
        <v>100000</v>
      </c>
      <c r="I4449" s="148" t="str">
        <f t="shared" si="276"/>
        <v>2022Q2</v>
      </c>
      <c r="J4449" s="148">
        <f t="shared" si="277"/>
        <v>2</v>
      </c>
      <c r="K4449" s="148">
        <f t="shared" si="278"/>
        <v>7</v>
      </c>
      <c r="L4449" s="151">
        <f t="shared" si="279"/>
        <v>1</v>
      </c>
    </row>
    <row r="4450" spans="2:12" x14ac:dyDescent="0.25">
      <c r="B4450" s="147" t="s">
        <v>9</v>
      </c>
      <c r="C4450" s="148" t="s">
        <v>13</v>
      </c>
      <c r="D4450" s="148">
        <v>35</v>
      </c>
      <c r="E4450" s="148" t="s">
        <v>8</v>
      </c>
      <c r="F4450" s="149">
        <v>45347</v>
      </c>
      <c r="G4450" s="149">
        <v>44740</v>
      </c>
      <c r="H4450" s="150">
        <v>88000</v>
      </c>
      <c r="I4450" s="148" t="str">
        <f t="shared" si="276"/>
        <v>2022Q2</v>
      </c>
      <c r="J4450" s="148">
        <f t="shared" si="277"/>
        <v>2</v>
      </c>
      <c r="K4450" s="148">
        <f t="shared" si="278"/>
        <v>7</v>
      </c>
      <c r="L4450" s="151">
        <f t="shared" si="279"/>
        <v>0.8</v>
      </c>
    </row>
    <row r="4451" spans="2:12" x14ac:dyDescent="0.25">
      <c r="B4451" s="147" t="s">
        <v>9</v>
      </c>
      <c r="C4451" s="148" t="s">
        <v>7</v>
      </c>
      <c r="D4451" s="148">
        <v>20</v>
      </c>
      <c r="E4451" s="148" t="s">
        <v>8</v>
      </c>
      <c r="F4451" s="149">
        <v>45347</v>
      </c>
      <c r="G4451" s="149">
        <v>44980</v>
      </c>
      <c r="H4451" s="150">
        <v>100000</v>
      </c>
      <c r="I4451" s="148" t="str">
        <f t="shared" si="276"/>
        <v>2023Q1</v>
      </c>
      <c r="J4451" s="148">
        <f t="shared" si="277"/>
        <v>1</v>
      </c>
      <c r="K4451" s="148">
        <f t="shared" si="278"/>
        <v>4</v>
      </c>
      <c r="L4451" s="151">
        <f t="shared" si="279"/>
        <v>1</v>
      </c>
    </row>
    <row r="4452" spans="2:12" x14ac:dyDescent="0.25">
      <c r="B4452" s="147" t="s">
        <v>6</v>
      </c>
      <c r="C4452" s="148" t="s">
        <v>7</v>
      </c>
      <c r="D4452" s="148">
        <v>33</v>
      </c>
      <c r="E4452" s="148" t="s">
        <v>8</v>
      </c>
      <c r="F4452" s="149">
        <v>45347</v>
      </c>
      <c r="G4452" s="149">
        <v>45277</v>
      </c>
      <c r="H4452" s="150">
        <v>94000</v>
      </c>
      <c r="I4452" s="148" t="str">
        <f t="shared" si="276"/>
        <v>2023Q4</v>
      </c>
      <c r="J4452" s="148">
        <f t="shared" si="277"/>
        <v>1</v>
      </c>
      <c r="K4452" s="148">
        <f t="shared" si="278"/>
        <v>1</v>
      </c>
      <c r="L4452" s="151">
        <f t="shared" si="279"/>
        <v>1</v>
      </c>
    </row>
    <row r="4453" spans="2:12" x14ac:dyDescent="0.25">
      <c r="B4453" s="147" t="s">
        <v>9</v>
      </c>
      <c r="C4453" s="148" t="s">
        <v>7</v>
      </c>
      <c r="D4453" s="148">
        <v>44</v>
      </c>
      <c r="E4453" s="148" t="s">
        <v>8</v>
      </c>
      <c r="F4453" s="149">
        <v>45348</v>
      </c>
      <c r="G4453" s="149">
        <v>44537</v>
      </c>
      <c r="H4453" s="150">
        <v>52000</v>
      </c>
      <c r="I4453" s="148" t="str">
        <f t="shared" si="276"/>
        <v>2021Q4</v>
      </c>
      <c r="J4453" s="148">
        <f t="shared" si="277"/>
        <v>3</v>
      </c>
      <c r="K4453" s="148">
        <f t="shared" si="278"/>
        <v>9</v>
      </c>
      <c r="L4453" s="151">
        <f t="shared" si="279"/>
        <v>1</v>
      </c>
    </row>
    <row r="4454" spans="2:12" x14ac:dyDescent="0.25">
      <c r="B4454" s="147" t="s">
        <v>6</v>
      </c>
      <c r="C4454" s="148" t="s">
        <v>7</v>
      </c>
      <c r="D4454" s="148">
        <v>20</v>
      </c>
      <c r="E4454" s="148" t="s">
        <v>8</v>
      </c>
      <c r="F4454" s="149">
        <v>45348</v>
      </c>
      <c r="G4454" s="149">
        <v>44555</v>
      </c>
      <c r="H4454" s="150">
        <v>100000</v>
      </c>
      <c r="I4454" s="148" t="str">
        <f t="shared" si="276"/>
        <v>2021Q4</v>
      </c>
      <c r="J4454" s="148">
        <f t="shared" si="277"/>
        <v>3</v>
      </c>
      <c r="K4454" s="148">
        <f t="shared" si="278"/>
        <v>9</v>
      </c>
      <c r="L4454" s="151">
        <f t="shared" si="279"/>
        <v>1</v>
      </c>
    </row>
    <row r="4455" spans="2:12" x14ac:dyDescent="0.25">
      <c r="B4455" s="147" t="s">
        <v>6</v>
      </c>
      <c r="C4455" s="148" t="s">
        <v>7</v>
      </c>
      <c r="D4455" s="148">
        <v>44</v>
      </c>
      <c r="E4455" s="148" t="s">
        <v>8</v>
      </c>
      <c r="F4455" s="149">
        <v>45348</v>
      </c>
      <c r="G4455" s="149">
        <v>45051</v>
      </c>
      <c r="H4455" s="150">
        <v>52000</v>
      </c>
      <c r="I4455" s="148" t="str">
        <f t="shared" si="276"/>
        <v>2023Q2</v>
      </c>
      <c r="J4455" s="148">
        <f t="shared" si="277"/>
        <v>1</v>
      </c>
      <c r="K4455" s="148">
        <f t="shared" si="278"/>
        <v>3</v>
      </c>
      <c r="L4455" s="151">
        <f t="shared" si="279"/>
        <v>1</v>
      </c>
    </row>
    <row r="4456" spans="2:12" x14ac:dyDescent="0.25">
      <c r="B4456" s="147" t="s">
        <v>6</v>
      </c>
      <c r="C4456" s="148" t="s">
        <v>7</v>
      </c>
      <c r="D4456" s="148">
        <v>51</v>
      </c>
      <c r="E4456" s="148" t="s">
        <v>8</v>
      </c>
      <c r="F4456" s="149">
        <v>45348</v>
      </c>
      <c r="G4456" s="149">
        <v>45279</v>
      </c>
      <c r="H4456" s="150">
        <v>30000</v>
      </c>
      <c r="I4456" s="148" t="str">
        <f t="shared" si="276"/>
        <v>2023Q4</v>
      </c>
      <c r="J4456" s="148">
        <f t="shared" si="277"/>
        <v>1</v>
      </c>
      <c r="K4456" s="148">
        <f t="shared" si="278"/>
        <v>1</v>
      </c>
      <c r="L4456" s="151">
        <f t="shared" si="279"/>
        <v>1</v>
      </c>
    </row>
    <row r="4457" spans="2:12" x14ac:dyDescent="0.25">
      <c r="B4457" s="147" t="s">
        <v>11</v>
      </c>
      <c r="C4457" s="148" t="s">
        <v>7</v>
      </c>
      <c r="D4457" s="148">
        <v>26</v>
      </c>
      <c r="E4457" s="148" t="s">
        <v>8</v>
      </c>
      <c r="F4457" s="149">
        <v>45348</v>
      </c>
      <c r="G4457" s="149">
        <v>45340</v>
      </c>
      <c r="H4457" s="150">
        <v>100000</v>
      </c>
      <c r="I4457" s="148" t="str">
        <f t="shared" si="276"/>
        <v>2024Q1</v>
      </c>
      <c r="J4457" s="148">
        <f t="shared" si="277"/>
        <v>0</v>
      </c>
      <c r="K4457" s="148">
        <f t="shared" si="278"/>
        <v>0</v>
      </c>
      <c r="L4457" s="151">
        <f t="shared" si="279"/>
        <v>1</v>
      </c>
    </row>
    <row r="4458" spans="2:12" x14ac:dyDescent="0.25">
      <c r="B4458" s="147" t="s">
        <v>9</v>
      </c>
      <c r="C4458" s="148" t="s">
        <v>10</v>
      </c>
      <c r="D4458" s="148">
        <v>42</v>
      </c>
      <c r="E4458" s="148" t="s">
        <v>8</v>
      </c>
      <c r="F4458" s="149">
        <v>45349</v>
      </c>
      <c r="G4458" s="149">
        <v>43814</v>
      </c>
      <c r="H4458" s="150">
        <v>64000</v>
      </c>
      <c r="I4458" s="148" t="str">
        <f t="shared" si="276"/>
        <v>2019Q4</v>
      </c>
      <c r="J4458" s="148">
        <f t="shared" si="277"/>
        <v>5</v>
      </c>
      <c r="K4458" s="148">
        <f t="shared" si="278"/>
        <v>17</v>
      </c>
      <c r="L4458" s="151">
        <f t="shared" si="279"/>
        <v>0</v>
      </c>
    </row>
    <row r="4459" spans="2:12" x14ac:dyDescent="0.25">
      <c r="B4459" s="147" t="s">
        <v>6</v>
      </c>
      <c r="C4459" s="148" t="s">
        <v>7</v>
      </c>
      <c r="D4459" s="148">
        <v>33</v>
      </c>
      <c r="E4459" s="148" t="s">
        <v>8</v>
      </c>
      <c r="F4459" s="149">
        <v>45349</v>
      </c>
      <c r="G4459" s="149">
        <v>45311</v>
      </c>
      <c r="H4459" s="150">
        <v>94000</v>
      </c>
      <c r="I4459" s="148" t="str">
        <f t="shared" si="276"/>
        <v>2024Q1</v>
      </c>
      <c r="J4459" s="148">
        <f t="shared" si="277"/>
        <v>0</v>
      </c>
      <c r="K4459" s="148">
        <f t="shared" si="278"/>
        <v>0</v>
      </c>
      <c r="L4459" s="151">
        <f t="shared" si="279"/>
        <v>1</v>
      </c>
    </row>
    <row r="4460" spans="2:12" x14ac:dyDescent="0.25">
      <c r="B4460" s="147" t="s">
        <v>9</v>
      </c>
      <c r="C4460" s="148" t="s">
        <v>7</v>
      </c>
      <c r="D4460" s="148">
        <v>49</v>
      </c>
      <c r="E4460" s="148" t="s">
        <v>8</v>
      </c>
      <c r="F4460" s="149">
        <v>45350</v>
      </c>
      <c r="G4460" s="149">
        <v>44561</v>
      </c>
      <c r="H4460" s="150">
        <v>35000</v>
      </c>
      <c r="I4460" s="148" t="str">
        <f t="shared" si="276"/>
        <v>2021Q4</v>
      </c>
      <c r="J4460" s="148">
        <f t="shared" si="277"/>
        <v>3</v>
      </c>
      <c r="K4460" s="148">
        <f t="shared" si="278"/>
        <v>9</v>
      </c>
      <c r="L4460" s="151">
        <f t="shared" si="279"/>
        <v>1</v>
      </c>
    </row>
    <row r="4461" spans="2:12" x14ac:dyDescent="0.25">
      <c r="B4461" s="147" t="s">
        <v>9</v>
      </c>
      <c r="C4461" s="148" t="s">
        <v>7</v>
      </c>
      <c r="D4461" s="148">
        <v>56</v>
      </c>
      <c r="E4461" s="148" t="s">
        <v>8</v>
      </c>
      <c r="F4461" s="149">
        <v>45350</v>
      </c>
      <c r="G4461" s="149">
        <v>44835</v>
      </c>
      <c r="H4461" s="150">
        <v>17000</v>
      </c>
      <c r="I4461" s="148" t="str">
        <f t="shared" si="276"/>
        <v>2022Q4</v>
      </c>
      <c r="J4461" s="148">
        <f t="shared" si="277"/>
        <v>2</v>
      </c>
      <c r="K4461" s="148">
        <f t="shared" si="278"/>
        <v>5</v>
      </c>
      <c r="L4461" s="151">
        <f t="shared" si="279"/>
        <v>1</v>
      </c>
    </row>
    <row r="4462" spans="2:12" x14ac:dyDescent="0.25">
      <c r="B4462" s="147" t="s">
        <v>6</v>
      </c>
      <c r="C4462" s="148" t="s">
        <v>7</v>
      </c>
      <c r="D4462" s="148">
        <v>41</v>
      </c>
      <c r="E4462" s="148" t="s">
        <v>8</v>
      </c>
      <c r="F4462" s="149">
        <v>45350</v>
      </c>
      <c r="G4462" s="149">
        <v>45236</v>
      </c>
      <c r="H4462" s="150">
        <v>68000</v>
      </c>
      <c r="I4462" s="148" t="str">
        <f t="shared" si="276"/>
        <v>2023Q4</v>
      </c>
      <c r="J4462" s="148">
        <f t="shared" si="277"/>
        <v>1</v>
      </c>
      <c r="K4462" s="148">
        <f t="shared" si="278"/>
        <v>1</v>
      </c>
      <c r="L4462" s="151">
        <f t="shared" si="279"/>
        <v>1</v>
      </c>
    </row>
    <row r="4463" spans="2:12" x14ac:dyDescent="0.25">
      <c r="B4463" s="147" t="s">
        <v>11</v>
      </c>
      <c r="C4463" s="148" t="s">
        <v>7</v>
      </c>
      <c r="D4463" s="148">
        <v>57</v>
      </c>
      <c r="E4463" s="148" t="s">
        <v>12</v>
      </c>
      <c r="F4463" s="149">
        <v>45350</v>
      </c>
      <c r="G4463" s="149">
        <v>45262</v>
      </c>
      <c r="H4463" s="150">
        <v>30000</v>
      </c>
      <c r="I4463" s="148" t="str">
        <f t="shared" si="276"/>
        <v>2023Q4</v>
      </c>
      <c r="J4463" s="148">
        <f t="shared" si="277"/>
        <v>1</v>
      </c>
      <c r="K4463" s="148">
        <f t="shared" si="278"/>
        <v>1</v>
      </c>
      <c r="L4463" s="151">
        <f t="shared" si="279"/>
        <v>1</v>
      </c>
    </row>
    <row r="4464" spans="2:12" x14ac:dyDescent="0.25">
      <c r="B4464" s="147" t="s">
        <v>6</v>
      </c>
      <c r="C4464" s="148" t="s">
        <v>7</v>
      </c>
      <c r="D4464" s="148">
        <v>59</v>
      </c>
      <c r="E4464" s="148" t="s">
        <v>8</v>
      </c>
      <c r="F4464" s="149">
        <v>45350</v>
      </c>
      <c r="G4464" s="149">
        <v>45307</v>
      </c>
      <c r="H4464" s="150">
        <v>10000</v>
      </c>
      <c r="I4464" s="148" t="str">
        <f t="shared" si="276"/>
        <v>2024Q1</v>
      </c>
      <c r="J4464" s="148">
        <f t="shared" si="277"/>
        <v>0</v>
      </c>
      <c r="K4464" s="148">
        <f t="shared" si="278"/>
        <v>0</v>
      </c>
      <c r="L4464" s="151">
        <f t="shared" si="279"/>
        <v>1</v>
      </c>
    </row>
    <row r="4465" spans="2:12" x14ac:dyDescent="0.25">
      <c r="B4465" s="147" t="s">
        <v>9</v>
      </c>
      <c r="C4465" s="148" t="s">
        <v>7</v>
      </c>
      <c r="D4465" s="148">
        <v>54</v>
      </c>
      <c r="E4465" s="148" t="s">
        <v>8</v>
      </c>
      <c r="F4465" s="149">
        <v>45353</v>
      </c>
      <c r="G4465" s="149">
        <v>43797</v>
      </c>
      <c r="H4465" s="150">
        <v>22000</v>
      </c>
      <c r="I4465" s="148" t="str">
        <f t="shared" si="276"/>
        <v>2019Q4</v>
      </c>
      <c r="J4465" s="148">
        <f t="shared" si="277"/>
        <v>5</v>
      </c>
      <c r="K4465" s="148">
        <f t="shared" si="278"/>
        <v>17</v>
      </c>
      <c r="L4465" s="151">
        <f t="shared" si="279"/>
        <v>1</v>
      </c>
    </row>
    <row r="4466" spans="2:12" x14ac:dyDescent="0.25">
      <c r="B4466" s="147" t="s">
        <v>9</v>
      </c>
      <c r="C4466" s="148" t="s">
        <v>7</v>
      </c>
      <c r="D4466" s="148">
        <v>58</v>
      </c>
      <c r="E4466" s="148" t="s">
        <v>8</v>
      </c>
      <c r="F4466" s="149">
        <v>45353</v>
      </c>
      <c r="G4466" s="149">
        <v>44484</v>
      </c>
      <c r="H4466" s="150">
        <v>12000</v>
      </c>
      <c r="I4466" s="148" t="str">
        <f t="shared" si="276"/>
        <v>2021Q4</v>
      </c>
      <c r="J4466" s="148">
        <f t="shared" si="277"/>
        <v>3</v>
      </c>
      <c r="K4466" s="148">
        <f t="shared" si="278"/>
        <v>9</v>
      </c>
      <c r="L4466" s="151">
        <f t="shared" si="279"/>
        <v>1</v>
      </c>
    </row>
    <row r="4467" spans="2:12" x14ac:dyDescent="0.25">
      <c r="B4467" s="147" t="s">
        <v>9</v>
      </c>
      <c r="C4467" s="148" t="s">
        <v>7</v>
      </c>
      <c r="D4467" s="148">
        <v>53</v>
      </c>
      <c r="E4467" s="148" t="s">
        <v>8</v>
      </c>
      <c r="F4467" s="149">
        <v>45353</v>
      </c>
      <c r="G4467" s="149">
        <v>44835</v>
      </c>
      <c r="H4467" s="150">
        <v>25000</v>
      </c>
      <c r="I4467" s="148" t="str">
        <f t="shared" si="276"/>
        <v>2022Q4</v>
      </c>
      <c r="J4467" s="148">
        <f t="shared" si="277"/>
        <v>2</v>
      </c>
      <c r="K4467" s="148">
        <f t="shared" si="278"/>
        <v>5</v>
      </c>
      <c r="L4467" s="151">
        <f t="shared" si="279"/>
        <v>1</v>
      </c>
    </row>
    <row r="4468" spans="2:12" x14ac:dyDescent="0.25">
      <c r="B4468" s="147" t="s">
        <v>6</v>
      </c>
      <c r="C4468" s="148" t="s">
        <v>7</v>
      </c>
      <c r="D4468" s="148">
        <v>47</v>
      </c>
      <c r="E4468" s="148" t="s">
        <v>8</v>
      </c>
      <c r="F4468" s="149">
        <v>45353</v>
      </c>
      <c r="G4468" s="149">
        <v>44840</v>
      </c>
      <c r="H4468" s="150">
        <v>40000</v>
      </c>
      <c r="I4468" s="148" t="str">
        <f t="shared" si="276"/>
        <v>2022Q4</v>
      </c>
      <c r="J4468" s="148">
        <f t="shared" si="277"/>
        <v>2</v>
      </c>
      <c r="K4468" s="148">
        <f t="shared" si="278"/>
        <v>5</v>
      </c>
      <c r="L4468" s="151">
        <f t="shared" si="279"/>
        <v>1</v>
      </c>
    </row>
    <row r="4469" spans="2:12" x14ac:dyDescent="0.25">
      <c r="B4469" s="147" t="s">
        <v>9</v>
      </c>
      <c r="C4469" s="148" t="s">
        <v>7</v>
      </c>
      <c r="D4469" s="148">
        <v>48</v>
      </c>
      <c r="E4469" s="148" t="s">
        <v>8</v>
      </c>
      <c r="F4469" s="149">
        <v>45353</v>
      </c>
      <c r="G4469" s="149">
        <v>44895</v>
      </c>
      <c r="H4469" s="150">
        <v>38000</v>
      </c>
      <c r="I4469" s="148" t="str">
        <f t="shared" si="276"/>
        <v>2022Q4</v>
      </c>
      <c r="J4469" s="148">
        <f t="shared" si="277"/>
        <v>2</v>
      </c>
      <c r="K4469" s="148">
        <f t="shared" si="278"/>
        <v>5</v>
      </c>
      <c r="L4469" s="151">
        <f t="shared" si="279"/>
        <v>1</v>
      </c>
    </row>
    <row r="4470" spans="2:12" x14ac:dyDescent="0.25">
      <c r="B4470" s="147" t="s">
        <v>9</v>
      </c>
      <c r="C4470" s="148" t="s">
        <v>7</v>
      </c>
      <c r="D4470" s="148">
        <v>54</v>
      </c>
      <c r="E4470" s="148" t="s">
        <v>8</v>
      </c>
      <c r="F4470" s="149">
        <v>45353</v>
      </c>
      <c r="G4470" s="149">
        <v>44987</v>
      </c>
      <c r="H4470" s="150">
        <v>22000</v>
      </c>
      <c r="I4470" s="148" t="str">
        <f t="shared" si="276"/>
        <v>2023Q1</v>
      </c>
      <c r="J4470" s="148">
        <f t="shared" si="277"/>
        <v>1</v>
      </c>
      <c r="K4470" s="148">
        <f t="shared" si="278"/>
        <v>4</v>
      </c>
      <c r="L4470" s="151">
        <f t="shared" si="279"/>
        <v>1</v>
      </c>
    </row>
    <row r="4471" spans="2:12" x14ac:dyDescent="0.25">
      <c r="B4471" s="147" t="s">
        <v>9</v>
      </c>
      <c r="C4471" s="148" t="s">
        <v>7</v>
      </c>
      <c r="D4471" s="148">
        <v>56</v>
      </c>
      <c r="E4471" s="148" t="s">
        <v>8</v>
      </c>
      <c r="F4471" s="149">
        <v>45353</v>
      </c>
      <c r="G4471" s="149">
        <v>44996</v>
      </c>
      <c r="H4471" s="150">
        <v>17000</v>
      </c>
      <c r="I4471" s="148" t="str">
        <f t="shared" si="276"/>
        <v>2023Q1</v>
      </c>
      <c r="J4471" s="148">
        <f t="shared" si="277"/>
        <v>1</v>
      </c>
      <c r="K4471" s="148">
        <f t="shared" si="278"/>
        <v>4</v>
      </c>
      <c r="L4471" s="151">
        <f t="shared" si="279"/>
        <v>1</v>
      </c>
    </row>
    <row r="4472" spans="2:12" x14ac:dyDescent="0.25">
      <c r="B4472" s="147" t="s">
        <v>11</v>
      </c>
      <c r="C4472" s="148" t="s">
        <v>7</v>
      </c>
      <c r="D4472" s="148">
        <v>60</v>
      </c>
      <c r="E4472" s="148" t="s">
        <v>8</v>
      </c>
      <c r="F4472" s="149">
        <v>45353</v>
      </c>
      <c r="G4472" s="149">
        <v>45007</v>
      </c>
      <c r="H4472" s="150">
        <v>10000</v>
      </c>
      <c r="I4472" s="148" t="str">
        <f t="shared" si="276"/>
        <v>2023Q1</v>
      </c>
      <c r="J4472" s="148">
        <f t="shared" si="277"/>
        <v>1</v>
      </c>
      <c r="K4472" s="148">
        <f t="shared" si="278"/>
        <v>4</v>
      </c>
      <c r="L4472" s="151">
        <f t="shared" si="279"/>
        <v>1</v>
      </c>
    </row>
    <row r="4473" spans="2:12" x14ac:dyDescent="0.25">
      <c r="B4473" s="147" t="s">
        <v>9</v>
      </c>
      <c r="C4473" s="148" t="s">
        <v>7</v>
      </c>
      <c r="D4473" s="148">
        <v>53</v>
      </c>
      <c r="E4473" s="148" t="s">
        <v>8</v>
      </c>
      <c r="F4473" s="149">
        <v>45353</v>
      </c>
      <c r="G4473" s="149">
        <v>45021</v>
      </c>
      <c r="H4473" s="150">
        <v>25000</v>
      </c>
      <c r="I4473" s="148" t="str">
        <f t="shared" si="276"/>
        <v>2023Q2</v>
      </c>
      <c r="J4473" s="148">
        <f t="shared" si="277"/>
        <v>1</v>
      </c>
      <c r="K4473" s="148">
        <f t="shared" si="278"/>
        <v>3</v>
      </c>
      <c r="L4473" s="151">
        <f t="shared" si="279"/>
        <v>1</v>
      </c>
    </row>
    <row r="4474" spans="2:12" x14ac:dyDescent="0.25">
      <c r="B4474" s="147" t="s">
        <v>9</v>
      </c>
      <c r="C4474" s="148" t="s">
        <v>10</v>
      </c>
      <c r="D4474" s="148">
        <v>41</v>
      </c>
      <c r="E4474" s="148" t="s">
        <v>8</v>
      </c>
      <c r="F4474" s="149">
        <v>45353</v>
      </c>
      <c r="G4474" s="149">
        <v>45103</v>
      </c>
      <c r="H4474" s="150">
        <v>68000</v>
      </c>
      <c r="I4474" s="148" t="str">
        <f t="shared" si="276"/>
        <v>2023Q2</v>
      </c>
      <c r="J4474" s="148">
        <f t="shared" si="277"/>
        <v>1</v>
      </c>
      <c r="K4474" s="148">
        <f t="shared" si="278"/>
        <v>3</v>
      </c>
      <c r="L4474" s="151">
        <f t="shared" si="279"/>
        <v>0</v>
      </c>
    </row>
    <row r="4475" spans="2:12" x14ac:dyDescent="0.25">
      <c r="B4475" s="147" t="s">
        <v>6</v>
      </c>
      <c r="C4475" s="148" t="s">
        <v>7</v>
      </c>
      <c r="D4475" s="148">
        <v>37</v>
      </c>
      <c r="E4475" s="148" t="s">
        <v>8</v>
      </c>
      <c r="F4475" s="149">
        <v>45353</v>
      </c>
      <c r="G4475" s="149">
        <v>45107</v>
      </c>
      <c r="H4475" s="150">
        <v>86000</v>
      </c>
      <c r="I4475" s="148" t="str">
        <f t="shared" si="276"/>
        <v>2023Q2</v>
      </c>
      <c r="J4475" s="148">
        <f t="shared" si="277"/>
        <v>1</v>
      </c>
      <c r="K4475" s="148">
        <f t="shared" si="278"/>
        <v>3</v>
      </c>
      <c r="L4475" s="151">
        <f t="shared" si="279"/>
        <v>1</v>
      </c>
    </row>
    <row r="4476" spans="2:12" x14ac:dyDescent="0.25">
      <c r="B4476" s="147" t="s">
        <v>9</v>
      </c>
      <c r="C4476" s="148" t="s">
        <v>7</v>
      </c>
      <c r="D4476" s="148">
        <v>59</v>
      </c>
      <c r="E4476" s="148" t="s">
        <v>8</v>
      </c>
      <c r="F4476" s="149">
        <v>45353</v>
      </c>
      <c r="G4476" s="149">
        <v>45119</v>
      </c>
      <c r="H4476" s="150">
        <v>10000</v>
      </c>
      <c r="I4476" s="148" t="str">
        <f t="shared" si="276"/>
        <v>2023Q3</v>
      </c>
      <c r="J4476" s="148">
        <f t="shared" si="277"/>
        <v>1</v>
      </c>
      <c r="K4476" s="148">
        <f t="shared" si="278"/>
        <v>2</v>
      </c>
      <c r="L4476" s="151">
        <f t="shared" si="279"/>
        <v>1</v>
      </c>
    </row>
    <row r="4477" spans="2:12" x14ac:dyDescent="0.25">
      <c r="B4477" s="147" t="s">
        <v>6</v>
      </c>
      <c r="C4477" s="148" t="s">
        <v>7</v>
      </c>
      <c r="D4477" s="148">
        <v>50</v>
      </c>
      <c r="E4477" s="148" t="s">
        <v>8</v>
      </c>
      <c r="F4477" s="149">
        <v>45353</v>
      </c>
      <c r="G4477" s="149">
        <v>45165</v>
      </c>
      <c r="H4477" s="150">
        <v>32000</v>
      </c>
      <c r="I4477" s="148" t="str">
        <f t="shared" si="276"/>
        <v>2023Q3</v>
      </c>
      <c r="J4477" s="148">
        <f t="shared" si="277"/>
        <v>1</v>
      </c>
      <c r="K4477" s="148">
        <f t="shared" si="278"/>
        <v>2</v>
      </c>
      <c r="L4477" s="151">
        <f t="shared" si="279"/>
        <v>1</v>
      </c>
    </row>
    <row r="4478" spans="2:12" x14ac:dyDescent="0.25">
      <c r="B4478" s="147" t="s">
        <v>11</v>
      </c>
      <c r="C4478" s="148" t="s">
        <v>7</v>
      </c>
      <c r="D4478" s="148">
        <v>48</v>
      </c>
      <c r="E4478" s="148" t="s">
        <v>8</v>
      </c>
      <c r="F4478" s="149">
        <v>45353</v>
      </c>
      <c r="G4478" s="149">
        <v>45208</v>
      </c>
      <c r="H4478" s="150">
        <v>38000</v>
      </c>
      <c r="I4478" s="148" t="str">
        <f t="shared" si="276"/>
        <v>2023Q4</v>
      </c>
      <c r="J4478" s="148">
        <f t="shared" si="277"/>
        <v>1</v>
      </c>
      <c r="K4478" s="148">
        <f t="shared" si="278"/>
        <v>1</v>
      </c>
      <c r="L4478" s="151">
        <f t="shared" si="279"/>
        <v>1</v>
      </c>
    </row>
    <row r="4479" spans="2:12" x14ac:dyDescent="0.25">
      <c r="B4479" s="147" t="s">
        <v>9</v>
      </c>
      <c r="C4479" s="148" t="s">
        <v>10</v>
      </c>
      <c r="D4479" s="148">
        <v>39</v>
      </c>
      <c r="E4479" s="148" t="s">
        <v>8</v>
      </c>
      <c r="F4479" s="149">
        <v>45354</v>
      </c>
      <c r="G4479" s="149">
        <v>44501</v>
      </c>
      <c r="H4479" s="150">
        <v>81000</v>
      </c>
      <c r="I4479" s="148" t="str">
        <f t="shared" si="276"/>
        <v>2021Q4</v>
      </c>
      <c r="J4479" s="148">
        <f t="shared" si="277"/>
        <v>3</v>
      </c>
      <c r="K4479" s="148">
        <f t="shared" si="278"/>
        <v>9</v>
      </c>
      <c r="L4479" s="151">
        <f t="shared" si="279"/>
        <v>0</v>
      </c>
    </row>
    <row r="4480" spans="2:12" x14ac:dyDescent="0.25">
      <c r="B4480" s="147" t="s">
        <v>9</v>
      </c>
      <c r="C4480" s="148" t="s">
        <v>13</v>
      </c>
      <c r="D4480" s="148">
        <v>34</v>
      </c>
      <c r="E4480" s="148" t="s">
        <v>8</v>
      </c>
      <c r="F4480" s="149">
        <v>45354</v>
      </c>
      <c r="G4480" s="149">
        <v>44700</v>
      </c>
      <c r="H4480" s="150">
        <v>91000</v>
      </c>
      <c r="I4480" s="148" t="str">
        <f t="shared" si="276"/>
        <v>2022Q2</v>
      </c>
      <c r="J4480" s="148">
        <f t="shared" si="277"/>
        <v>2</v>
      </c>
      <c r="K4480" s="148">
        <f t="shared" si="278"/>
        <v>7</v>
      </c>
      <c r="L4480" s="151">
        <f t="shared" si="279"/>
        <v>0.8</v>
      </c>
    </row>
    <row r="4481" spans="2:12" x14ac:dyDescent="0.25">
      <c r="B4481" s="147" t="s">
        <v>9</v>
      </c>
      <c r="C4481" s="148" t="s">
        <v>7</v>
      </c>
      <c r="D4481" s="148">
        <v>52</v>
      </c>
      <c r="E4481" s="148" t="s">
        <v>8</v>
      </c>
      <c r="F4481" s="149">
        <v>45354</v>
      </c>
      <c r="G4481" s="149">
        <v>44804</v>
      </c>
      <c r="H4481" s="150">
        <v>27000</v>
      </c>
      <c r="I4481" s="148" t="str">
        <f t="shared" si="276"/>
        <v>2022Q3</v>
      </c>
      <c r="J4481" s="148">
        <f t="shared" si="277"/>
        <v>2</v>
      </c>
      <c r="K4481" s="148">
        <f t="shared" si="278"/>
        <v>6</v>
      </c>
      <c r="L4481" s="151">
        <f t="shared" si="279"/>
        <v>1</v>
      </c>
    </row>
    <row r="4482" spans="2:12" x14ac:dyDescent="0.25">
      <c r="B4482" s="147" t="s">
        <v>9</v>
      </c>
      <c r="C4482" s="148" t="s">
        <v>7</v>
      </c>
      <c r="D4482" s="148">
        <v>49</v>
      </c>
      <c r="E4482" s="148" t="s">
        <v>8</v>
      </c>
      <c r="F4482" s="149">
        <v>45354</v>
      </c>
      <c r="G4482" s="149">
        <v>44835</v>
      </c>
      <c r="H4482" s="150">
        <v>35000</v>
      </c>
      <c r="I4482" s="148" t="str">
        <f t="shared" si="276"/>
        <v>2022Q4</v>
      </c>
      <c r="J4482" s="148">
        <f t="shared" si="277"/>
        <v>2</v>
      </c>
      <c r="K4482" s="148">
        <f t="shared" si="278"/>
        <v>5</v>
      </c>
      <c r="L4482" s="151">
        <f t="shared" si="279"/>
        <v>1</v>
      </c>
    </row>
    <row r="4483" spans="2:12" x14ac:dyDescent="0.25">
      <c r="B4483" s="147" t="s">
        <v>6</v>
      </c>
      <c r="C4483" s="148" t="s">
        <v>7</v>
      </c>
      <c r="D4483" s="148">
        <v>19</v>
      </c>
      <c r="E4483" s="148" t="s">
        <v>8</v>
      </c>
      <c r="F4483" s="149">
        <v>45354</v>
      </c>
      <c r="G4483" s="149">
        <v>45092</v>
      </c>
      <c r="H4483" s="150">
        <v>100000</v>
      </c>
      <c r="I4483" s="148" t="str">
        <f t="shared" si="276"/>
        <v>2023Q2</v>
      </c>
      <c r="J4483" s="148">
        <f t="shared" si="277"/>
        <v>1</v>
      </c>
      <c r="K4483" s="148">
        <f t="shared" si="278"/>
        <v>3</v>
      </c>
      <c r="L4483" s="151">
        <f t="shared" si="279"/>
        <v>1</v>
      </c>
    </row>
    <row r="4484" spans="2:12" x14ac:dyDescent="0.25">
      <c r="B4484" s="147" t="s">
        <v>9</v>
      </c>
      <c r="C4484" s="148" t="s">
        <v>7</v>
      </c>
      <c r="D4484" s="148">
        <v>63</v>
      </c>
      <c r="E4484" s="148" t="s">
        <v>8</v>
      </c>
      <c r="F4484" s="149">
        <v>45354</v>
      </c>
      <c r="G4484" s="149">
        <v>45151</v>
      </c>
      <c r="H4484" s="150">
        <v>10000</v>
      </c>
      <c r="I4484" s="148" t="str">
        <f t="shared" si="276"/>
        <v>2023Q3</v>
      </c>
      <c r="J4484" s="148">
        <f t="shared" si="277"/>
        <v>1</v>
      </c>
      <c r="K4484" s="148">
        <f t="shared" si="278"/>
        <v>2</v>
      </c>
      <c r="L4484" s="151">
        <f t="shared" si="279"/>
        <v>1</v>
      </c>
    </row>
    <row r="4485" spans="2:12" x14ac:dyDescent="0.25">
      <c r="B4485" s="147" t="s">
        <v>6</v>
      </c>
      <c r="C4485" s="148" t="s">
        <v>7</v>
      </c>
      <c r="D4485" s="148">
        <v>56</v>
      </c>
      <c r="E4485" s="148" t="s">
        <v>8</v>
      </c>
      <c r="F4485" s="149">
        <v>45354</v>
      </c>
      <c r="G4485" s="149">
        <v>45262</v>
      </c>
      <c r="H4485" s="150">
        <v>17000</v>
      </c>
      <c r="I4485" s="148" t="str">
        <f t="shared" si="276"/>
        <v>2023Q4</v>
      </c>
      <c r="J4485" s="148">
        <f t="shared" si="277"/>
        <v>1</v>
      </c>
      <c r="K4485" s="148">
        <f t="shared" si="278"/>
        <v>1</v>
      </c>
      <c r="L4485" s="151">
        <f t="shared" si="279"/>
        <v>1</v>
      </c>
    </row>
    <row r="4486" spans="2:12" x14ac:dyDescent="0.25">
      <c r="B4486" s="147" t="s">
        <v>6</v>
      </c>
      <c r="C4486" s="148" t="s">
        <v>7</v>
      </c>
      <c r="D4486" s="148">
        <v>58</v>
      </c>
      <c r="E4486" s="148" t="s">
        <v>8</v>
      </c>
      <c r="F4486" s="149">
        <v>45354</v>
      </c>
      <c r="G4486" s="149">
        <v>45308</v>
      </c>
      <c r="H4486" s="150">
        <v>12000</v>
      </c>
      <c r="I4486" s="148" t="str">
        <f t="shared" si="276"/>
        <v>2024Q1</v>
      </c>
      <c r="J4486" s="148">
        <f t="shared" si="277"/>
        <v>0</v>
      </c>
      <c r="K4486" s="148">
        <f t="shared" si="278"/>
        <v>0</v>
      </c>
      <c r="L4486" s="151">
        <f t="shared" si="279"/>
        <v>1</v>
      </c>
    </row>
    <row r="4487" spans="2:12" x14ac:dyDescent="0.25">
      <c r="B4487" s="147" t="s">
        <v>9</v>
      </c>
      <c r="C4487" s="148" t="s">
        <v>7</v>
      </c>
      <c r="D4487" s="148">
        <v>44</v>
      </c>
      <c r="E4487" s="148" t="s">
        <v>8</v>
      </c>
      <c r="F4487" s="149">
        <v>45355</v>
      </c>
      <c r="G4487" s="149">
        <v>44027</v>
      </c>
      <c r="H4487" s="150">
        <v>52000</v>
      </c>
      <c r="I4487" s="148" t="str">
        <f t="shared" si="276"/>
        <v>2020Q3</v>
      </c>
      <c r="J4487" s="148">
        <f t="shared" si="277"/>
        <v>4</v>
      </c>
      <c r="K4487" s="148">
        <f t="shared" si="278"/>
        <v>14</v>
      </c>
      <c r="L4487" s="151">
        <f t="shared" si="279"/>
        <v>1</v>
      </c>
    </row>
    <row r="4488" spans="2:12" x14ac:dyDescent="0.25">
      <c r="B4488" s="147" t="s">
        <v>6</v>
      </c>
      <c r="C4488" s="148" t="s">
        <v>7</v>
      </c>
      <c r="D4488" s="148">
        <v>49</v>
      </c>
      <c r="E4488" s="148" t="s">
        <v>8</v>
      </c>
      <c r="F4488" s="149">
        <v>45355</v>
      </c>
      <c r="G4488" s="149">
        <v>45214</v>
      </c>
      <c r="H4488" s="150">
        <v>35000</v>
      </c>
      <c r="I4488" s="148" t="str">
        <f t="shared" si="276"/>
        <v>2023Q4</v>
      </c>
      <c r="J4488" s="148">
        <f t="shared" si="277"/>
        <v>1</v>
      </c>
      <c r="K4488" s="148">
        <f t="shared" si="278"/>
        <v>1</v>
      </c>
      <c r="L4488" s="151">
        <f t="shared" si="279"/>
        <v>1</v>
      </c>
    </row>
    <row r="4489" spans="2:12" x14ac:dyDescent="0.25">
      <c r="B4489" s="147" t="s">
        <v>6</v>
      </c>
      <c r="C4489" s="148" t="s">
        <v>7</v>
      </c>
      <c r="D4489" s="148">
        <v>40</v>
      </c>
      <c r="E4489" s="148" t="s">
        <v>8</v>
      </c>
      <c r="F4489" s="149">
        <v>45355</v>
      </c>
      <c r="G4489" s="149">
        <v>45250</v>
      </c>
      <c r="H4489" s="150">
        <v>74000</v>
      </c>
      <c r="I4489" s="148" t="str">
        <f t="shared" si="276"/>
        <v>2023Q4</v>
      </c>
      <c r="J4489" s="148">
        <f t="shared" si="277"/>
        <v>1</v>
      </c>
      <c r="K4489" s="148">
        <f t="shared" si="278"/>
        <v>1</v>
      </c>
      <c r="L4489" s="151">
        <f t="shared" si="279"/>
        <v>1</v>
      </c>
    </row>
    <row r="4490" spans="2:12" x14ac:dyDescent="0.25">
      <c r="B4490" s="147" t="s">
        <v>6</v>
      </c>
      <c r="C4490" s="148" t="s">
        <v>7</v>
      </c>
      <c r="D4490" s="148">
        <v>29</v>
      </c>
      <c r="E4490" s="148" t="s">
        <v>8</v>
      </c>
      <c r="F4490" s="149">
        <v>45355</v>
      </c>
      <c r="G4490" s="149">
        <v>45254</v>
      </c>
      <c r="H4490" s="150">
        <v>100000</v>
      </c>
      <c r="I4490" s="148" t="str">
        <f t="shared" si="276"/>
        <v>2023Q4</v>
      </c>
      <c r="J4490" s="148">
        <f t="shared" si="277"/>
        <v>1</v>
      </c>
      <c r="K4490" s="148">
        <f t="shared" si="278"/>
        <v>1</v>
      </c>
      <c r="L4490" s="151">
        <f t="shared" si="279"/>
        <v>1</v>
      </c>
    </row>
    <row r="4491" spans="2:12" x14ac:dyDescent="0.25">
      <c r="B4491" s="147" t="s">
        <v>6</v>
      </c>
      <c r="C4491" s="148" t="s">
        <v>7</v>
      </c>
      <c r="D4491" s="148">
        <v>44</v>
      </c>
      <c r="E4491" s="148" t="s">
        <v>8</v>
      </c>
      <c r="F4491" s="149">
        <v>45355</v>
      </c>
      <c r="G4491" s="149">
        <v>45292</v>
      </c>
      <c r="H4491" s="150">
        <v>52000</v>
      </c>
      <c r="I4491" s="148" t="str">
        <f t="shared" ref="I4491:I4554" si="280">YEAR(G4491)&amp;"Q"&amp;ROUNDUP(MONTH(G4491)/3,0)</f>
        <v>2024Q1</v>
      </c>
      <c r="J4491" s="148">
        <f t="shared" ref="J4491:J4554" si="281">YEAR(F4491)-YEAR(G4491)</f>
        <v>0</v>
      </c>
      <c r="K4491" s="148">
        <f t="shared" ref="K4491:K4554" si="282">(YEAR(F4491)*4+ROUNDDOWN((MONTH(F4491)-1)/3,0))
-(YEAR(G4491)*4+ROUNDDOWN((MONTH(G4491)-1)/3,0))</f>
        <v>0</v>
      </c>
      <c r="L4491" s="151">
        <f t="shared" ref="L4491:L4554" si="283">IF(C4491="Declined",0,IF(C4491="Admitted",1,IF(B4491="TPD",0.8,1)))</f>
        <v>1</v>
      </c>
    </row>
    <row r="4492" spans="2:12" x14ac:dyDescent="0.25">
      <c r="B4492" s="147" t="s">
        <v>9</v>
      </c>
      <c r="C4492" s="148" t="s">
        <v>7</v>
      </c>
      <c r="D4492" s="148">
        <v>54</v>
      </c>
      <c r="E4492" s="148" t="s">
        <v>8</v>
      </c>
      <c r="F4492" s="149">
        <v>45356</v>
      </c>
      <c r="G4492" s="149">
        <v>44147</v>
      </c>
      <c r="H4492" s="150">
        <v>22000</v>
      </c>
      <c r="I4492" s="148" t="str">
        <f t="shared" si="280"/>
        <v>2020Q4</v>
      </c>
      <c r="J4492" s="148">
        <f t="shared" si="281"/>
        <v>4</v>
      </c>
      <c r="K4492" s="148">
        <f t="shared" si="282"/>
        <v>13</v>
      </c>
      <c r="L4492" s="151">
        <f t="shared" si="283"/>
        <v>1</v>
      </c>
    </row>
    <row r="4493" spans="2:12" x14ac:dyDescent="0.25">
      <c r="B4493" s="147" t="s">
        <v>9</v>
      </c>
      <c r="C4493" s="148" t="s">
        <v>7</v>
      </c>
      <c r="D4493" s="148">
        <v>55</v>
      </c>
      <c r="E4493" s="148" t="s">
        <v>8</v>
      </c>
      <c r="F4493" s="149">
        <v>45356</v>
      </c>
      <c r="G4493" s="149">
        <v>44443</v>
      </c>
      <c r="H4493" s="150">
        <v>20000</v>
      </c>
      <c r="I4493" s="148" t="str">
        <f t="shared" si="280"/>
        <v>2021Q3</v>
      </c>
      <c r="J4493" s="148">
        <f t="shared" si="281"/>
        <v>3</v>
      </c>
      <c r="K4493" s="148">
        <f t="shared" si="282"/>
        <v>10</v>
      </c>
      <c r="L4493" s="151">
        <f t="shared" si="283"/>
        <v>1</v>
      </c>
    </row>
    <row r="4494" spans="2:12" x14ac:dyDescent="0.25">
      <c r="B4494" s="147" t="s">
        <v>9</v>
      </c>
      <c r="C4494" s="148" t="s">
        <v>7</v>
      </c>
      <c r="D4494" s="148">
        <v>63</v>
      </c>
      <c r="E4494" s="148" t="s">
        <v>8</v>
      </c>
      <c r="F4494" s="149">
        <v>45356</v>
      </c>
      <c r="G4494" s="149">
        <v>45027</v>
      </c>
      <c r="H4494" s="150">
        <v>10000</v>
      </c>
      <c r="I4494" s="148" t="str">
        <f t="shared" si="280"/>
        <v>2023Q2</v>
      </c>
      <c r="J4494" s="148">
        <f t="shared" si="281"/>
        <v>1</v>
      </c>
      <c r="K4494" s="148">
        <f t="shared" si="282"/>
        <v>3</v>
      </c>
      <c r="L4494" s="151">
        <f t="shared" si="283"/>
        <v>1</v>
      </c>
    </row>
    <row r="4495" spans="2:12" x14ac:dyDescent="0.25">
      <c r="B4495" s="147" t="s">
        <v>9</v>
      </c>
      <c r="C4495" s="148" t="s">
        <v>7</v>
      </c>
      <c r="D4495" s="148">
        <v>53</v>
      </c>
      <c r="E4495" s="148" t="s">
        <v>8</v>
      </c>
      <c r="F4495" s="149">
        <v>45356</v>
      </c>
      <c r="G4495" s="149">
        <v>45047</v>
      </c>
      <c r="H4495" s="150">
        <v>25000</v>
      </c>
      <c r="I4495" s="148" t="str">
        <f t="shared" si="280"/>
        <v>2023Q2</v>
      </c>
      <c r="J4495" s="148">
        <f t="shared" si="281"/>
        <v>1</v>
      </c>
      <c r="K4495" s="148">
        <f t="shared" si="282"/>
        <v>3</v>
      </c>
      <c r="L4495" s="151">
        <f t="shared" si="283"/>
        <v>1</v>
      </c>
    </row>
    <row r="4496" spans="2:12" x14ac:dyDescent="0.25">
      <c r="B4496" s="147" t="s">
        <v>6</v>
      </c>
      <c r="C4496" s="148" t="s">
        <v>7</v>
      </c>
      <c r="D4496" s="148">
        <v>55</v>
      </c>
      <c r="E4496" s="148" t="s">
        <v>8</v>
      </c>
      <c r="F4496" s="149">
        <v>45356</v>
      </c>
      <c r="G4496" s="149">
        <v>45088</v>
      </c>
      <c r="H4496" s="150">
        <v>20000</v>
      </c>
      <c r="I4496" s="148" t="str">
        <f t="shared" si="280"/>
        <v>2023Q2</v>
      </c>
      <c r="J4496" s="148">
        <f t="shared" si="281"/>
        <v>1</v>
      </c>
      <c r="K4496" s="148">
        <f t="shared" si="282"/>
        <v>3</v>
      </c>
      <c r="L4496" s="151">
        <f t="shared" si="283"/>
        <v>1</v>
      </c>
    </row>
    <row r="4497" spans="2:12" x14ac:dyDescent="0.25">
      <c r="B4497" s="147" t="s">
        <v>6</v>
      </c>
      <c r="C4497" s="148" t="s">
        <v>7</v>
      </c>
      <c r="D4497" s="148">
        <v>31</v>
      </c>
      <c r="E4497" s="148" t="s">
        <v>8</v>
      </c>
      <c r="F4497" s="149">
        <v>45356</v>
      </c>
      <c r="G4497" s="149">
        <v>45232</v>
      </c>
      <c r="H4497" s="150">
        <v>98000</v>
      </c>
      <c r="I4497" s="148" t="str">
        <f t="shared" si="280"/>
        <v>2023Q4</v>
      </c>
      <c r="J4497" s="148">
        <f t="shared" si="281"/>
        <v>1</v>
      </c>
      <c r="K4497" s="148">
        <f t="shared" si="282"/>
        <v>1</v>
      </c>
      <c r="L4497" s="151">
        <f t="shared" si="283"/>
        <v>1</v>
      </c>
    </row>
    <row r="4498" spans="2:12" x14ac:dyDescent="0.25">
      <c r="B4498" s="147" t="s">
        <v>9</v>
      </c>
      <c r="C4498" s="148" t="s">
        <v>7</v>
      </c>
      <c r="D4498" s="148">
        <v>43</v>
      </c>
      <c r="E4498" s="148" t="s">
        <v>8</v>
      </c>
      <c r="F4498" s="149">
        <v>45358</v>
      </c>
      <c r="G4498" s="149">
        <v>43442</v>
      </c>
      <c r="H4498" s="150">
        <v>59000</v>
      </c>
      <c r="I4498" s="148" t="str">
        <f t="shared" si="280"/>
        <v>2018Q4</v>
      </c>
      <c r="J4498" s="148">
        <f t="shared" si="281"/>
        <v>6</v>
      </c>
      <c r="K4498" s="148">
        <f t="shared" si="282"/>
        <v>21</v>
      </c>
      <c r="L4498" s="151">
        <f t="shared" si="283"/>
        <v>1</v>
      </c>
    </row>
    <row r="4499" spans="2:12" x14ac:dyDescent="0.25">
      <c r="B4499" s="147" t="s">
        <v>9</v>
      </c>
      <c r="C4499" s="148" t="s">
        <v>7</v>
      </c>
      <c r="D4499" s="148">
        <v>31</v>
      </c>
      <c r="E4499" s="148" t="s">
        <v>8</v>
      </c>
      <c r="F4499" s="149">
        <v>45359</v>
      </c>
      <c r="G4499" s="149">
        <v>45116</v>
      </c>
      <c r="H4499" s="150">
        <v>98000</v>
      </c>
      <c r="I4499" s="148" t="str">
        <f t="shared" si="280"/>
        <v>2023Q3</v>
      </c>
      <c r="J4499" s="148">
        <f t="shared" si="281"/>
        <v>1</v>
      </c>
      <c r="K4499" s="148">
        <f t="shared" si="282"/>
        <v>2</v>
      </c>
      <c r="L4499" s="151">
        <f t="shared" si="283"/>
        <v>1</v>
      </c>
    </row>
    <row r="4500" spans="2:12" x14ac:dyDescent="0.25">
      <c r="B4500" s="147" t="s">
        <v>9</v>
      </c>
      <c r="C4500" s="148" t="s">
        <v>7</v>
      </c>
      <c r="D4500" s="148">
        <v>57</v>
      </c>
      <c r="E4500" s="148" t="s">
        <v>8</v>
      </c>
      <c r="F4500" s="149">
        <v>45359</v>
      </c>
      <c r="G4500" s="149">
        <v>45121</v>
      </c>
      <c r="H4500" s="150">
        <v>15000</v>
      </c>
      <c r="I4500" s="148" t="str">
        <f t="shared" si="280"/>
        <v>2023Q3</v>
      </c>
      <c r="J4500" s="148">
        <f t="shared" si="281"/>
        <v>1</v>
      </c>
      <c r="K4500" s="148">
        <f t="shared" si="282"/>
        <v>2</v>
      </c>
      <c r="L4500" s="151">
        <f t="shared" si="283"/>
        <v>1</v>
      </c>
    </row>
    <row r="4501" spans="2:12" x14ac:dyDescent="0.25">
      <c r="B4501" s="147" t="s">
        <v>6</v>
      </c>
      <c r="C4501" s="148" t="s">
        <v>7</v>
      </c>
      <c r="D4501" s="148">
        <v>26</v>
      </c>
      <c r="E4501" s="148" t="s">
        <v>8</v>
      </c>
      <c r="F4501" s="149">
        <v>45359</v>
      </c>
      <c r="G4501" s="149">
        <v>45191</v>
      </c>
      <c r="H4501" s="150">
        <v>100000</v>
      </c>
      <c r="I4501" s="148" t="str">
        <f t="shared" si="280"/>
        <v>2023Q3</v>
      </c>
      <c r="J4501" s="148">
        <f t="shared" si="281"/>
        <v>1</v>
      </c>
      <c r="K4501" s="148">
        <f t="shared" si="282"/>
        <v>2</v>
      </c>
      <c r="L4501" s="151">
        <f t="shared" si="283"/>
        <v>1</v>
      </c>
    </row>
    <row r="4502" spans="2:12" x14ac:dyDescent="0.25">
      <c r="B4502" s="147" t="s">
        <v>9</v>
      </c>
      <c r="C4502" s="148" t="s">
        <v>7</v>
      </c>
      <c r="D4502" s="148">
        <v>48</v>
      </c>
      <c r="E4502" s="148" t="s">
        <v>8</v>
      </c>
      <c r="F4502" s="149">
        <v>45360</v>
      </c>
      <c r="G4502" s="149">
        <v>42628</v>
      </c>
      <c r="H4502" s="150">
        <v>38000</v>
      </c>
      <c r="I4502" s="148" t="str">
        <f t="shared" si="280"/>
        <v>2016Q3</v>
      </c>
      <c r="J4502" s="148">
        <f t="shared" si="281"/>
        <v>8</v>
      </c>
      <c r="K4502" s="148">
        <f t="shared" si="282"/>
        <v>30</v>
      </c>
      <c r="L4502" s="151">
        <f t="shared" si="283"/>
        <v>1</v>
      </c>
    </row>
    <row r="4503" spans="2:12" x14ac:dyDescent="0.25">
      <c r="B4503" s="147" t="s">
        <v>9</v>
      </c>
      <c r="C4503" s="148" t="s">
        <v>7</v>
      </c>
      <c r="D4503" s="148">
        <v>44</v>
      </c>
      <c r="E4503" s="148" t="s">
        <v>8</v>
      </c>
      <c r="F4503" s="149">
        <v>45360</v>
      </c>
      <c r="G4503" s="149">
        <v>43630</v>
      </c>
      <c r="H4503" s="150">
        <v>52000</v>
      </c>
      <c r="I4503" s="148" t="str">
        <f t="shared" si="280"/>
        <v>2019Q2</v>
      </c>
      <c r="J4503" s="148">
        <f t="shared" si="281"/>
        <v>5</v>
      </c>
      <c r="K4503" s="148">
        <f t="shared" si="282"/>
        <v>19</v>
      </c>
      <c r="L4503" s="151">
        <f t="shared" si="283"/>
        <v>1</v>
      </c>
    </row>
    <row r="4504" spans="2:12" x14ac:dyDescent="0.25">
      <c r="B4504" s="147" t="s">
        <v>9</v>
      </c>
      <c r="C4504" s="148" t="s">
        <v>7</v>
      </c>
      <c r="D4504" s="148">
        <v>30</v>
      </c>
      <c r="E4504" s="148" t="s">
        <v>8</v>
      </c>
      <c r="F4504" s="149">
        <v>45360</v>
      </c>
      <c r="G4504" s="149">
        <v>45083</v>
      </c>
      <c r="H4504" s="150">
        <v>100000</v>
      </c>
      <c r="I4504" s="148" t="str">
        <f t="shared" si="280"/>
        <v>2023Q2</v>
      </c>
      <c r="J4504" s="148">
        <f t="shared" si="281"/>
        <v>1</v>
      </c>
      <c r="K4504" s="148">
        <f t="shared" si="282"/>
        <v>3</v>
      </c>
      <c r="L4504" s="151">
        <f t="shared" si="283"/>
        <v>1</v>
      </c>
    </row>
    <row r="4505" spans="2:12" x14ac:dyDescent="0.25">
      <c r="B4505" s="147" t="s">
        <v>9</v>
      </c>
      <c r="C4505" s="148" t="s">
        <v>7</v>
      </c>
      <c r="D4505" s="148">
        <v>57</v>
      </c>
      <c r="E4505" s="148" t="s">
        <v>8</v>
      </c>
      <c r="F4505" s="149">
        <v>45360</v>
      </c>
      <c r="G4505" s="149">
        <v>45189</v>
      </c>
      <c r="H4505" s="150">
        <v>15000</v>
      </c>
      <c r="I4505" s="148" t="str">
        <f t="shared" si="280"/>
        <v>2023Q3</v>
      </c>
      <c r="J4505" s="148">
        <f t="shared" si="281"/>
        <v>1</v>
      </c>
      <c r="K4505" s="148">
        <f t="shared" si="282"/>
        <v>2</v>
      </c>
      <c r="L4505" s="151">
        <f t="shared" si="283"/>
        <v>1</v>
      </c>
    </row>
    <row r="4506" spans="2:12" x14ac:dyDescent="0.25">
      <c r="B4506" s="147" t="s">
        <v>6</v>
      </c>
      <c r="C4506" s="148" t="s">
        <v>7</v>
      </c>
      <c r="D4506" s="148">
        <v>25</v>
      </c>
      <c r="E4506" s="148" t="s">
        <v>8</v>
      </c>
      <c r="F4506" s="149">
        <v>45360</v>
      </c>
      <c r="G4506" s="149">
        <v>45252</v>
      </c>
      <c r="H4506" s="150">
        <v>100000</v>
      </c>
      <c r="I4506" s="148" t="str">
        <f t="shared" si="280"/>
        <v>2023Q4</v>
      </c>
      <c r="J4506" s="148">
        <f t="shared" si="281"/>
        <v>1</v>
      </c>
      <c r="K4506" s="148">
        <f t="shared" si="282"/>
        <v>1</v>
      </c>
      <c r="L4506" s="151">
        <f t="shared" si="283"/>
        <v>1</v>
      </c>
    </row>
    <row r="4507" spans="2:12" x14ac:dyDescent="0.25">
      <c r="B4507" s="147" t="s">
        <v>6</v>
      </c>
      <c r="C4507" s="148" t="s">
        <v>7</v>
      </c>
      <c r="D4507" s="148">
        <v>44</v>
      </c>
      <c r="E4507" s="148" t="s">
        <v>8</v>
      </c>
      <c r="F4507" s="149">
        <v>45361</v>
      </c>
      <c r="G4507" s="149">
        <v>45117</v>
      </c>
      <c r="H4507" s="150">
        <v>52000</v>
      </c>
      <c r="I4507" s="148" t="str">
        <f t="shared" si="280"/>
        <v>2023Q3</v>
      </c>
      <c r="J4507" s="148">
        <f t="shared" si="281"/>
        <v>1</v>
      </c>
      <c r="K4507" s="148">
        <f t="shared" si="282"/>
        <v>2</v>
      </c>
      <c r="L4507" s="151">
        <f t="shared" si="283"/>
        <v>1</v>
      </c>
    </row>
    <row r="4508" spans="2:12" x14ac:dyDescent="0.25">
      <c r="B4508" s="147" t="s">
        <v>6</v>
      </c>
      <c r="C4508" s="148" t="s">
        <v>7</v>
      </c>
      <c r="D4508" s="148">
        <v>33</v>
      </c>
      <c r="E4508" s="148" t="s">
        <v>8</v>
      </c>
      <c r="F4508" s="149">
        <v>45361</v>
      </c>
      <c r="G4508" s="149">
        <v>45268</v>
      </c>
      <c r="H4508" s="150">
        <v>94000</v>
      </c>
      <c r="I4508" s="148" t="str">
        <f t="shared" si="280"/>
        <v>2023Q4</v>
      </c>
      <c r="J4508" s="148">
        <f t="shared" si="281"/>
        <v>1</v>
      </c>
      <c r="K4508" s="148">
        <f t="shared" si="282"/>
        <v>1</v>
      </c>
      <c r="L4508" s="151">
        <f t="shared" si="283"/>
        <v>1</v>
      </c>
    </row>
    <row r="4509" spans="2:12" x14ac:dyDescent="0.25">
      <c r="B4509" s="147" t="s">
        <v>9</v>
      </c>
      <c r="C4509" s="148" t="s">
        <v>7</v>
      </c>
      <c r="D4509" s="148">
        <v>38</v>
      </c>
      <c r="E4509" s="148" t="s">
        <v>8</v>
      </c>
      <c r="F4509" s="149">
        <v>45362</v>
      </c>
      <c r="G4509" s="149">
        <v>43689</v>
      </c>
      <c r="H4509" s="150">
        <v>84000</v>
      </c>
      <c r="I4509" s="148" t="str">
        <f t="shared" si="280"/>
        <v>2019Q3</v>
      </c>
      <c r="J4509" s="148">
        <f t="shared" si="281"/>
        <v>5</v>
      </c>
      <c r="K4509" s="148">
        <f t="shared" si="282"/>
        <v>18</v>
      </c>
      <c r="L4509" s="151">
        <f t="shared" si="283"/>
        <v>1</v>
      </c>
    </row>
    <row r="4510" spans="2:12" x14ac:dyDescent="0.25">
      <c r="B4510" s="147" t="s">
        <v>6</v>
      </c>
      <c r="C4510" s="148" t="s">
        <v>7</v>
      </c>
      <c r="D4510" s="148">
        <v>47</v>
      </c>
      <c r="E4510" s="148" t="s">
        <v>8</v>
      </c>
      <c r="F4510" s="149">
        <v>45362</v>
      </c>
      <c r="G4510" s="149">
        <v>44759</v>
      </c>
      <c r="H4510" s="150">
        <v>40000</v>
      </c>
      <c r="I4510" s="148" t="str">
        <f t="shared" si="280"/>
        <v>2022Q3</v>
      </c>
      <c r="J4510" s="148">
        <f t="shared" si="281"/>
        <v>2</v>
      </c>
      <c r="K4510" s="148">
        <f t="shared" si="282"/>
        <v>6</v>
      </c>
      <c r="L4510" s="151">
        <f t="shared" si="283"/>
        <v>1</v>
      </c>
    </row>
    <row r="4511" spans="2:12" x14ac:dyDescent="0.25">
      <c r="B4511" s="147" t="s">
        <v>9</v>
      </c>
      <c r="C4511" s="148" t="s">
        <v>7</v>
      </c>
      <c r="D4511" s="148">
        <v>56</v>
      </c>
      <c r="E4511" s="148" t="s">
        <v>8</v>
      </c>
      <c r="F4511" s="149">
        <v>45362</v>
      </c>
      <c r="G4511" s="149">
        <v>45059</v>
      </c>
      <c r="H4511" s="150">
        <v>17000</v>
      </c>
      <c r="I4511" s="148" t="str">
        <f t="shared" si="280"/>
        <v>2023Q2</v>
      </c>
      <c r="J4511" s="148">
        <f t="shared" si="281"/>
        <v>1</v>
      </c>
      <c r="K4511" s="148">
        <f t="shared" si="282"/>
        <v>3</v>
      </c>
      <c r="L4511" s="151">
        <f t="shared" si="283"/>
        <v>1</v>
      </c>
    </row>
    <row r="4512" spans="2:12" x14ac:dyDescent="0.25">
      <c r="B4512" s="147" t="s">
        <v>6</v>
      </c>
      <c r="C4512" s="148" t="s">
        <v>7</v>
      </c>
      <c r="D4512" s="148">
        <v>34</v>
      </c>
      <c r="E4512" s="148" t="s">
        <v>8</v>
      </c>
      <c r="F4512" s="149">
        <v>45362</v>
      </c>
      <c r="G4512" s="149">
        <v>45290</v>
      </c>
      <c r="H4512" s="150">
        <v>91000</v>
      </c>
      <c r="I4512" s="148" t="str">
        <f t="shared" si="280"/>
        <v>2023Q4</v>
      </c>
      <c r="J4512" s="148">
        <f t="shared" si="281"/>
        <v>1</v>
      </c>
      <c r="K4512" s="148">
        <f t="shared" si="282"/>
        <v>1</v>
      </c>
      <c r="L4512" s="151">
        <f t="shared" si="283"/>
        <v>1</v>
      </c>
    </row>
    <row r="4513" spans="2:12" x14ac:dyDescent="0.25">
      <c r="B4513" s="147" t="s">
        <v>6</v>
      </c>
      <c r="C4513" s="148" t="s">
        <v>7</v>
      </c>
      <c r="D4513" s="148">
        <v>54</v>
      </c>
      <c r="E4513" s="148" t="s">
        <v>8</v>
      </c>
      <c r="F4513" s="149">
        <v>45362</v>
      </c>
      <c r="G4513" s="149">
        <v>45304</v>
      </c>
      <c r="H4513" s="150">
        <v>22000</v>
      </c>
      <c r="I4513" s="148" t="str">
        <f t="shared" si="280"/>
        <v>2024Q1</v>
      </c>
      <c r="J4513" s="148">
        <f t="shared" si="281"/>
        <v>0</v>
      </c>
      <c r="K4513" s="148">
        <f t="shared" si="282"/>
        <v>0</v>
      </c>
      <c r="L4513" s="151">
        <f t="shared" si="283"/>
        <v>1</v>
      </c>
    </row>
    <row r="4514" spans="2:12" x14ac:dyDescent="0.25">
      <c r="B4514" s="147" t="s">
        <v>9</v>
      </c>
      <c r="C4514" s="148" t="s">
        <v>7</v>
      </c>
      <c r="D4514" s="148">
        <v>55</v>
      </c>
      <c r="E4514" s="148" t="s">
        <v>8</v>
      </c>
      <c r="F4514" s="149">
        <v>45363</v>
      </c>
      <c r="G4514" s="149">
        <v>43875</v>
      </c>
      <c r="H4514" s="150">
        <v>20000</v>
      </c>
      <c r="I4514" s="148" t="str">
        <f t="shared" si="280"/>
        <v>2020Q1</v>
      </c>
      <c r="J4514" s="148">
        <f t="shared" si="281"/>
        <v>4</v>
      </c>
      <c r="K4514" s="148">
        <f t="shared" si="282"/>
        <v>16</v>
      </c>
      <c r="L4514" s="151">
        <f t="shared" si="283"/>
        <v>1</v>
      </c>
    </row>
    <row r="4515" spans="2:12" x14ac:dyDescent="0.25">
      <c r="B4515" s="147" t="s">
        <v>9</v>
      </c>
      <c r="C4515" s="148" t="s">
        <v>7</v>
      </c>
      <c r="D4515" s="148">
        <v>35</v>
      </c>
      <c r="E4515" s="148" t="s">
        <v>8</v>
      </c>
      <c r="F4515" s="149">
        <v>45363</v>
      </c>
      <c r="G4515" s="149">
        <v>44440</v>
      </c>
      <c r="H4515" s="150">
        <v>88000</v>
      </c>
      <c r="I4515" s="148" t="str">
        <f t="shared" si="280"/>
        <v>2021Q3</v>
      </c>
      <c r="J4515" s="148">
        <f t="shared" si="281"/>
        <v>3</v>
      </c>
      <c r="K4515" s="148">
        <f t="shared" si="282"/>
        <v>10</v>
      </c>
      <c r="L4515" s="151">
        <f t="shared" si="283"/>
        <v>1</v>
      </c>
    </row>
    <row r="4516" spans="2:12" x14ac:dyDescent="0.25">
      <c r="B4516" s="147" t="s">
        <v>9</v>
      </c>
      <c r="C4516" s="148" t="s">
        <v>7</v>
      </c>
      <c r="D4516" s="148">
        <v>30</v>
      </c>
      <c r="E4516" s="148" t="s">
        <v>8</v>
      </c>
      <c r="F4516" s="149">
        <v>45366</v>
      </c>
      <c r="G4516" s="149">
        <v>43442</v>
      </c>
      <c r="H4516" s="150">
        <v>100000</v>
      </c>
      <c r="I4516" s="148" t="str">
        <f t="shared" si="280"/>
        <v>2018Q4</v>
      </c>
      <c r="J4516" s="148">
        <f t="shared" si="281"/>
        <v>6</v>
      </c>
      <c r="K4516" s="148">
        <f t="shared" si="282"/>
        <v>21</v>
      </c>
      <c r="L4516" s="151">
        <f t="shared" si="283"/>
        <v>1</v>
      </c>
    </row>
    <row r="4517" spans="2:12" x14ac:dyDescent="0.25">
      <c r="B4517" s="147" t="s">
        <v>9</v>
      </c>
      <c r="C4517" s="148" t="s">
        <v>7</v>
      </c>
      <c r="D4517" s="148">
        <v>52</v>
      </c>
      <c r="E4517" s="148" t="s">
        <v>8</v>
      </c>
      <c r="F4517" s="149">
        <v>45366</v>
      </c>
      <c r="G4517" s="149">
        <v>44801</v>
      </c>
      <c r="H4517" s="150">
        <v>27000</v>
      </c>
      <c r="I4517" s="148" t="str">
        <f t="shared" si="280"/>
        <v>2022Q3</v>
      </c>
      <c r="J4517" s="148">
        <f t="shared" si="281"/>
        <v>2</v>
      </c>
      <c r="K4517" s="148">
        <f t="shared" si="282"/>
        <v>6</v>
      </c>
      <c r="L4517" s="151">
        <f t="shared" si="283"/>
        <v>1</v>
      </c>
    </row>
    <row r="4518" spans="2:12" x14ac:dyDescent="0.25">
      <c r="B4518" s="147" t="s">
        <v>9</v>
      </c>
      <c r="C4518" s="148" t="s">
        <v>7</v>
      </c>
      <c r="D4518" s="148">
        <v>41</v>
      </c>
      <c r="E4518" s="148" t="s">
        <v>8</v>
      </c>
      <c r="F4518" s="149">
        <v>45366</v>
      </c>
      <c r="G4518" s="149">
        <v>44848</v>
      </c>
      <c r="H4518" s="150">
        <v>68000</v>
      </c>
      <c r="I4518" s="148" t="str">
        <f t="shared" si="280"/>
        <v>2022Q4</v>
      </c>
      <c r="J4518" s="148">
        <f t="shared" si="281"/>
        <v>2</v>
      </c>
      <c r="K4518" s="148">
        <f t="shared" si="282"/>
        <v>5</v>
      </c>
      <c r="L4518" s="151">
        <f t="shared" si="283"/>
        <v>1</v>
      </c>
    </row>
    <row r="4519" spans="2:12" x14ac:dyDescent="0.25">
      <c r="B4519" s="147" t="s">
        <v>9</v>
      </c>
      <c r="C4519" s="148" t="s">
        <v>7</v>
      </c>
      <c r="D4519" s="148">
        <v>61</v>
      </c>
      <c r="E4519" s="148" t="s">
        <v>8</v>
      </c>
      <c r="F4519" s="149">
        <v>45366</v>
      </c>
      <c r="G4519" s="149">
        <v>45153</v>
      </c>
      <c r="H4519" s="150">
        <v>10000</v>
      </c>
      <c r="I4519" s="148" t="str">
        <f t="shared" si="280"/>
        <v>2023Q3</v>
      </c>
      <c r="J4519" s="148">
        <f t="shared" si="281"/>
        <v>1</v>
      </c>
      <c r="K4519" s="148">
        <f t="shared" si="282"/>
        <v>2</v>
      </c>
      <c r="L4519" s="151">
        <f t="shared" si="283"/>
        <v>1</v>
      </c>
    </row>
    <row r="4520" spans="2:12" x14ac:dyDescent="0.25">
      <c r="B4520" s="147" t="s">
        <v>11</v>
      </c>
      <c r="C4520" s="148" t="s">
        <v>7</v>
      </c>
      <c r="D4520" s="148">
        <v>56</v>
      </c>
      <c r="E4520" s="148" t="s">
        <v>8</v>
      </c>
      <c r="F4520" s="149">
        <v>45366</v>
      </c>
      <c r="G4520" s="149">
        <v>45336</v>
      </c>
      <c r="H4520" s="150">
        <v>17000</v>
      </c>
      <c r="I4520" s="148" t="str">
        <f t="shared" si="280"/>
        <v>2024Q1</v>
      </c>
      <c r="J4520" s="148">
        <f t="shared" si="281"/>
        <v>0</v>
      </c>
      <c r="K4520" s="148">
        <f t="shared" si="282"/>
        <v>0</v>
      </c>
      <c r="L4520" s="151">
        <f t="shared" si="283"/>
        <v>1</v>
      </c>
    </row>
    <row r="4521" spans="2:12" x14ac:dyDescent="0.25">
      <c r="B4521" s="147" t="s">
        <v>9</v>
      </c>
      <c r="C4521" s="148" t="s">
        <v>7</v>
      </c>
      <c r="D4521" s="148">
        <v>45</v>
      </c>
      <c r="E4521" s="148" t="s">
        <v>8</v>
      </c>
      <c r="F4521" s="149">
        <v>45367</v>
      </c>
      <c r="G4521" s="149">
        <v>43515</v>
      </c>
      <c r="H4521" s="150">
        <v>47000</v>
      </c>
      <c r="I4521" s="148" t="str">
        <f t="shared" si="280"/>
        <v>2019Q1</v>
      </c>
      <c r="J4521" s="148">
        <f t="shared" si="281"/>
        <v>5</v>
      </c>
      <c r="K4521" s="148">
        <f t="shared" si="282"/>
        <v>20</v>
      </c>
      <c r="L4521" s="151">
        <f t="shared" si="283"/>
        <v>1</v>
      </c>
    </row>
    <row r="4522" spans="2:12" x14ac:dyDescent="0.25">
      <c r="B4522" s="147" t="s">
        <v>9</v>
      </c>
      <c r="C4522" s="148" t="s">
        <v>13</v>
      </c>
      <c r="D4522" s="148">
        <v>48</v>
      </c>
      <c r="E4522" s="148" t="s">
        <v>8</v>
      </c>
      <c r="F4522" s="149">
        <v>45367</v>
      </c>
      <c r="G4522" s="149">
        <v>43616</v>
      </c>
      <c r="H4522" s="150">
        <v>38000</v>
      </c>
      <c r="I4522" s="148" t="str">
        <f t="shared" si="280"/>
        <v>2019Q2</v>
      </c>
      <c r="J4522" s="148">
        <f t="shared" si="281"/>
        <v>5</v>
      </c>
      <c r="K4522" s="148">
        <f t="shared" si="282"/>
        <v>19</v>
      </c>
      <c r="L4522" s="151">
        <f t="shared" si="283"/>
        <v>0.8</v>
      </c>
    </row>
    <row r="4523" spans="2:12" x14ac:dyDescent="0.25">
      <c r="B4523" s="147" t="s">
        <v>9</v>
      </c>
      <c r="C4523" s="148" t="s">
        <v>10</v>
      </c>
      <c r="D4523" s="148">
        <v>32</v>
      </c>
      <c r="E4523" s="148" t="s">
        <v>8</v>
      </c>
      <c r="F4523" s="149">
        <v>45367</v>
      </c>
      <c r="G4523" s="149">
        <v>44470</v>
      </c>
      <c r="H4523" s="150">
        <v>96000</v>
      </c>
      <c r="I4523" s="148" t="str">
        <f t="shared" si="280"/>
        <v>2021Q4</v>
      </c>
      <c r="J4523" s="148">
        <f t="shared" si="281"/>
        <v>3</v>
      </c>
      <c r="K4523" s="148">
        <f t="shared" si="282"/>
        <v>9</v>
      </c>
      <c r="L4523" s="151">
        <f t="shared" si="283"/>
        <v>0</v>
      </c>
    </row>
    <row r="4524" spans="2:12" x14ac:dyDescent="0.25">
      <c r="B4524" s="147" t="s">
        <v>9</v>
      </c>
      <c r="C4524" s="148" t="s">
        <v>7</v>
      </c>
      <c r="D4524" s="148">
        <v>53</v>
      </c>
      <c r="E4524" s="148" t="s">
        <v>8</v>
      </c>
      <c r="F4524" s="149">
        <v>45367</v>
      </c>
      <c r="G4524" s="149">
        <v>44810</v>
      </c>
      <c r="H4524" s="150">
        <v>25000</v>
      </c>
      <c r="I4524" s="148" t="str">
        <f t="shared" si="280"/>
        <v>2022Q3</v>
      </c>
      <c r="J4524" s="148">
        <f t="shared" si="281"/>
        <v>2</v>
      </c>
      <c r="K4524" s="148">
        <f t="shared" si="282"/>
        <v>6</v>
      </c>
      <c r="L4524" s="151">
        <f t="shared" si="283"/>
        <v>1</v>
      </c>
    </row>
    <row r="4525" spans="2:12" x14ac:dyDescent="0.25">
      <c r="B4525" s="147" t="s">
        <v>9</v>
      </c>
      <c r="C4525" s="148" t="s">
        <v>7</v>
      </c>
      <c r="D4525" s="148">
        <v>63</v>
      </c>
      <c r="E4525" s="148" t="s">
        <v>8</v>
      </c>
      <c r="F4525" s="149">
        <v>45367</v>
      </c>
      <c r="G4525" s="149">
        <v>45085</v>
      </c>
      <c r="H4525" s="150">
        <v>10000</v>
      </c>
      <c r="I4525" s="148" t="str">
        <f t="shared" si="280"/>
        <v>2023Q2</v>
      </c>
      <c r="J4525" s="148">
        <f t="shared" si="281"/>
        <v>1</v>
      </c>
      <c r="K4525" s="148">
        <f t="shared" si="282"/>
        <v>3</v>
      </c>
      <c r="L4525" s="151">
        <f t="shared" si="283"/>
        <v>1</v>
      </c>
    </row>
    <row r="4526" spans="2:12" x14ac:dyDescent="0.25">
      <c r="B4526" s="147" t="s">
        <v>9</v>
      </c>
      <c r="C4526" s="148" t="s">
        <v>7</v>
      </c>
      <c r="D4526" s="148">
        <v>48</v>
      </c>
      <c r="E4526" s="148" t="s">
        <v>8</v>
      </c>
      <c r="F4526" s="149">
        <v>45367</v>
      </c>
      <c r="G4526" s="149">
        <v>45123</v>
      </c>
      <c r="H4526" s="150">
        <v>38000</v>
      </c>
      <c r="I4526" s="148" t="str">
        <f t="shared" si="280"/>
        <v>2023Q3</v>
      </c>
      <c r="J4526" s="148">
        <f t="shared" si="281"/>
        <v>1</v>
      </c>
      <c r="K4526" s="148">
        <f t="shared" si="282"/>
        <v>2</v>
      </c>
      <c r="L4526" s="151">
        <f t="shared" si="283"/>
        <v>1</v>
      </c>
    </row>
    <row r="4527" spans="2:12" x14ac:dyDescent="0.25">
      <c r="B4527" s="147" t="s">
        <v>6</v>
      </c>
      <c r="C4527" s="148" t="s">
        <v>7</v>
      </c>
      <c r="D4527" s="148">
        <v>23</v>
      </c>
      <c r="E4527" s="148" t="s">
        <v>8</v>
      </c>
      <c r="F4527" s="149">
        <v>45367</v>
      </c>
      <c r="G4527" s="149">
        <v>45300</v>
      </c>
      <c r="H4527" s="150">
        <v>100000</v>
      </c>
      <c r="I4527" s="148" t="str">
        <f t="shared" si="280"/>
        <v>2024Q1</v>
      </c>
      <c r="J4527" s="148">
        <f t="shared" si="281"/>
        <v>0</v>
      </c>
      <c r="K4527" s="148">
        <f t="shared" si="282"/>
        <v>0</v>
      </c>
      <c r="L4527" s="151">
        <f t="shared" si="283"/>
        <v>1</v>
      </c>
    </row>
    <row r="4528" spans="2:12" x14ac:dyDescent="0.25">
      <c r="B4528" s="147" t="s">
        <v>6</v>
      </c>
      <c r="C4528" s="148" t="s">
        <v>7</v>
      </c>
      <c r="D4528" s="148">
        <v>54</v>
      </c>
      <c r="E4528" s="148" t="s">
        <v>8</v>
      </c>
      <c r="F4528" s="149">
        <v>45367</v>
      </c>
      <c r="G4528" s="149">
        <v>45334</v>
      </c>
      <c r="H4528" s="150">
        <v>22000</v>
      </c>
      <c r="I4528" s="148" t="str">
        <f t="shared" si="280"/>
        <v>2024Q1</v>
      </c>
      <c r="J4528" s="148">
        <f t="shared" si="281"/>
        <v>0</v>
      </c>
      <c r="K4528" s="148">
        <f t="shared" si="282"/>
        <v>0</v>
      </c>
      <c r="L4528" s="151">
        <f t="shared" si="283"/>
        <v>1</v>
      </c>
    </row>
    <row r="4529" spans="2:12" x14ac:dyDescent="0.25">
      <c r="B4529" s="147" t="s">
        <v>9</v>
      </c>
      <c r="C4529" s="148" t="s">
        <v>13</v>
      </c>
      <c r="D4529" s="148">
        <v>40</v>
      </c>
      <c r="E4529" s="148" t="s">
        <v>8</v>
      </c>
      <c r="F4529" s="149">
        <v>45368</v>
      </c>
      <c r="G4529" s="149">
        <v>44135</v>
      </c>
      <c r="H4529" s="150">
        <v>74000</v>
      </c>
      <c r="I4529" s="148" t="str">
        <f t="shared" si="280"/>
        <v>2020Q4</v>
      </c>
      <c r="J4529" s="148">
        <f t="shared" si="281"/>
        <v>4</v>
      </c>
      <c r="K4529" s="148">
        <f t="shared" si="282"/>
        <v>13</v>
      </c>
      <c r="L4529" s="151">
        <f t="shared" si="283"/>
        <v>0.8</v>
      </c>
    </row>
    <row r="4530" spans="2:12" x14ac:dyDescent="0.25">
      <c r="B4530" s="147" t="s">
        <v>6</v>
      </c>
      <c r="C4530" s="148" t="s">
        <v>7</v>
      </c>
      <c r="D4530" s="148">
        <v>60</v>
      </c>
      <c r="E4530" s="148" t="s">
        <v>8</v>
      </c>
      <c r="F4530" s="149">
        <v>45368</v>
      </c>
      <c r="G4530" s="149">
        <v>45263</v>
      </c>
      <c r="H4530" s="150">
        <v>10000</v>
      </c>
      <c r="I4530" s="148" t="str">
        <f t="shared" si="280"/>
        <v>2023Q4</v>
      </c>
      <c r="J4530" s="148">
        <f t="shared" si="281"/>
        <v>1</v>
      </c>
      <c r="K4530" s="148">
        <f t="shared" si="282"/>
        <v>1</v>
      </c>
      <c r="L4530" s="151">
        <f t="shared" si="283"/>
        <v>1</v>
      </c>
    </row>
    <row r="4531" spans="2:12" x14ac:dyDescent="0.25">
      <c r="B4531" s="147" t="s">
        <v>9</v>
      </c>
      <c r="C4531" s="148" t="s">
        <v>13</v>
      </c>
      <c r="D4531" s="148">
        <v>29</v>
      </c>
      <c r="E4531" s="148" t="s">
        <v>8</v>
      </c>
      <c r="F4531" s="149">
        <v>45369</v>
      </c>
      <c r="G4531" s="149">
        <v>43191</v>
      </c>
      <c r="H4531" s="150">
        <v>100000</v>
      </c>
      <c r="I4531" s="148" t="str">
        <f t="shared" si="280"/>
        <v>2018Q2</v>
      </c>
      <c r="J4531" s="148">
        <f t="shared" si="281"/>
        <v>6</v>
      </c>
      <c r="K4531" s="148">
        <f t="shared" si="282"/>
        <v>23</v>
      </c>
      <c r="L4531" s="151">
        <f t="shared" si="283"/>
        <v>0.8</v>
      </c>
    </row>
    <row r="4532" spans="2:12" x14ac:dyDescent="0.25">
      <c r="B4532" s="147" t="s">
        <v>9</v>
      </c>
      <c r="C4532" s="148" t="s">
        <v>7</v>
      </c>
      <c r="D4532" s="148">
        <v>54</v>
      </c>
      <c r="E4532" s="148" t="s">
        <v>8</v>
      </c>
      <c r="F4532" s="149">
        <v>45369</v>
      </c>
      <c r="G4532" s="149">
        <v>45007</v>
      </c>
      <c r="H4532" s="150">
        <v>22000</v>
      </c>
      <c r="I4532" s="148" t="str">
        <f t="shared" si="280"/>
        <v>2023Q1</v>
      </c>
      <c r="J4532" s="148">
        <f t="shared" si="281"/>
        <v>1</v>
      </c>
      <c r="K4532" s="148">
        <f t="shared" si="282"/>
        <v>4</v>
      </c>
      <c r="L4532" s="151">
        <f t="shared" si="283"/>
        <v>1</v>
      </c>
    </row>
    <row r="4533" spans="2:12" x14ac:dyDescent="0.25">
      <c r="B4533" s="147" t="s">
        <v>6</v>
      </c>
      <c r="C4533" s="148" t="s">
        <v>7</v>
      </c>
      <c r="D4533" s="148">
        <v>38</v>
      </c>
      <c r="E4533" s="148" t="s">
        <v>8</v>
      </c>
      <c r="F4533" s="149">
        <v>45369</v>
      </c>
      <c r="G4533" s="149">
        <v>45326</v>
      </c>
      <c r="H4533" s="150">
        <v>84000</v>
      </c>
      <c r="I4533" s="148" t="str">
        <f t="shared" si="280"/>
        <v>2024Q1</v>
      </c>
      <c r="J4533" s="148">
        <f t="shared" si="281"/>
        <v>0</v>
      </c>
      <c r="K4533" s="148">
        <f t="shared" si="282"/>
        <v>0</v>
      </c>
      <c r="L4533" s="151">
        <f t="shared" si="283"/>
        <v>1</v>
      </c>
    </row>
    <row r="4534" spans="2:12" x14ac:dyDescent="0.25">
      <c r="B4534" s="147" t="s">
        <v>6</v>
      </c>
      <c r="C4534" s="148" t="s">
        <v>7</v>
      </c>
      <c r="D4534" s="148">
        <v>23</v>
      </c>
      <c r="E4534" s="148" t="s">
        <v>8</v>
      </c>
      <c r="F4534" s="149">
        <v>45370</v>
      </c>
      <c r="G4534" s="149">
        <v>44954</v>
      </c>
      <c r="H4534" s="150">
        <v>100000</v>
      </c>
      <c r="I4534" s="148" t="str">
        <f t="shared" si="280"/>
        <v>2023Q1</v>
      </c>
      <c r="J4534" s="148">
        <f t="shared" si="281"/>
        <v>1</v>
      </c>
      <c r="K4534" s="148">
        <f t="shared" si="282"/>
        <v>4</v>
      </c>
      <c r="L4534" s="151">
        <f t="shared" si="283"/>
        <v>1</v>
      </c>
    </row>
    <row r="4535" spans="2:12" x14ac:dyDescent="0.25">
      <c r="B4535" s="147" t="s">
        <v>9</v>
      </c>
      <c r="C4535" s="148" t="s">
        <v>7</v>
      </c>
      <c r="D4535" s="148">
        <v>49</v>
      </c>
      <c r="E4535" s="148" t="s">
        <v>8</v>
      </c>
      <c r="F4535" s="149">
        <v>45374</v>
      </c>
      <c r="G4535" s="149">
        <v>44956</v>
      </c>
      <c r="H4535" s="150">
        <v>35000</v>
      </c>
      <c r="I4535" s="148" t="str">
        <f t="shared" si="280"/>
        <v>2023Q1</v>
      </c>
      <c r="J4535" s="148">
        <f t="shared" si="281"/>
        <v>1</v>
      </c>
      <c r="K4535" s="148">
        <f t="shared" si="282"/>
        <v>4</v>
      </c>
      <c r="L4535" s="151">
        <f t="shared" si="283"/>
        <v>1</v>
      </c>
    </row>
    <row r="4536" spans="2:12" x14ac:dyDescent="0.25">
      <c r="B4536" s="147" t="s">
        <v>6</v>
      </c>
      <c r="C4536" s="148" t="s">
        <v>7</v>
      </c>
      <c r="D4536" s="148">
        <v>50</v>
      </c>
      <c r="E4536" s="148" t="s">
        <v>8</v>
      </c>
      <c r="F4536" s="149">
        <v>45374</v>
      </c>
      <c r="G4536" s="149">
        <v>45313</v>
      </c>
      <c r="H4536" s="150">
        <v>32000</v>
      </c>
      <c r="I4536" s="148" t="str">
        <f t="shared" si="280"/>
        <v>2024Q1</v>
      </c>
      <c r="J4536" s="148">
        <f t="shared" si="281"/>
        <v>0</v>
      </c>
      <c r="K4536" s="148">
        <f t="shared" si="282"/>
        <v>0</v>
      </c>
      <c r="L4536" s="151">
        <f t="shared" si="283"/>
        <v>1</v>
      </c>
    </row>
    <row r="4537" spans="2:12" x14ac:dyDescent="0.25">
      <c r="B4537" s="147" t="s">
        <v>6</v>
      </c>
      <c r="C4537" s="148" t="s">
        <v>7</v>
      </c>
      <c r="D4537" s="148">
        <v>59</v>
      </c>
      <c r="E4537" s="148" t="s">
        <v>8</v>
      </c>
      <c r="F4537" s="149">
        <v>45374</v>
      </c>
      <c r="G4537" s="149">
        <v>45322</v>
      </c>
      <c r="H4537" s="150">
        <v>10000</v>
      </c>
      <c r="I4537" s="148" t="str">
        <f t="shared" si="280"/>
        <v>2024Q1</v>
      </c>
      <c r="J4537" s="148">
        <f t="shared" si="281"/>
        <v>0</v>
      </c>
      <c r="K4537" s="148">
        <f t="shared" si="282"/>
        <v>0</v>
      </c>
      <c r="L4537" s="151">
        <f t="shared" si="283"/>
        <v>1</v>
      </c>
    </row>
    <row r="4538" spans="2:12" x14ac:dyDescent="0.25">
      <c r="B4538" s="147" t="s">
        <v>11</v>
      </c>
      <c r="C4538" s="148" t="s">
        <v>7</v>
      </c>
      <c r="D4538" s="148">
        <v>57</v>
      </c>
      <c r="E4538" s="148" t="s">
        <v>8</v>
      </c>
      <c r="F4538" s="149">
        <v>45374</v>
      </c>
      <c r="G4538" s="149">
        <v>45333</v>
      </c>
      <c r="H4538" s="150">
        <v>15000</v>
      </c>
      <c r="I4538" s="148" t="str">
        <f t="shared" si="280"/>
        <v>2024Q1</v>
      </c>
      <c r="J4538" s="148">
        <f t="shared" si="281"/>
        <v>0</v>
      </c>
      <c r="K4538" s="148">
        <f t="shared" si="282"/>
        <v>0</v>
      </c>
      <c r="L4538" s="151">
        <f t="shared" si="283"/>
        <v>1</v>
      </c>
    </row>
    <row r="4539" spans="2:12" x14ac:dyDescent="0.25">
      <c r="B4539" s="147" t="s">
        <v>9</v>
      </c>
      <c r="C4539" s="148" t="s">
        <v>7</v>
      </c>
      <c r="D4539" s="148">
        <v>39</v>
      </c>
      <c r="E4539" s="148" t="s">
        <v>8</v>
      </c>
      <c r="F4539" s="149">
        <v>45375</v>
      </c>
      <c r="G4539" s="149">
        <v>44599</v>
      </c>
      <c r="H4539" s="150">
        <v>81000</v>
      </c>
      <c r="I4539" s="148" t="str">
        <f t="shared" si="280"/>
        <v>2022Q1</v>
      </c>
      <c r="J4539" s="148">
        <f t="shared" si="281"/>
        <v>2</v>
      </c>
      <c r="K4539" s="148">
        <f t="shared" si="282"/>
        <v>8</v>
      </c>
      <c r="L4539" s="151">
        <f t="shared" si="283"/>
        <v>1</v>
      </c>
    </row>
    <row r="4540" spans="2:12" x14ac:dyDescent="0.25">
      <c r="B4540" s="147" t="s">
        <v>9</v>
      </c>
      <c r="C4540" s="148" t="s">
        <v>7</v>
      </c>
      <c r="D4540" s="148">
        <v>44</v>
      </c>
      <c r="E4540" s="148" t="s">
        <v>8</v>
      </c>
      <c r="F4540" s="149">
        <v>45376</v>
      </c>
      <c r="G4540" s="149">
        <v>43927</v>
      </c>
      <c r="H4540" s="150">
        <v>52000</v>
      </c>
      <c r="I4540" s="148" t="str">
        <f t="shared" si="280"/>
        <v>2020Q2</v>
      </c>
      <c r="J4540" s="148">
        <f t="shared" si="281"/>
        <v>4</v>
      </c>
      <c r="K4540" s="148">
        <f t="shared" si="282"/>
        <v>15</v>
      </c>
      <c r="L4540" s="151">
        <f t="shared" si="283"/>
        <v>1</v>
      </c>
    </row>
    <row r="4541" spans="2:12" x14ac:dyDescent="0.25">
      <c r="B4541" s="147" t="s">
        <v>9</v>
      </c>
      <c r="C4541" s="148" t="s">
        <v>7</v>
      </c>
      <c r="D4541" s="148">
        <v>45</v>
      </c>
      <c r="E4541" s="148" t="s">
        <v>8</v>
      </c>
      <c r="F4541" s="149">
        <v>45376</v>
      </c>
      <c r="G4541" s="149">
        <v>44197</v>
      </c>
      <c r="H4541" s="150">
        <v>47000</v>
      </c>
      <c r="I4541" s="148" t="str">
        <f t="shared" si="280"/>
        <v>2021Q1</v>
      </c>
      <c r="J4541" s="148">
        <f t="shared" si="281"/>
        <v>3</v>
      </c>
      <c r="K4541" s="148">
        <f t="shared" si="282"/>
        <v>12</v>
      </c>
      <c r="L4541" s="151">
        <f t="shared" si="283"/>
        <v>1</v>
      </c>
    </row>
    <row r="4542" spans="2:12" x14ac:dyDescent="0.25">
      <c r="B4542" s="147" t="s">
        <v>9</v>
      </c>
      <c r="C4542" s="148" t="s">
        <v>7</v>
      </c>
      <c r="D4542" s="148">
        <v>46</v>
      </c>
      <c r="E4542" s="148" t="s">
        <v>8</v>
      </c>
      <c r="F4542" s="149">
        <v>45376</v>
      </c>
      <c r="G4542" s="149">
        <v>44733</v>
      </c>
      <c r="H4542" s="150">
        <v>43000</v>
      </c>
      <c r="I4542" s="148" t="str">
        <f t="shared" si="280"/>
        <v>2022Q2</v>
      </c>
      <c r="J4542" s="148">
        <f t="shared" si="281"/>
        <v>2</v>
      </c>
      <c r="K4542" s="148">
        <f t="shared" si="282"/>
        <v>7</v>
      </c>
      <c r="L4542" s="151">
        <f t="shared" si="283"/>
        <v>1</v>
      </c>
    </row>
    <row r="4543" spans="2:12" x14ac:dyDescent="0.25">
      <c r="B4543" s="147" t="s">
        <v>9</v>
      </c>
      <c r="C4543" s="148" t="s">
        <v>13</v>
      </c>
      <c r="D4543" s="148">
        <v>50</v>
      </c>
      <c r="E4543" s="148" t="s">
        <v>8</v>
      </c>
      <c r="F4543" s="149">
        <v>45376</v>
      </c>
      <c r="G4543" s="149">
        <v>44972</v>
      </c>
      <c r="H4543" s="150">
        <v>32000</v>
      </c>
      <c r="I4543" s="148" t="str">
        <f t="shared" si="280"/>
        <v>2023Q1</v>
      </c>
      <c r="J4543" s="148">
        <f t="shared" si="281"/>
        <v>1</v>
      </c>
      <c r="K4543" s="148">
        <f t="shared" si="282"/>
        <v>4</v>
      </c>
      <c r="L4543" s="151">
        <f t="shared" si="283"/>
        <v>0.8</v>
      </c>
    </row>
    <row r="4544" spans="2:12" x14ac:dyDescent="0.25">
      <c r="B4544" s="147" t="s">
        <v>6</v>
      </c>
      <c r="C4544" s="148" t="s">
        <v>7</v>
      </c>
      <c r="D4544" s="148">
        <v>34</v>
      </c>
      <c r="E4544" s="148" t="s">
        <v>8</v>
      </c>
      <c r="F4544" s="149">
        <v>45376</v>
      </c>
      <c r="G4544" s="149">
        <v>45193</v>
      </c>
      <c r="H4544" s="150">
        <v>91000</v>
      </c>
      <c r="I4544" s="148" t="str">
        <f t="shared" si="280"/>
        <v>2023Q3</v>
      </c>
      <c r="J4544" s="148">
        <f t="shared" si="281"/>
        <v>1</v>
      </c>
      <c r="K4544" s="148">
        <f t="shared" si="282"/>
        <v>2</v>
      </c>
      <c r="L4544" s="151">
        <f t="shared" si="283"/>
        <v>1</v>
      </c>
    </row>
    <row r="4545" spans="2:12" x14ac:dyDescent="0.25">
      <c r="B4545" s="147" t="s">
        <v>9</v>
      </c>
      <c r="C4545" s="148" t="s">
        <v>10</v>
      </c>
      <c r="D4545" s="148">
        <v>58</v>
      </c>
      <c r="E4545" s="148" t="s">
        <v>8</v>
      </c>
      <c r="F4545" s="149">
        <v>45377</v>
      </c>
      <c r="G4545" s="149">
        <v>44743</v>
      </c>
      <c r="H4545" s="150">
        <v>12000</v>
      </c>
      <c r="I4545" s="148" t="str">
        <f t="shared" si="280"/>
        <v>2022Q3</v>
      </c>
      <c r="J4545" s="148">
        <f t="shared" si="281"/>
        <v>2</v>
      </c>
      <c r="K4545" s="148">
        <f t="shared" si="282"/>
        <v>6</v>
      </c>
      <c r="L4545" s="151">
        <f t="shared" si="283"/>
        <v>0</v>
      </c>
    </row>
    <row r="4546" spans="2:12" x14ac:dyDescent="0.25">
      <c r="B4546" s="147" t="s">
        <v>6</v>
      </c>
      <c r="C4546" s="148" t="s">
        <v>7</v>
      </c>
      <c r="D4546" s="148">
        <v>59</v>
      </c>
      <c r="E4546" s="148" t="s">
        <v>8</v>
      </c>
      <c r="F4546" s="149">
        <v>45377</v>
      </c>
      <c r="G4546" s="149">
        <v>45326</v>
      </c>
      <c r="H4546" s="150">
        <v>10000</v>
      </c>
      <c r="I4546" s="148" t="str">
        <f t="shared" si="280"/>
        <v>2024Q1</v>
      </c>
      <c r="J4546" s="148">
        <f t="shared" si="281"/>
        <v>0</v>
      </c>
      <c r="K4546" s="148">
        <f t="shared" si="282"/>
        <v>0</v>
      </c>
      <c r="L4546" s="151">
        <f t="shared" si="283"/>
        <v>1</v>
      </c>
    </row>
    <row r="4547" spans="2:12" x14ac:dyDescent="0.25">
      <c r="B4547" s="147" t="s">
        <v>9</v>
      </c>
      <c r="C4547" s="148" t="s">
        <v>7</v>
      </c>
      <c r="D4547" s="148">
        <v>50</v>
      </c>
      <c r="E4547" s="148" t="s">
        <v>8</v>
      </c>
      <c r="F4547" s="149">
        <v>45380</v>
      </c>
      <c r="G4547" s="149">
        <v>45061</v>
      </c>
      <c r="H4547" s="150">
        <v>32000</v>
      </c>
      <c r="I4547" s="148" t="str">
        <f t="shared" si="280"/>
        <v>2023Q2</v>
      </c>
      <c r="J4547" s="148">
        <f t="shared" si="281"/>
        <v>1</v>
      </c>
      <c r="K4547" s="148">
        <f t="shared" si="282"/>
        <v>3</v>
      </c>
      <c r="L4547" s="151">
        <f t="shared" si="283"/>
        <v>1</v>
      </c>
    </row>
    <row r="4548" spans="2:12" x14ac:dyDescent="0.25">
      <c r="B4548" s="147" t="s">
        <v>6</v>
      </c>
      <c r="C4548" s="148" t="s">
        <v>7</v>
      </c>
      <c r="D4548" s="148">
        <v>29</v>
      </c>
      <c r="E4548" s="148" t="s">
        <v>8</v>
      </c>
      <c r="F4548" s="149">
        <v>45380</v>
      </c>
      <c r="G4548" s="149">
        <v>45102</v>
      </c>
      <c r="H4548" s="150">
        <v>100000</v>
      </c>
      <c r="I4548" s="148" t="str">
        <f t="shared" si="280"/>
        <v>2023Q2</v>
      </c>
      <c r="J4548" s="148">
        <f t="shared" si="281"/>
        <v>1</v>
      </c>
      <c r="K4548" s="148">
        <f t="shared" si="282"/>
        <v>3</v>
      </c>
      <c r="L4548" s="151">
        <f t="shared" si="283"/>
        <v>1</v>
      </c>
    </row>
    <row r="4549" spans="2:12" x14ac:dyDescent="0.25">
      <c r="B4549" s="147" t="s">
        <v>6</v>
      </c>
      <c r="C4549" s="148" t="s">
        <v>7</v>
      </c>
      <c r="D4549" s="148">
        <v>32</v>
      </c>
      <c r="E4549" s="148" t="s">
        <v>8</v>
      </c>
      <c r="F4549" s="149">
        <v>45380</v>
      </c>
      <c r="G4549" s="149">
        <v>45163</v>
      </c>
      <c r="H4549" s="150">
        <v>96000</v>
      </c>
      <c r="I4549" s="148" t="str">
        <f t="shared" si="280"/>
        <v>2023Q3</v>
      </c>
      <c r="J4549" s="148">
        <f t="shared" si="281"/>
        <v>1</v>
      </c>
      <c r="K4549" s="148">
        <f t="shared" si="282"/>
        <v>2</v>
      </c>
      <c r="L4549" s="151">
        <f t="shared" si="283"/>
        <v>1</v>
      </c>
    </row>
    <row r="4550" spans="2:12" x14ac:dyDescent="0.25">
      <c r="B4550" s="147" t="s">
        <v>6</v>
      </c>
      <c r="C4550" s="148" t="s">
        <v>7</v>
      </c>
      <c r="D4550" s="148">
        <v>57</v>
      </c>
      <c r="E4550" s="148" t="s">
        <v>8</v>
      </c>
      <c r="F4550" s="149">
        <v>45380</v>
      </c>
      <c r="G4550" s="149">
        <v>45283</v>
      </c>
      <c r="H4550" s="150">
        <v>15000</v>
      </c>
      <c r="I4550" s="148" t="str">
        <f t="shared" si="280"/>
        <v>2023Q4</v>
      </c>
      <c r="J4550" s="148">
        <f t="shared" si="281"/>
        <v>1</v>
      </c>
      <c r="K4550" s="148">
        <f t="shared" si="282"/>
        <v>1</v>
      </c>
      <c r="L4550" s="151">
        <f t="shared" si="283"/>
        <v>1</v>
      </c>
    </row>
    <row r="4551" spans="2:12" x14ac:dyDescent="0.25">
      <c r="B4551" s="147" t="s">
        <v>6</v>
      </c>
      <c r="C4551" s="148" t="s">
        <v>7</v>
      </c>
      <c r="D4551" s="148">
        <v>33</v>
      </c>
      <c r="E4551" s="148" t="s">
        <v>8</v>
      </c>
      <c r="F4551" s="149">
        <v>45380</v>
      </c>
      <c r="G4551" s="149">
        <v>45299</v>
      </c>
      <c r="H4551" s="150">
        <v>94000</v>
      </c>
      <c r="I4551" s="148" t="str">
        <f t="shared" si="280"/>
        <v>2024Q1</v>
      </c>
      <c r="J4551" s="148">
        <f t="shared" si="281"/>
        <v>0</v>
      </c>
      <c r="K4551" s="148">
        <f t="shared" si="282"/>
        <v>0</v>
      </c>
      <c r="L4551" s="151">
        <f t="shared" si="283"/>
        <v>1</v>
      </c>
    </row>
    <row r="4552" spans="2:12" x14ac:dyDescent="0.25">
      <c r="B4552" s="147" t="s">
        <v>11</v>
      </c>
      <c r="C4552" s="148" t="s">
        <v>7</v>
      </c>
      <c r="D4552" s="148">
        <v>43</v>
      </c>
      <c r="E4552" s="148" t="s">
        <v>8</v>
      </c>
      <c r="F4552" s="149">
        <v>45380</v>
      </c>
      <c r="G4552" s="149">
        <v>45369</v>
      </c>
      <c r="H4552" s="150">
        <v>59000</v>
      </c>
      <c r="I4552" s="148" t="str">
        <f t="shared" si="280"/>
        <v>2024Q1</v>
      </c>
      <c r="J4552" s="148">
        <f t="shared" si="281"/>
        <v>0</v>
      </c>
      <c r="K4552" s="148">
        <f t="shared" si="282"/>
        <v>0</v>
      </c>
      <c r="L4552" s="151">
        <f t="shared" si="283"/>
        <v>1</v>
      </c>
    </row>
    <row r="4553" spans="2:12" x14ac:dyDescent="0.25">
      <c r="B4553" s="147" t="s">
        <v>11</v>
      </c>
      <c r="C4553" s="148" t="s">
        <v>7</v>
      </c>
      <c r="D4553" s="148">
        <v>58</v>
      </c>
      <c r="E4553" s="148" t="s">
        <v>8</v>
      </c>
      <c r="F4553" s="149">
        <v>45381</v>
      </c>
      <c r="G4553" s="149">
        <v>45363</v>
      </c>
      <c r="H4553" s="150">
        <v>12000</v>
      </c>
      <c r="I4553" s="148" t="str">
        <f t="shared" si="280"/>
        <v>2024Q1</v>
      </c>
      <c r="J4553" s="148">
        <f t="shared" si="281"/>
        <v>0</v>
      </c>
      <c r="K4553" s="148">
        <f t="shared" si="282"/>
        <v>0</v>
      </c>
      <c r="L4553" s="151">
        <f t="shared" si="283"/>
        <v>1</v>
      </c>
    </row>
    <row r="4554" spans="2:12" x14ac:dyDescent="0.25">
      <c r="B4554" s="147" t="s">
        <v>9</v>
      </c>
      <c r="C4554" s="148" t="s">
        <v>7</v>
      </c>
      <c r="D4554" s="148">
        <v>48</v>
      </c>
      <c r="E4554" s="148" t="s">
        <v>8</v>
      </c>
      <c r="F4554" s="149">
        <v>45382</v>
      </c>
      <c r="G4554" s="149">
        <v>42878</v>
      </c>
      <c r="H4554" s="150">
        <v>38000</v>
      </c>
      <c r="I4554" s="148" t="str">
        <f t="shared" si="280"/>
        <v>2017Q2</v>
      </c>
      <c r="J4554" s="148">
        <f t="shared" si="281"/>
        <v>7</v>
      </c>
      <c r="K4554" s="148">
        <f t="shared" si="282"/>
        <v>27</v>
      </c>
      <c r="L4554" s="151">
        <f t="shared" si="283"/>
        <v>1</v>
      </c>
    </row>
    <row r="4555" spans="2:12" x14ac:dyDescent="0.25">
      <c r="B4555" s="147" t="s">
        <v>9</v>
      </c>
      <c r="C4555" s="148" t="s">
        <v>7</v>
      </c>
      <c r="D4555" s="148">
        <v>29</v>
      </c>
      <c r="E4555" s="148" t="s">
        <v>8</v>
      </c>
      <c r="F4555" s="149">
        <v>45382</v>
      </c>
      <c r="G4555" s="149">
        <v>44379</v>
      </c>
      <c r="H4555" s="150">
        <v>100000</v>
      </c>
      <c r="I4555" s="148" t="str">
        <f t="shared" ref="I4555:I4618" si="284">YEAR(G4555)&amp;"Q"&amp;ROUNDUP(MONTH(G4555)/3,0)</f>
        <v>2021Q3</v>
      </c>
      <c r="J4555" s="148">
        <f t="shared" ref="J4555:J4618" si="285">YEAR(F4555)-YEAR(G4555)</f>
        <v>3</v>
      </c>
      <c r="K4555" s="148">
        <f t="shared" ref="K4555:K4618" si="286">(YEAR(F4555)*4+ROUNDDOWN((MONTH(F4555)-1)/3,0))
-(YEAR(G4555)*4+ROUNDDOWN((MONTH(G4555)-1)/3,0))</f>
        <v>10</v>
      </c>
      <c r="L4555" s="151">
        <f t="shared" ref="L4555:L4618" si="287">IF(C4555="Declined",0,IF(C4555="Admitted",1,IF(B4555="TPD",0.8,1)))</f>
        <v>1</v>
      </c>
    </row>
    <row r="4556" spans="2:12" x14ac:dyDescent="0.25">
      <c r="B4556" s="147" t="s">
        <v>9</v>
      </c>
      <c r="C4556" s="148" t="s">
        <v>7</v>
      </c>
      <c r="D4556" s="148">
        <v>52</v>
      </c>
      <c r="E4556" s="148" t="s">
        <v>8</v>
      </c>
      <c r="F4556" s="149">
        <v>45382</v>
      </c>
      <c r="G4556" s="149">
        <v>44740</v>
      </c>
      <c r="H4556" s="150">
        <v>27000</v>
      </c>
      <c r="I4556" s="148" t="str">
        <f t="shared" si="284"/>
        <v>2022Q2</v>
      </c>
      <c r="J4556" s="148">
        <f t="shared" si="285"/>
        <v>2</v>
      </c>
      <c r="K4556" s="148">
        <f t="shared" si="286"/>
        <v>7</v>
      </c>
      <c r="L4556" s="151">
        <f t="shared" si="287"/>
        <v>1</v>
      </c>
    </row>
    <row r="4557" spans="2:12" x14ac:dyDescent="0.25">
      <c r="B4557" s="147" t="s">
        <v>6</v>
      </c>
      <c r="C4557" s="148" t="s">
        <v>7</v>
      </c>
      <c r="D4557" s="148">
        <v>44</v>
      </c>
      <c r="E4557" s="148" t="s">
        <v>8</v>
      </c>
      <c r="F4557" s="149">
        <v>45382</v>
      </c>
      <c r="G4557" s="149">
        <v>44864</v>
      </c>
      <c r="H4557" s="150">
        <v>52000</v>
      </c>
      <c r="I4557" s="148" t="str">
        <f t="shared" si="284"/>
        <v>2022Q4</v>
      </c>
      <c r="J4557" s="148">
        <f t="shared" si="285"/>
        <v>2</v>
      </c>
      <c r="K4557" s="148">
        <f t="shared" si="286"/>
        <v>5</v>
      </c>
      <c r="L4557" s="151">
        <f t="shared" si="287"/>
        <v>1</v>
      </c>
    </row>
    <row r="4558" spans="2:12" x14ac:dyDescent="0.25">
      <c r="B4558" s="147" t="s">
        <v>9</v>
      </c>
      <c r="C4558" s="148" t="s">
        <v>7</v>
      </c>
      <c r="D4558" s="148">
        <v>42</v>
      </c>
      <c r="E4558" s="148" t="s">
        <v>8</v>
      </c>
      <c r="F4558" s="149">
        <v>45382</v>
      </c>
      <c r="G4558" s="149">
        <v>44985</v>
      </c>
      <c r="H4558" s="150">
        <v>64000</v>
      </c>
      <c r="I4558" s="148" t="str">
        <f t="shared" si="284"/>
        <v>2023Q1</v>
      </c>
      <c r="J4558" s="148">
        <f t="shared" si="285"/>
        <v>1</v>
      </c>
      <c r="K4558" s="148">
        <f t="shared" si="286"/>
        <v>4</v>
      </c>
      <c r="L4558" s="151">
        <f t="shared" si="287"/>
        <v>1</v>
      </c>
    </row>
    <row r="4559" spans="2:12" x14ac:dyDescent="0.25">
      <c r="B4559" s="147" t="s">
        <v>6</v>
      </c>
      <c r="C4559" s="148" t="s">
        <v>7</v>
      </c>
      <c r="D4559" s="148">
        <v>62</v>
      </c>
      <c r="E4559" s="148" t="s">
        <v>8</v>
      </c>
      <c r="F4559" s="149">
        <v>45382</v>
      </c>
      <c r="G4559" s="149">
        <v>45347</v>
      </c>
      <c r="H4559" s="150">
        <v>10000</v>
      </c>
      <c r="I4559" s="148" t="str">
        <f t="shared" si="284"/>
        <v>2024Q1</v>
      </c>
      <c r="J4559" s="148">
        <f t="shared" si="285"/>
        <v>0</v>
      </c>
      <c r="K4559" s="148">
        <f t="shared" si="286"/>
        <v>0</v>
      </c>
      <c r="L4559" s="151">
        <f t="shared" si="287"/>
        <v>1</v>
      </c>
    </row>
    <row r="4560" spans="2:12" x14ac:dyDescent="0.25">
      <c r="B4560" s="147" t="s">
        <v>9</v>
      </c>
      <c r="C4560" s="148" t="s">
        <v>7</v>
      </c>
      <c r="D4560" s="148">
        <v>31</v>
      </c>
      <c r="E4560" s="148" t="s">
        <v>8</v>
      </c>
      <c r="F4560" s="149">
        <v>45383</v>
      </c>
      <c r="G4560" s="149">
        <v>44058</v>
      </c>
      <c r="H4560" s="150">
        <v>98000</v>
      </c>
      <c r="I4560" s="148" t="str">
        <f t="shared" si="284"/>
        <v>2020Q3</v>
      </c>
      <c r="J4560" s="148">
        <f t="shared" si="285"/>
        <v>4</v>
      </c>
      <c r="K4560" s="148">
        <f t="shared" si="286"/>
        <v>15</v>
      </c>
      <c r="L4560" s="151">
        <f t="shared" si="287"/>
        <v>1</v>
      </c>
    </row>
    <row r="4561" spans="2:12" x14ac:dyDescent="0.25">
      <c r="B4561" s="147" t="s">
        <v>9</v>
      </c>
      <c r="C4561" s="148" t="s">
        <v>7</v>
      </c>
      <c r="D4561" s="148">
        <v>43</v>
      </c>
      <c r="E4561" s="148" t="s">
        <v>8</v>
      </c>
      <c r="F4561" s="149">
        <v>45383</v>
      </c>
      <c r="G4561" s="149">
        <v>44723</v>
      </c>
      <c r="H4561" s="150">
        <v>59000</v>
      </c>
      <c r="I4561" s="148" t="str">
        <f t="shared" si="284"/>
        <v>2022Q2</v>
      </c>
      <c r="J4561" s="148">
        <f t="shared" si="285"/>
        <v>2</v>
      </c>
      <c r="K4561" s="148">
        <f t="shared" si="286"/>
        <v>8</v>
      </c>
      <c r="L4561" s="151">
        <f t="shared" si="287"/>
        <v>1</v>
      </c>
    </row>
    <row r="4562" spans="2:12" x14ac:dyDescent="0.25">
      <c r="B4562" s="147" t="s">
        <v>6</v>
      </c>
      <c r="C4562" s="148" t="s">
        <v>7</v>
      </c>
      <c r="D4562" s="148">
        <v>39</v>
      </c>
      <c r="E4562" s="148" t="s">
        <v>8</v>
      </c>
      <c r="F4562" s="149">
        <v>45383</v>
      </c>
      <c r="G4562" s="149">
        <v>45008</v>
      </c>
      <c r="H4562" s="150">
        <v>81000</v>
      </c>
      <c r="I4562" s="148" t="str">
        <f t="shared" si="284"/>
        <v>2023Q1</v>
      </c>
      <c r="J4562" s="148">
        <f t="shared" si="285"/>
        <v>1</v>
      </c>
      <c r="K4562" s="148">
        <f t="shared" si="286"/>
        <v>5</v>
      </c>
      <c r="L4562" s="151">
        <f t="shared" si="287"/>
        <v>1</v>
      </c>
    </row>
    <row r="4563" spans="2:12" x14ac:dyDescent="0.25">
      <c r="B4563" s="147" t="s">
        <v>9</v>
      </c>
      <c r="C4563" s="148" t="s">
        <v>7</v>
      </c>
      <c r="D4563" s="148">
        <v>57</v>
      </c>
      <c r="E4563" s="148" t="s">
        <v>8</v>
      </c>
      <c r="F4563" s="149">
        <v>45383</v>
      </c>
      <c r="G4563" s="149">
        <v>45131</v>
      </c>
      <c r="H4563" s="150">
        <v>15000</v>
      </c>
      <c r="I4563" s="148" t="str">
        <f t="shared" si="284"/>
        <v>2023Q3</v>
      </c>
      <c r="J4563" s="148">
        <f t="shared" si="285"/>
        <v>1</v>
      </c>
      <c r="K4563" s="148">
        <f t="shared" si="286"/>
        <v>3</v>
      </c>
      <c r="L4563" s="151">
        <f t="shared" si="287"/>
        <v>1</v>
      </c>
    </row>
    <row r="4564" spans="2:12" x14ac:dyDescent="0.25">
      <c r="B4564" s="147" t="s">
        <v>6</v>
      </c>
      <c r="C4564" s="148" t="s">
        <v>7</v>
      </c>
      <c r="D4564" s="148">
        <v>28</v>
      </c>
      <c r="E4564" s="148" t="s">
        <v>8</v>
      </c>
      <c r="F4564" s="149">
        <v>45383</v>
      </c>
      <c r="G4564" s="149">
        <v>45196</v>
      </c>
      <c r="H4564" s="150">
        <v>100000</v>
      </c>
      <c r="I4564" s="148" t="str">
        <f t="shared" si="284"/>
        <v>2023Q3</v>
      </c>
      <c r="J4564" s="148">
        <f t="shared" si="285"/>
        <v>1</v>
      </c>
      <c r="K4564" s="148">
        <f t="shared" si="286"/>
        <v>3</v>
      </c>
      <c r="L4564" s="151">
        <f t="shared" si="287"/>
        <v>1</v>
      </c>
    </row>
    <row r="4565" spans="2:12" x14ac:dyDescent="0.25">
      <c r="B4565" s="147" t="s">
        <v>6</v>
      </c>
      <c r="C4565" s="148" t="s">
        <v>7</v>
      </c>
      <c r="D4565" s="148">
        <v>50</v>
      </c>
      <c r="E4565" s="148" t="s">
        <v>8</v>
      </c>
      <c r="F4565" s="149">
        <v>45383</v>
      </c>
      <c r="G4565" s="149">
        <v>45261</v>
      </c>
      <c r="H4565" s="150">
        <v>32000</v>
      </c>
      <c r="I4565" s="148" t="str">
        <f t="shared" si="284"/>
        <v>2023Q4</v>
      </c>
      <c r="J4565" s="148">
        <f t="shared" si="285"/>
        <v>1</v>
      </c>
      <c r="K4565" s="148">
        <f t="shared" si="286"/>
        <v>2</v>
      </c>
      <c r="L4565" s="151">
        <f t="shared" si="287"/>
        <v>1</v>
      </c>
    </row>
    <row r="4566" spans="2:12" x14ac:dyDescent="0.25">
      <c r="B4566" s="147" t="s">
        <v>11</v>
      </c>
      <c r="C4566" s="148" t="s">
        <v>7</v>
      </c>
      <c r="D4566" s="148">
        <v>31</v>
      </c>
      <c r="E4566" s="148" t="s">
        <v>8</v>
      </c>
      <c r="F4566" s="149">
        <v>45383</v>
      </c>
      <c r="G4566" s="149">
        <v>45366</v>
      </c>
      <c r="H4566" s="150">
        <v>98000</v>
      </c>
      <c r="I4566" s="148" t="str">
        <f t="shared" si="284"/>
        <v>2024Q1</v>
      </c>
      <c r="J4566" s="148">
        <f t="shared" si="285"/>
        <v>0</v>
      </c>
      <c r="K4566" s="148">
        <f t="shared" si="286"/>
        <v>1</v>
      </c>
      <c r="L4566" s="151">
        <f t="shared" si="287"/>
        <v>1</v>
      </c>
    </row>
    <row r="4567" spans="2:12" x14ac:dyDescent="0.25">
      <c r="B4567" s="147" t="s">
        <v>11</v>
      </c>
      <c r="C4567" s="148" t="s">
        <v>7</v>
      </c>
      <c r="D4567" s="148">
        <v>34</v>
      </c>
      <c r="E4567" s="148" t="s">
        <v>8</v>
      </c>
      <c r="F4567" s="149">
        <v>45383</v>
      </c>
      <c r="G4567" s="149">
        <v>45375</v>
      </c>
      <c r="H4567" s="150">
        <v>91000</v>
      </c>
      <c r="I4567" s="148" t="str">
        <f t="shared" si="284"/>
        <v>2024Q1</v>
      </c>
      <c r="J4567" s="148">
        <f t="shared" si="285"/>
        <v>0</v>
      </c>
      <c r="K4567" s="148">
        <f t="shared" si="286"/>
        <v>1</v>
      </c>
      <c r="L4567" s="151">
        <f t="shared" si="287"/>
        <v>1</v>
      </c>
    </row>
    <row r="4568" spans="2:12" x14ac:dyDescent="0.25">
      <c r="B4568" s="147" t="s">
        <v>9</v>
      </c>
      <c r="C4568" s="148" t="s">
        <v>7</v>
      </c>
      <c r="D4568" s="148">
        <v>43</v>
      </c>
      <c r="E4568" s="148" t="s">
        <v>8</v>
      </c>
      <c r="F4568" s="149">
        <v>45384</v>
      </c>
      <c r="G4568" s="149">
        <v>43932</v>
      </c>
      <c r="H4568" s="150">
        <v>59000</v>
      </c>
      <c r="I4568" s="148" t="str">
        <f t="shared" si="284"/>
        <v>2020Q2</v>
      </c>
      <c r="J4568" s="148">
        <f t="shared" si="285"/>
        <v>4</v>
      </c>
      <c r="K4568" s="148">
        <f t="shared" si="286"/>
        <v>16</v>
      </c>
      <c r="L4568" s="151">
        <f t="shared" si="287"/>
        <v>1</v>
      </c>
    </row>
    <row r="4569" spans="2:12" x14ac:dyDescent="0.25">
      <c r="B4569" s="147" t="s">
        <v>11</v>
      </c>
      <c r="C4569" s="148" t="s">
        <v>7</v>
      </c>
      <c r="D4569" s="148">
        <v>53</v>
      </c>
      <c r="E4569" s="148" t="s">
        <v>8</v>
      </c>
      <c r="F4569" s="149">
        <v>45384</v>
      </c>
      <c r="G4569" s="149">
        <v>45363</v>
      </c>
      <c r="H4569" s="150">
        <v>25000</v>
      </c>
      <c r="I4569" s="148" t="str">
        <f t="shared" si="284"/>
        <v>2024Q1</v>
      </c>
      <c r="J4569" s="148">
        <f t="shared" si="285"/>
        <v>0</v>
      </c>
      <c r="K4569" s="148">
        <f t="shared" si="286"/>
        <v>1</v>
      </c>
      <c r="L4569" s="151">
        <f t="shared" si="287"/>
        <v>1</v>
      </c>
    </row>
    <row r="4570" spans="2:12" x14ac:dyDescent="0.25">
      <c r="B4570" s="147" t="s">
        <v>9</v>
      </c>
      <c r="C4570" s="148" t="s">
        <v>7</v>
      </c>
      <c r="D4570" s="148">
        <v>37</v>
      </c>
      <c r="E4570" s="148" t="s">
        <v>8</v>
      </c>
      <c r="F4570" s="149">
        <v>45387</v>
      </c>
      <c r="G4570" s="149">
        <v>44951</v>
      </c>
      <c r="H4570" s="150">
        <v>86000</v>
      </c>
      <c r="I4570" s="148" t="str">
        <f t="shared" si="284"/>
        <v>2023Q1</v>
      </c>
      <c r="J4570" s="148">
        <f t="shared" si="285"/>
        <v>1</v>
      </c>
      <c r="K4570" s="148">
        <f t="shared" si="286"/>
        <v>5</v>
      </c>
      <c r="L4570" s="151">
        <f t="shared" si="287"/>
        <v>1</v>
      </c>
    </row>
    <row r="4571" spans="2:12" x14ac:dyDescent="0.25">
      <c r="B4571" s="147" t="s">
        <v>9</v>
      </c>
      <c r="C4571" s="148" t="s">
        <v>13</v>
      </c>
      <c r="D4571" s="148">
        <v>41</v>
      </c>
      <c r="E4571" s="148" t="s">
        <v>8</v>
      </c>
      <c r="F4571" s="149">
        <v>45387</v>
      </c>
      <c r="G4571" s="149">
        <v>44987</v>
      </c>
      <c r="H4571" s="150">
        <v>68000</v>
      </c>
      <c r="I4571" s="148" t="str">
        <f t="shared" si="284"/>
        <v>2023Q1</v>
      </c>
      <c r="J4571" s="148">
        <f t="shared" si="285"/>
        <v>1</v>
      </c>
      <c r="K4571" s="148">
        <f t="shared" si="286"/>
        <v>5</v>
      </c>
      <c r="L4571" s="151">
        <f t="shared" si="287"/>
        <v>0.8</v>
      </c>
    </row>
    <row r="4572" spans="2:12" x14ac:dyDescent="0.25">
      <c r="B4572" s="147" t="s">
        <v>6</v>
      </c>
      <c r="C4572" s="148" t="s">
        <v>7</v>
      </c>
      <c r="D4572" s="148">
        <v>24</v>
      </c>
      <c r="E4572" s="148" t="s">
        <v>8</v>
      </c>
      <c r="F4572" s="149">
        <v>45387</v>
      </c>
      <c r="G4572" s="149">
        <v>45006</v>
      </c>
      <c r="H4572" s="150">
        <v>100000</v>
      </c>
      <c r="I4572" s="148" t="str">
        <f t="shared" si="284"/>
        <v>2023Q1</v>
      </c>
      <c r="J4572" s="148">
        <f t="shared" si="285"/>
        <v>1</v>
      </c>
      <c r="K4572" s="148">
        <f t="shared" si="286"/>
        <v>5</v>
      </c>
      <c r="L4572" s="151">
        <f t="shared" si="287"/>
        <v>1</v>
      </c>
    </row>
    <row r="4573" spans="2:12" x14ac:dyDescent="0.25">
      <c r="B4573" s="147" t="s">
        <v>6</v>
      </c>
      <c r="C4573" s="148" t="s">
        <v>7</v>
      </c>
      <c r="D4573" s="148">
        <v>28</v>
      </c>
      <c r="E4573" s="148" t="s">
        <v>8</v>
      </c>
      <c r="F4573" s="149">
        <v>45387</v>
      </c>
      <c r="G4573" s="149">
        <v>45311</v>
      </c>
      <c r="H4573" s="150">
        <v>100000</v>
      </c>
      <c r="I4573" s="148" t="str">
        <f t="shared" si="284"/>
        <v>2024Q1</v>
      </c>
      <c r="J4573" s="148">
        <f t="shared" si="285"/>
        <v>0</v>
      </c>
      <c r="K4573" s="148">
        <f t="shared" si="286"/>
        <v>1</v>
      </c>
      <c r="L4573" s="151">
        <f t="shared" si="287"/>
        <v>1</v>
      </c>
    </row>
    <row r="4574" spans="2:12" x14ac:dyDescent="0.25">
      <c r="B4574" s="147" t="s">
        <v>6</v>
      </c>
      <c r="C4574" s="148" t="s">
        <v>7</v>
      </c>
      <c r="D4574" s="148">
        <v>19</v>
      </c>
      <c r="E4574" s="148" t="s">
        <v>8</v>
      </c>
      <c r="F4574" s="149">
        <v>45387</v>
      </c>
      <c r="G4574" s="149">
        <v>45324</v>
      </c>
      <c r="H4574" s="150">
        <v>100000</v>
      </c>
      <c r="I4574" s="148" t="str">
        <f t="shared" si="284"/>
        <v>2024Q1</v>
      </c>
      <c r="J4574" s="148">
        <f t="shared" si="285"/>
        <v>0</v>
      </c>
      <c r="K4574" s="148">
        <f t="shared" si="286"/>
        <v>1</v>
      </c>
      <c r="L4574" s="151">
        <f t="shared" si="287"/>
        <v>1</v>
      </c>
    </row>
    <row r="4575" spans="2:12" x14ac:dyDescent="0.25">
      <c r="B4575" s="147" t="s">
        <v>9</v>
      </c>
      <c r="C4575" s="148" t="s">
        <v>7</v>
      </c>
      <c r="D4575" s="148">
        <v>51</v>
      </c>
      <c r="E4575" s="148" t="s">
        <v>8</v>
      </c>
      <c r="F4575" s="149">
        <v>45388</v>
      </c>
      <c r="G4575" s="149">
        <v>44357</v>
      </c>
      <c r="H4575" s="150">
        <v>30000</v>
      </c>
      <c r="I4575" s="148" t="str">
        <f t="shared" si="284"/>
        <v>2021Q2</v>
      </c>
      <c r="J4575" s="148">
        <f t="shared" si="285"/>
        <v>3</v>
      </c>
      <c r="K4575" s="148">
        <f t="shared" si="286"/>
        <v>12</v>
      </c>
      <c r="L4575" s="151">
        <f t="shared" si="287"/>
        <v>1</v>
      </c>
    </row>
    <row r="4576" spans="2:12" x14ac:dyDescent="0.25">
      <c r="B4576" s="147" t="s">
        <v>9</v>
      </c>
      <c r="C4576" s="148" t="s">
        <v>7</v>
      </c>
      <c r="D4576" s="148">
        <v>60</v>
      </c>
      <c r="E4576" s="148" t="s">
        <v>8</v>
      </c>
      <c r="F4576" s="149">
        <v>45388</v>
      </c>
      <c r="G4576" s="149">
        <v>44519</v>
      </c>
      <c r="H4576" s="150">
        <v>10000</v>
      </c>
      <c r="I4576" s="148" t="str">
        <f t="shared" si="284"/>
        <v>2021Q4</v>
      </c>
      <c r="J4576" s="148">
        <f t="shared" si="285"/>
        <v>3</v>
      </c>
      <c r="K4576" s="148">
        <f t="shared" si="286"/>
        <v>10</v>
      </c>
      <c r="L4576" s="151">
        <f t="shared" si="287"/>
        <v>1</v>
      </c>
    </row>
    <row r="4577" spans="2:12" x14ac:dyDescent="0.25">
      <c r="B4577" s="147" t="s">
        <v>9</v>
      </c>
      <c r="C4577" s="148" t="s">
        <v>7</v>
      </c>
      <c r="D4577" s="148">
        <v>56</v>
      </c>
      <c r="E4577" s="148" t="s">
        <v>8</v>
      </c>
      <c r="F4577" s="149">
        <v>45388</v>
      </c>
      <c r="G4577" s="149">
        <v>45142</v>
      </c>
      <c r="H4577" s="150">
        <v>17000</v>
      </c>
      <c r="I4577" s="148" t="str">
        <f t="shared" si="284"/>
        <v>2023Q3</v>
      </c>
      <c r="J4577" s="148">
        <f t="shared" si="285"/>
        <v>1</v>
      </c>
      <c r="K4577" s="148">
        <f t="shared" si="286"/>
        <v>3</v>
      </c>
      <c r="L4577" s="151">
        <f t="shared" si="287"/>
        <v>1</v>
      </c>
    </row>
    <row r="4578" spans="2:12" x14ac:dyDescent="0.25">
      <c r="B4578" s="147" t="s">
        <v>11</v>
      </c>
      <c r="C4578" s="148" t="s">
        <v>7</v>
      </c>
      <c r="D4578" s="148">
        <v>45</v>
      </c>
      <c r="E4578" s="148" t="s">
        <v>8</v>
      </c>
      <c r="F4578" s="149">
        <v>45388</v>
      </c>
      <c r="G4578" s="149">
        <v>45257</v>
      </c>
      <c r="H4578" s="150">
        <v>47000</v>
      </c>
      <c r="I4578" s="148" t="str">
        <f t="shared" si="284"/>
        <v>2023Q4</v>
      </c>
      <c r="J4578" s="148">
        <f t="shared" si="285"/>
        <v>1</v>
      </c>
      <c r="K4578" s="148">
        <f t="shared" si="286"/>
        <v>2</v>
      </c>
      <c r="L4578" s="151">
        <f t="shared" si="287"/>
        <v>1</v>
      </c>
    </row>
    <row r="4579" spans="2:12" x14ac:dyDescent="0.25">
      <c r="B4579" s="147" t="s">
        <v>6</v>
      </c>
      <c r="C4579" s="148" t="s">
        <v>7</v>
      </c>
      <c r="D4579" s="148">
        <v>33</v>
      </c>
      <c r="E4579" s="148" t="s">
        <v>8</v>
      </c>
      <c r="F4579" s="149">
        <v>45389</v>
      </c>
      <c r="G4579" s="149">
        <v>45274</v>
      </c>
      <c r="H4579" s="150">
        <v>94000</v>
      </c>
      <c r="I4579" s="148" t="str">
        <f t="shared" si="284"/>
        <v>2023Q4</v>
      </c>
      <c r="J4579" s="148">
        <f t="shared" si="285"/>
        <v>1</v>
      </c>
      <c r="K4579" s="148">
        <f t="shared" si="286"/>
        <v>2</v>
      </c>
      <c r="L4579" s="151">
        <f t="shared" si="287"/>
        <v>1</v>
      </c>
    </row>
    <row r="4580" spans="2:12" x14ac:dyDescent="0.25">
      <c r="B4580" s="147" t="s">
        <v>6</v>
      </c>
      <c r="C4580" s="148" t="s">
        <v>7</v>
      </c>
      <c r="D4580" s="148">
        <v>34</v>
      </c>
      <c r="E4580" s="148" t="s">
        <v>8</v>
      </c>
      <c r="F4580" s="149">
        <v>45389</v>
      </c>
      <c r="G4580" s="149">
        <v>45291</v>
      </c>
      <c r="H4580" s="150">
        <v>91000</v>
      </c>
      <c r="I4580" s="148" t="str">
        <f t="shared" si="284"/>
        <v>2023Q4</v>
      </c>
      <c r="J4580" s="148">
        <f t="shared" si="285"/>
        <v>1</v>
      </c>
      <c r="K4580" s="148">
        <f t="shared" si="286"/>
        <v>2</v>
      </c>
      <c r="L4580" s="151">
        <f t="shared" si="287"/>
        <v>1</v>
      </c>
    </row>
    <row r="4581" spans="2:12" x14ac:dyDescent="0.25">
      <c r="B4581" s="147" t="s">
        <v>6</v>
      </c>
      <c r="C4581" s="148" t="s">
        <v>7</v>
      </c>
      <c r="D4581" s="148">
        <v>37</v>
      </c>
      <c r="E4581" s="148" t="s">
        <v>8</v>
      </c>
      <c r="F4581" s="149">
        <v>45389</v>
      </c>
      <c r="G4581" s="149">
        <v>45341</v>
      </c>
      <c r="H4581" s="150">
        <v>86000</v>
      </c>
      <c r="I4581" s="148" t="str">
        <f t="shared" si="284"/>
        <v>2024Q1</v>
      </c>
      <c r="J4581" s="148">
        <f t="shared" si="285"/>
        <v>0</v>
      </c>
      <c r="K4581" s="148">
        <f t="shared" si="286"/>
        <v>1</v>
      </c>
      <c r="L4581" s="151">
        <f t="shared" si="287"/>
        <v>1</v>
      </c>
    </row>
    <row r="4582" spans="2:12" x14ac:dyDescent="0.25">
      <c r="B4582" s="147" t="s">
        <v>6</v>
      </c>
      <c r="C4582" s="148" t="s">
        <v>7</v>
      </c>
      <c r="D4582" s="148">
        <v>61</v>
      </c>
      <c r="E4582" s="148" t="s">
        <v>8</v>
      </c>
      <c r="F4582" s="149">
        <v>45390</v>
      </c>
      <c r="G4582" s="149">
        <v>45354</v>
      </c>
      <c r="H4582" s="150">
        <v>10000</v>
      </c>
      <c r="I4582" s="148" t="str">
        <f t="shared" si="284"/>
        <v>2024Q1</v>
      </c>
      <c r="J4582" s="148">
        <f t="shared" si="285"/>
        <v>0</v>
      </c>
      <c r="K4582" s="148">
        <f t="shared" si="286"/>
        <v>1</v>
      </c>
      <c r="L4582" s="151">
        <f t="shared" si="287"/>
        <v>1</v>
      </c>
    </row>
    <row r="4583" spans="2:12" x14ac:dyDescent="0.25">
      <c r="B4583" s="147" t="s">
        <v>9</v>
      </c>
      <c r="C4583" s="148" t="s">
        <v>7</v>
      </c>
      <c r="D4583" s="148">
        <v>42</v>
      </c>
      <c r="E4583" s="148" t="s">
        <v>8</v>
      </c>
      <c r="F4583" s="149">
        <v>45391</v>
      </c>
      <c r="G4583" s="149">
        <v>44252</v>
      </c>
      <c r="H4583" s="150">
        <v>64000</v>
      </c>
      <c r="I4583" s="148" t="str">
        <f t="shared" si="284"/>
        <v>2021Q1</v>
      </c>
      <c r="J4583" s="148">
        <f t="shared" si="285"/>
        <v>3</v>
      </c>
      <c r="K4583" s="148">
        <f t="shared" si="286"/>
        <v>13</v>
      </c>
      <c r="L4583" s="151">
        <f t="shared" si="287"/>
        <v>1</v>
      </c>
    </row>
    <row r="4584" spans="2:12" x14ac:dyDescent="0.25">
      <c r="B4584" s="147" t="s">
        <v>9</v>
      </c>
      <c r="C4584" s="148" t="s">
        <v>7</v>
      </c>
      <c r="D4584" s="148">
        <v>43</v>
      </c>
      <c r="E4584" s="148" t="s">
        <v>8</v>
      </c>
      <c r="F4584" s="149">
        <v>45391</v>
      </c>
      <c r="G4584" s="149">
        <v>44696</v>
      </c>
      <c r="H4584" s="150">
        <v>59000</v>
      </c>
      <c r="I4584" s="148" t="str">
        <f t="shared" si="284"/>
        <v>2022Q2</v>
      </c>
      <c r="J4584" s="148">
        <f t="shared" si="285"/>
        <v>2</v>
      </c>
      <c r="K4584" s="148">
        <f t="shared" si="286"/>
        <v>8</v>
      </c>
      <c r="L4584" s="151">
        <f t="shared" si="287"/>
        <v>1</v>
      </c>
    </row>
    <row r="4585" spans="2:12" x14ac:dyDescent="0.25">
      <c r="B4585" s="147" t="s">
        <v>6</v>
      </c>
      <c r="C4585" s="148" t="s">
        <v>7</v>
      </c>
      <c r="D4585" s="148">
        <v>31</v>
      </c>
      <c r="E4585" s="148" t="s">
        <v>8</v>
      </c>
      <c r="F4585" s="149">
        <v>45391</v>
      </c>
      <c r="G4585" s="149">
        <v>45074</v>
      </c>
      <c r="H4585" s="150">
        <v>98000</v>
      </c>
      <c r="I4585" s="148" t="str">
        <f t="shared" si="284"/>
        <v>2023Q2</v>
      </c>
      <c r="J4585" s="148">
        <f t="shared" si="285"/>
        <v>1</v>
      </c>
      <c r="K4585" s="148">
        <f t="shared" si="286"/>
        <v>4</v>
      </c>
      <c r="L4585" s="151">
        <f t="shared" si="287"/>
        <v>1</v>
      </c>
    </row>
    <row r="4586" spans="2:12" x14ac:dyDescent="0.25">
      <c r="B4586" s="147" t="s">
        <v>9</v>
      </c>
      <c r="C4586" s="148" t="s">
        <v>13</v>
      </c>
      <c r="D4586" s="148">
        <v>26</v>
      </c>
      <c r="E4586" s="148" t="s">
        <v>8</v>
      </c>
      <c r="F4586" s="149">
        <v>45394</v>
      </c>
      <c r="G4586" s="149">
        <v>44862</v>
      </c>
      <c r="H4586" s="150">
        <v>100000</v>
      </c>
      <c r="I4586" s="148" t="str">
        <f t="shared" si="284"/>
        <v>2022Q4</v>
      </c>
      <c r="J4586" s="148">
        <f t="shared" si="285"/>
        <v>2</v>
      </c>
      <c r="K4586" s="148">
        <f t="shared" si="286"/>
        <v>6</v>
      </c>
      <c r="L4586" s="151">
        <f t="shared" si="287"/>
        <v>0.8</v>
      </c>
    </row>
    <row r="4587" spans="2:12" x14ac:dyDescent="0.25">
      <c r="B4587" s="147" t="s">
        <v>6</v>
      </c>
      <c r="C4587" s="148" t="s">
        <v>7</v>
      </c>
      <c r="D4587" s="148">
        <v>19</v>
      </c>
      <c r="E4587" s="148" t="s">
        <v>8</v>
      </c>
      <c r="F4587" s="149">
        <v>45394</v>
      </c>
      <c r="G4587" s="149">
        <v>45263</v>
      </c>
      <c r="H4587" s="150">
        <v>100000</v>
      </c>
      <c r="I4587" s="148" t="str">
        <f t="shared" si="284"/>
        <v>2023Q4</v>
      </c>
      <c r="J4587" s="148">
        <f t="shared" si="285"/>
        <v>1</v>
      </c>
      <c r="K4587" s="148">
        <f t="shared" si="286"/>
        <v>2</v>
      </c>
      <c r="L4587" s="151">
        <f t="shared" si="287"/>
        <v>1</v>
      </c>
    </row>
    <row r="4588" spans="2:12" x14ac:dyDescent="0.25">
      <c r="B4588" s="147" t="s">
        <v>6</v>
      </c>
      <c r="C4588" s="148" t="s">
        <v>7</v>
      </c>
      <c r="D4588" s="148">
        <v>45</v>
      </c>
      <c r="E4588" s="148" t="s">
        <v>8</v>
      </c>
      <c r="F4588" s="149">
        <v>45394</v>
      </c>
      <c r="G4588" s="149">
        <v>45342</v>
      </c>
      <c r="H4588" s="150">
        <v>47000</v>
      </c>
      <c r="I4588" s="148" t="str">
        <f t="shared" si="284"/>
        <v>2024Q1</v>
      </c>
      <c r="J4588" s="148">
        <f t="shared" si="285"/>
        <v>0</v>
      </c>
      <c r="K4588" s="148">
        <f t="shared" si="286"/>
        <v>1</v>
      </c>
      <c r="L4588" s="151">
        <f t="shared" si="287"/>
        <v>1</v>
      </c>
    </row>
    <row r="4589" spans="2:12" x14ac:dyDescent="0.25">
      <c r="B4589" s="147" t="s">
        <v>9</v>
      </c>
      <c r="C4589" s="148" t="s">
        <v>7</v>
      </c>
      <c r="D4589" s="148">
        <v>47</v>
      </c>
      <c r="E4589" s="148" t="s">
        <v>8</v>
      </c>
      <c r="F4589" s="149">
        <v>45395</v>
      </c>
      <c r="G4589" s="149">
        <v>44359</v>
      </c>
      <c r="H4589" s="150">
        <v>40000</v>
      </c>
      <c r="I4589" s="148" t="str">
        <f t="shared" si="284"/>
        <v>2021Q2</v>
      </c>
      <c r="J4589" s="148">
        <f t="shared" si="285"/>
        <v>3</v>
      </c>
      <c r="K4589" s="148">
        <f t="shared" si="286"/>
        <v>12</v>
      </c>
      <c r="L4589" s="151">
        <f t="shared" si="287"/>
        <v>1</v>
      </c>
    </row>
    <row r="4590" spans="2:12" x14ac:dyDescent="0.25">
      <c r="B4590" s="147" t="s">
        <v>9</v>
      </c>
      <c r="C4590" s="148" t="s">
        <v>7</v>
      </c>
      <c r="D4590" s="148">
        <v>55</v>
      </c>
      <c r="E4590" s="148" t="s">
        <v>8</v>
      </c>
      <c r="F4590" s="149">
        <v>45395</v>
      </c>
      <c r="G4590" s="149">
        <v>44493</v>
      </c>
      <c r="H4590" s="150">
        <v>20000</v>
      </c>
      <c r="I4590" s="148" t="str">
        <f t="shared" si="284"/>
        <v>2021Q4</v>
      </c>
      <c r="J4590" s="148">
        <f t="shared" si="285"/>
        <v>3</v>
      </c>
      <c r="K4590" s="148">
        <f t="shared" si="286"/>
        <v>10</v>
      </c>
      <c r="L4590" s="151">
        <f t="shared" si="287"/>
        <v>1</v>
      </c>
    </row>
    <row r="4591" spans="2:12" x14ac:dyDescent="0.25">
      <c r="B4591" s="147" t="s">
        <v>6</v>
      </c>
      <c r="C4591" s="148" t="s">
        <v>7</v>
      </c>
      <c r="D4591" s="148">
        <v>64</v>
      </c>
      <c r="E4591" s="148" t="s">
        <v>8</v>
      </c>
      <c r="F4591" s="149">
        <v>45395</v>
      </c>
      <c r="G4591" s="149">
        <v>45338</v>
      </c>
      <c r="H4591" s="150">
        <v>10000</v>
      </c>
      <c r="I4591" s="148" t="str">
        <f t="shared" si="284"/>
        <v>2024Q1</v>
      </c>
      <c r="J4591" s="148">
        <f t="shared" si="285"/>
        <v>0</v>
      </c>
      <c r="K4591" s="148">
        <f t="shared" si="286"/>
        <v>1</v>
      </c>
      <c r="L4591" s="151">
        <f t="shared" si="287"/>
        <v>1</v>
      </c>
    </row>
    <row r="4592" spans="2:12" x14ac:dyDescent="0.25">
      <c r="B4592" s="147" t="s">
        <v>9</v>
      </c>
      <c r="C4592" s="148" t="s">
        <v>13</v>
      </c>
      <c r="D4592" s="148">
        <v>55</v>
      </c>
      <c r="E4592" s="148" t="s">
        <v>8</v>
      </c>
      <c r="F4592" s="149">
        <v>45396</v>
      </c>
      <c r="G4592" s="149">
        <v>43008</v>
      </c>
      <c r="H4592" s="150">
        <v>20000</v>
      </c>
      <c r="I4592" s="148" t="str">
        <f t="shared" si="284"/>
        <v>2017Q3</v>
      </c>
      <c r="J4592" s="148">
        <f t="shared" si="285"/>
        <v>7</v>
      </c>
      <c r="K4592" s="148">
        <f t="shared" si="286"/>
        <v>27</v>
      </c>
      <c r="L4592" s="151">
        <f t="shared" si="287"/>
        <v>0.8</v>
      </c>
    </row>
    <row r="4593" spans="2:12" x14ac:dyDescent="0.25">
      <c r="B4593" s="147" t="s">
        <v>9</v>
      </c>
      <c r="C4593" s="148" t="s">
        <v>7</v>
      </c>
      <c r="D4593" s="148">
        <v>55</v>
      </c>
      <c r="E4593" s="148" t="s">
        <v>8</v>
      </c>
      <c r="F4593" s="149">
        <v>45396</v>
      </c>
      <c r="G4593" s="149">
        <v>44831</v>
      </c>
      <c r="H4593" s="150">
        <v>20000</v>
      </c>
      <c r="I4593" s="148" t="str">
        <f t="shared" si="284"/>
        <v>2022Q3</v>
      </c>
      <c r="J4593" s="148">
        <f t="shared" si="285"/>
        <v>2</v>
      </c>
      <c r="K4593" s="148">
        <f t="shared" si="286"/>
        <v>7</v>
      </c>
      <c r="L4593" s="151">
        <f t="shared" si="287"/>
        <v>1</v>
      </c>
    </row>
    <row r="4594" spans="2:12" x14ac:dyDescent="0.25">
      <c r="B4594" s="147" t="s">
        <v>6</v>
      </c>
      <c r="C4594" s="148" t="s">
        <v>7</v>
      </c>
      <c r="D4594" s="148">
        <v>50</v>
      </c>
      <c r="E4594" s="148" t="s">
        <v>8</v>
      </c>
      <c r="F4594" s="149">
        <v>45396</v>
      </c>
      <c r="G4594" s="149">
        <v>45330</v>
      </c>
      <c r="H4594" s="150">
        <v>32000</v>
      </c>
      <c r="I4594" s="148" t="str">
        <f t="shared" si="284"/>
        <v>2024Q1</v>
      </c>
      <c r="J4594" s="148">
        <f t="shared" si="285"/>
        <v>0</v>
      </c>
      <c r="K4594" s="148">
        <f t="shared" si="286"/>
        <v>1</v>
      </c>
      <c r="L4594" s="151">
        <f t="shared" si="287"/>
        <v>1</v>
      </c>
    </row>
    <row r="4595" spans="2:12" x14ac:dyDescent="0.25">
      <c r="B4595" s="147" t="s">
        <v>9</v>
      </c>
      <c r="C4595" s="148" t="s">
        <v>7</v>
      </c>
      <c r="D4595" s="148">
        <v>48</v>
      </c>
      <c r="E4595" s="148" t="s">
        <v>8</v>
      </c>
      <c r="F4595" s="149">
        <v>45397</v>
      </c>
      <c r="G4595" s="149">
        <v>44317</v>
      </c>
      <c r="H4595" s="150">
        <v>38000</v>
      </c>
      <c r="I4595" s="148" t="str">
        <f t="shared" si="284"/>
        <v>2021Q2</v>
      </c>
      <c r="J4595" s="148">
        <f t="shared" si="285"/>
        <v>3</v>
      </c>
      <c r="K4595" s="148">
        <f t="shared" si="286"/>
        <v>12</v>
      </c>
      <c r="L4595" s="151">
        <f t="shared" si="287"/>
        <v>1</v>
      </c>
    </row>
    <row r="4596" spans="2:12" x14ac:dyDescent="0.25">
      <c r="B4596" s="147" t="s">
        <v>9</v>
      </c>
      <c r="C4596" s="148" t="s">
        <v>7</v>
      </c>
      <c r="D4596" s="148">
        <v>28</v>
      </c>
      <c r="E4596" s="148" t="s">
        <v>8</v>
      </c>
      <c r="F4596" s="149">
        <v>45397</v>
      </c>
      <c r="G4596" s="149">
        <v>44338</v>
      </c>
      <c r="H4596" s="150">
        <v>100000</v>
      </c>
      <c r="I4596" s="148" t="str">
        <f t="shared" si="284"/>
        <v>2021Q2</v>
      </c>
      <c r="J4596" s="148">
        <f t="shared" si="285"/>
        <v>3</v>
      </c>
      <c r="K4596" s="148">
        <f t="shared" si="286"/>
        <v>12</v>
      </c>
      <c r="L4596" s="151">
        <f t="shared" si="287"/>
        <v>1</v>
      </c>
    </row>
    <row r="4597" spans="2:12" x14ac:dyDescent="0.25">
      <c r="B4597" s="147" t="s">
        <v>9</v>
      </c>
      <c r="C4597" s="148" t="s">
        <v>7</v>
      </c>
      <c r="D4597" s="148">
        <v>49</v>
      </c>
      <c r="E4597" s="148" t="s">
        <v>8</v>
      </c>
      <c r="F4597" s="149">
        <v>45397</v>
      </c>
      <c r="G4597" s="149">
        <v>44346</v>
      </c>
      <c r="H4597" s="150">
        <v>35000</v>
      </c>
      <c r="I4597" s="148" t="str">
        <f t="shared" si="284"/>
        <v>2021Q2</v>
      </c>
      <c r="J4597" s="148">
        <f t="shared" si="285"/>
        <v>3</v>
      </c>
      <c r="K4597" s="148">
        <f t="shared" si="286"/>
        <v>12</v>
      </c>
      <c r="L4597" s="151">
        <f t="shared" si="287"/>
        <v>1</v>
      </c>
    </row>
    <row r="4598" spans="2:12" x14ac:dyDescent="0.25">
      <c r="B4598" s="147" t="s">
        <v>9</v>
      </c>
      <c r="C4598" s="148" t="s">
        <v>7</v>
      </c>
      <c r="D4598" s="148">
        <v>60</v>
      </c>
      <c r="E4598" s="148" t="s">
        <v>8</v>
      </c>
      <c r="F4598" s="149">
        <v>45397</v>
      </c>
      <c r="G4598" s="149">
        <v>45126</v>
      </c>
      <c r="H4598" s="150">
        <v>10000</v>
      </c>
      <c r="I4598" s="148" t="str">
        <f t="shared" si="284"/>
        <v>2023Q3</v>
      </c>
      <c r="J4598" s="148">
        <f t="shared" si="285"/>
        <v>1</v>
      </c>
      <c r="K4598" s="148">
        <f t="shared" si="286"/>
        <v>3</v>
      </c>
      <c r="L4598" s="151">
        <f t="shared" si="287"/>
        <v>1</v>
      </c>
    </row>
    <row r="4599" spans="2:12" x14ac:dyDescent="0.25">
      <c r="B4599" s="147" t="s">
        <v>6</v>
      </c>
      <c r="C4599" s="148" t="s">
        <v>7</v>
      </c>
      <c r="D4599" s="148">
        <v>62</v>
      </c>
      <c r="E4599" s="148" t="s">
        <v>8</v>
      </c>
      <c r="F4599" s="149">
        <v>45397</v>
      </c>
      <c r="G4599" s="149">
        <v>45338</v>
      </c>
      <c r="H4599" s="150">
        <v>10000</v>
      </c>
      <c r="I4599" s="148" t="str">
        <f t="shared" si="284"/>
        <v>2024Q1</v>
      </c>
      <c r="J4599" s="148">
        <f t="shared" si="285"/>
        <v>0</v>
      </c>
      <c r="K4599" s="148">
        <f t="shared" si="286"/>
        <v>1</v>
      </c>
      <c r="L4599" s="151">
        <f t="shared" si="287"/>
        <v>1</v>
      </c>
    </row>
    <row r="4600" spans="2:12" x14ac:dyDescent="0.25">
      <c r="B4600" s="147" t="s">
        <v>6</v>
      </c>
      <c r="C4600" s="148" t="s">
        <v>7</v>
      </c>
      <c r="D4600" s="148">
        <v>42</v>
      </c>
      <c r="E4600" s="148" t="s">
        <v>8</v>
      </c>
      <c r="F4600" s="149">
        <v>45398</v>
      </c>
      <c r="G4600" s="149">
        <v>43797</v>
      </c>
      <c r="H4600" s="150">
        <v>64000</v>
      </c>
      <c r="I4600" s="148" t="str">
        <f t="shared" si="284"/>
        <v>2019Q4</v>
      </c>
      <c r="J4600" s="148">
        <f t="shared" si="285"/>
        <v>5</v>
      </c>
      <c r="K4600" s="148">
        <f t="shared" si="286"/>
        <v>18</v>
      </c>
      <c r="L4600" s="151">
        <f t="shared" si="287"/>
        <v>1</v>
      </c>
    </row>
    <row r="4601" spans="2:12" x14ac:dyDescent="0.25">
      <c r="B4601" s="147" t="s">
        <v>9</v>
      </c>
      <c r="C4601" s="148" t="s">
        <v>7</v>
      </c>
      <c r="D4601" s="148">
        <v>40</v>
      </c>
      <c r="E4601" s="148" t="s">
        <v>8</v>
      </c>
      <c r="F4601" s="149">
        <v>45398</v>
      </c>
      <c r="G4601" s="149">
        <v>45245</v>
      </c>
      <c r="H4601" s="150">
        <v>74000</v>
      </c>
      <c r="I4601" s="148" t="str">
        <f t="shared" si="284"/>
        <v>2023Q4</v>
      </c>
      <c r="J4601" s="148">
        <f t="shared" si="285"/>
        <v>1</v>
      </c>
      <c r="K4601" s="148">
        <f t="shared" si="286"/>
        <v>2</v>
      </c>
      <c r="L4601" s="151">
        <f t="shared" si="287"/>
        <v>1</v>
      </c>
    </row>
    <row r="4602" spans="2:12" x14ac:dyDescent="0.25">
      <c r="B4602" s="147" t="s">
        <v>9</v>
      </c>
      <c r="C4602" s="148" t="s">
        <v>7</v>
      </c>
      <c r="D4602" s="148">
        <v>40</v>
      </c>
      <c r="E4602" s="148" t="s">
        <v>8</v>
      </c>
      <c r="F4602" s="149">
        <v>45401</v>
      </c>
      <c r="G4602" s="149">
        <v>43600</v>
      </c>
      <c r="H4602" s="150">
        <v>74000</v>
      </c>
      <c r="I4602" s="148" t="str">
        <f t="shared" si="284"/>
        <v>2019Q2</v>
      </c>
      <c r="J4602" s="148">
        <f t="shared" si="285"/>
        <v>5</v>
      </c>
      <c r="K4602" s="148">
        <f t="shared" si="286"/>
        <v>20</v>
      </c>
      <c r="L4602" s="151">
        <f t="shared" si="287"/>
        <v>1</v>
      </c>
    </row>
    <row r="4603" spans="2:12" x14ac:dyDescent="0.25">
      <c r="B4603" s="147" t="s">
        <v>9</v>
      </c>
      <c r="C4603" s="148" t="s">
        <v>7</v>
      </c>
      <c r="D4603" s="148">
        <v>49</v>
      </c>
      <c r="E4603" s="148" t="s">
        <v>8</v>
      </c>
      <c r="F4603" s="149">
        <v>45401</v>
      </c>
      <c r="G4603" s="149">
        <v>44317</v>
      </c>
      <c r="H4603" s="150">
        <v>35000</v>
      </c>
      <c r="I4603" s="148" t="str">
        <f t="shared" si="284"/>
        <v>2021Q2</v>
      </c>
      <c r="J4603" s="148">
        <f t="shared" si="285"/>
        <v>3</v>
      </c>
      <c r="K4603" s="148">
        <f t="shared" si="286"/>
        <v>12</v>
      </c>
      <c r="L4603" s="151">
        <f t="shared" si="287"/>
        <v>1</v>
      </c>
    </row>
    <row r="4604" spans="2:12" x14ac:dyDescent="0.25">
      <c r="B4604" s="147" t="s">
        <v>9</v>
      </c>
      <c r="C4604" s="148" t="s">
        <v>7</v>
      </c>
      <c r="D4604" s="148">
        <v>52</v>
      </c>
      <c r="E4604" s="148" t="s">
        <v>8</v>
      </c>
      <c r="F4604" s="149">
        <v>45401</v>
      </c>
      <c r="G4604" s="149">
        <v>44531</v>
      </c>
      <c r="H4604" s="150">
        <v>27000</v>
      </c>
      <c r="I4604" s="148" t="str">
        <f t="shared" si="284"/>
        <v>2021Q4</v>
      </c>
      <c r="J4604" s="148">
        <f t="shared" si="285"/>
        <v>3</v>
      </c>
      <c r="K4604" s="148">
        <f t="shared" si="286"/>
        <v>10</v>
      </c>
      <c r="L4604" s="151">
        <f t="shared" si="287"/>
        <v>1</v>
      </c>
    </row>
    <row r="4605" spans="2:12" x14ac:dyDescent="0.25">
      <c r="B4605" s="147" t="s">
        <v>6</v>
      </c>
      <c r="C4605" s="148" t="s">
        <v>7</v>
      </c>
      <c r="D4605" s="148">
        <v>56</v>
      </c>
      <c r="E4605" s="148" t="s">
        <v>8</v>
      </c>
      <c r="F4605" s="149">
        <v>45401</v>
      </c>
      <c r="G4605" s="149">
        <v>45247</v>
      </c>
      <c r="H4605" s="150">
        <v>17000</v>
      </c>
      <c r="I4605" s="148" t="str">
        <f t="shared" si="284"/>
        <v>2023Q4</v>
      </c>
      <c r="J4605" s="148">
        <f t="shared" si="285"/>
        <v>1</v>
      </c>
      <c r="K4605" s="148">
        <f t="shared" si="286"/>
        <v>2</v>
      </c>
      <c r="L4605" s="151">
        <f t="shared" si="287"/>
        <v>1</v>
      </c>
    </row>
    <row r="4606" spans="2:12" x14ac:dyDescent="0.25">
      <c r="B4606" s="147" t="s">
        <v>6</v>
      </c>
      <c r="C4606" s="148" t="s">
        <v>7</v>
      </c>
      <c r="D4606" s="148">
        <v>34</v>
      </c>
      <c r="E4606" s="148" t="s">
        <v>8</v>
      </c>
      <c r="F4606" s="149">
        <v>45401</v>
      </c>
      <c r="G4606" s="149">
        <v>45302</v>
      </c>
      <c r="H4606" s="150">
        <v>91000</v>
      </c>
      <c r="I4606" s="148" t="str">
        <f t="shared" si="284"/>
        <v>2024Q1</v>
      </c>
      <c r="J4606" s="148">
        <f t="shared" si="285"/>
        <v>0</v>
      </c>
      <c r="K4606" s="148">
        <f t="shared" si="286"/>
        <v>1</v>
      </c>
      <c r="L4606" s="151">
        <f t="shared" si="287"/>
        <v>1</v>
      </c>
    </row>
    <row r="4607" spans="2:12" x14ac:dyDescent="0.25">
      <c r="B4607" s="147" t="s">
        <v>9</v>
      </c>
      <c r="C4607" s="148" t="s">
        <v>7</v>
      </c>
      <c r="D4607" s="148">
        <v>44</v>
      </c>
      <c r="E4607" s="148" t="s">
        <v>8</v>
      </c>
      <c r="F4607" s="149">
        <v>45402</v>
      </c>
      <c r="G4607" s="149">
        <v>44165</v>
      </c>
      <c r="H4607" s="150">
        <v>52000</v>
      </c>
      <c r="I4607" s="148" t="str">
        <f t="shared" si="284"/>
        <v>2020Q4</v>
      </c>
      <c r="J4607" s="148">
        <f t="shared" si="285"/>
        <v>4</v>
      </c>
      <c r="K4607" s="148">
        <f t="shared" si="286"/>
        <v>14</v>
      </c>
      <c r="L4607" s="151">
        <f t="shared" si="287"/>
        <v>1</v>
      </c>
    </row>
    <row r="4608" spans="2:12" x14ac:dyDescent="0.25">
      <c r="B4608" s="147" t="s">
        <v>6</v>
      </c>
      <c r="C4608" s="148" t="s">
        <v>7</v>
      </c>
      <c r="D4608" s="148">
        <v>40</v>
      </c>
      <c r="E4608" s="148" t="s">
        <v>8</v>
      </c>
      <c r="F4608" s="149">
        <v>45402</v>
      </c>
      <c r="G4608" s="149">
        <v>44835</v>
      </c>
      <c r="H4608" s="150">
        <v>74000</v>
      </c>
      <c r="I4608" s="148" t="str">
        <f t="shared" si="284"/>
        <v>2022Q4</v>
      </c>
      <c r="J4608" s="148">
        <f t="shared" si="285"/>
        <v>2</v>
      </c>
      <c r="K4608" s="148">
        <f t="shared" si="286"/>
        <v>6</v>
      </c>
      <c r="L4608" s="151">
        <f t="shared" si="287"/>
        <v>1</v>
      </c>
    </row>
    <row r="4609" spans="2:12" x14ac:dyDescent="0.25">
      <c r="B4609" s="147" t="s">
        <v>9</v>
      </c>
      <c r="C4609" s="148" t="s">
        <v>7</v>
      </c>
      <c r="D4609" s="148">
        <v>42</v>
      </c>
      <c r="E4609" s="148" t="s">
        <v>8</v>
      </c>
      <c r="F4609" s="149">
        <v>45402</v>
      </c>
      <c r="G4609" s="149">
        <v>45159</v>
      </c>
      <c r="H4609" s="150">
        <v>64000</v>
      </c>
      <c r="I4609" s="148" t="str">
        <f t="shared" si="284"/>
        <v>2023Q3</v>
      </c>
      <c r="J4609" s="148">
        <f t="shared" si="285"/>
        <v>1</v>
      </c>
      <c r="K4609" s="148">
        <f t="shared" si="286"/>
        <v>3</v>
      </c>
      <c r="L4609" s="151">
        <f t="shared" si="287"/>
        <v>1</v>
      </c>
    </row>
    <row r="4610" spans="2:12" x14ac:dyDescent="0.25">
      <c r="B4610" s="147" t="s">
        <v>11</v>
      </c>
      <c r="C4610" s="148" t="s">
        <v>7</v>
      </c>
      <c r="D4610" s="148">
        <v>55</v>
      </c>
      <c r="E4610" s="148" t="s">
        <v>8</v>
      </c>
      <c r="F4610" s="149">
        <v>45402</v>
      </c>
      <c r="G4610" s="149">
        <v>45362</v>
      </c>
      <c r="H4610" s="150">
        <v>20000</v>
      </c>
      <c r="I4610" s="148" t="str">
        <f t="shared" si="284"/>
        <v>2024Q1</v>
      </c>
      <c r="J4610" s="148">
        <f t="shared" si="285"/>
        <v>0</v>
      </c>
      <c r="K4610" s="148">
        <f t="shared" si="286"/>
        <v>1</v>
      </c>
      <c r="L4610" s="151">
        <f t="shared" si="287"/>
        <v>1</v>
      </c>
    </row>
    <row r="4611" spans="2:12" x14ac:dyDescent="0.25">
      <c r="B4611" s="147" t="s">
        <v>9</v>
      </c>
      <c r="C4611" s="148" t="s">
        <v>7</v>
      </c>
      <c r="D4611" s="148">
        <v>40</v>
      </c>
      <c r="E4611" s="148" t="s">
        <v>8</v>
      </c>
      <c r="F4611" s="149">
        <v>45403</v>
      </c>
      <c r="G4611" s="149">
        <v>45173</v>
      </c>
      <c r="H4611" s="150">
        <v>74000</v>
      </c>
      <c r="I4611" s="148" t="str">
        <f t="shared" si="284"/>
        <v>2023Q3</v>
      </c>
      <c r="J4611" s="148">
        <f t="shared" si="285"/>
        <v>1</v>
      </c>
      <c r="K4611" s="148">
        <f t="shared" si="286"/>
        <v>3</v>
      </c>
      <c r="L4611" s="151">
        <f t="shared" si="287"/>
        <v>1</v>
      </c>
    </row>
    <row r="4612" spans="2:12" x14ac:dyDescent="0.25">
      <c r="B4612" s="147" t="s">
        <v>6</v>
      </c>
      <c r="C4612" s="148" t="s">
        <v>7</v>
      </c>
      <c r="D4612" s="148">
        <v>33</v>
      </c>
      <c r="E4612" s="148" t="s">
        <v>8</v>
      </c>
      <c r="F4612" s="149">
        <v>45403</v>
      </c>
      <c r="G4612" s="149">
        <v>45238</v>
      </c>
      <c r="H4612" s="150">
        <v>94000</v>
      </c>
      <c r="I4612" s="148" t="str">
        <f t="shared" si="284"/>
        <v>2023Q4</v>
      </c>
      <c r="J4612" s="148">
        <f t="shared" si="285"/>
        <v>1</v>
      </c>
      <c r="K4612" s="148">
        <f t="shared" si="286"/>
        <v>2</v>
      </c>
      <c r="L4612" s="151">
        <f t="shared" si="287"/>
        <v>1</v>
      </c>
    </row>
    <row r="4613" spans="2:12" x14ac:dyDescent="0.25">
      <c r="B4613" s="147" t="s">
        <v>6</v>
      </c>
      <c r="C4613" s="148" t="s">
        <v>7</v>
      </c>
      <c r="D4613" s="148">
        <v>47</v>
      </c>
      <c r="E4613" s="148" t="s">
        <v>8</v>
      </c>
      <c r="F4613" s="149">
        <v>45403</v>
      </c>
      <c r="G4613" s="149">
        <v>45270</v>
      </c>
      <c r="H4613" s="150">
        <v>40000</v>
      </c>
      <c r="I4613" s="148" t="str">
        <f t="shared" si="284"/>
        <v>2023Q4</v>
      </c>
      <c r="J4613" s="148">
        <f t="shared" si="285"/>
        <v>1</v>
      </c>
      <c r="K4613" s="148">
        <f t="shared" si="286"/>
        <v>2</v>
      </c>
      <c r="L4613" s="151">
        <f t="shared" si="287"/>
        <v>1</v>
      </c>
    </row>
    <row r="4614" spans="2:12" x14ac:dyDescent="0.25">
      <c r="B4614" s="147" t="s">
        <v>11</v>
      </c>
      <c r="C4614" s="148" t="s">
        <v>7</v>
      </c>
      <c r="D4614" s="148">
        <v>39</v>
      </c>
      <c r="E4614" s="148" t="s">
        <v>8</v>
      </c>
      <c r="F4614" s="149">
        <v>45403</v>
      </c>
      <c r="G4614" s="149">
        <v>45394</v>
      </c>
      <c r="H4614" s="150">
        <v>81000</v>
      </c>
      <c r="I4614" s="148" t="str">
        <f t="shared" si="284"/>
        <v>2024Q2</v>
      </c>
      <c r="J4614" s="148">
        <f t="shared" si="285"/>
        <v>0</v>
      </c>
      <c r="K4614" s="148">
        <f t="shared" si="286"/>
        <v>0</v>
      </c>
      <c r="L4614" s="151">
        <f t="shared" si="287"/>
        <v>1</v>
      </c>
    </row>
    <row r="4615" spans="2:12" x14ac:dyDescent="0.25">
      <c r="B4615" s="147" t="s">
        <v>11</v>
      </c>
      <c r="C4615" s="148" t="s">
        <v>7</v>
      </c>
      <c r="D4615" s="148">
        <v>43</v>
      </c>
      <c r="E4615" s="148" t="s">
        <v>8</v>
      </c>
      <c r="F4615" s="149">
        <v>45403</v>
      </c>
      <c r="G4615" s="149">
        <v>45401</v>
      </c>
      <c r="H4615" s="150">
        <v>59000</v>
      </c>
      <c r="I4615" s="148" t="str">
        <f t="shared" si="284"/>
        <v>2024Q2</v>
      </c>
      <c r="J4615" s="148">
        <f t="shared" si="285"/>
        <v>0</v>
      </c>
      <c r="K4615" s="148">
        <f t="shared" si="286"/>
        <v>0</v>
      </c>
      <c r="L4615" s="151">
        <f t="shared" si="287"/>
        <v>1</v>
      </c>
    </row>
    <row r="4616" spans="2:12" x14ac:dyDescent="0.25">
      <c r="B4616" s="147" t="s">
        <v>9</v>
      </c>
      <c r="C4616" s="148" t="s">
        <v>7</v>
      </c>
      <c r="D4616" s="148">
        <v>41</v>
      </c>
      <c r="E4616" s="148" t="s">
        <v>8</v>
      </c>
      <c r="F4616" s="149">
        <v>45404</v>
      </c>
      <c r="G4616" s="149">
        <v>43809</v>
      </c>
      <c r="H4616" s="150">
        <v>68000</v>
      </c>
      <c r="I4616" s="148" t="str">
        <f t="shared" si="284"/>
        <v>2019Q4</v>
      </c>
      <c r="J4616" s="148">
        <f t="shared" si="285"/>
        <v>5</v>
      </c>
      <c r="K4616" s="148">
        <f t="shared" si="286"/>
        <v>18</v>
      </c>
      <c r="L4616" s="151">
        <f t="shared" si="287"/>
        <v>1</v>
      </c>
    </row>
    <row r="4617" spans="2:12" x14ac:dyDescent="0.25">
      <c r="B4617" s="147" t="s">
        <v>9</v>
      </c>
      <c r="C4617" s="148" t="s">
        <v>7</v>
      </c>
      <c r="D4617" s="148">
        <v>46</v>
      </c>
      <c r="E4617" s="148" t="s">
        <v>8</v>
      </c>
      <c r="F4617" s="149">
        <v>45404</v>
      </c>
      <c r="G4617" s="149">
        <v>44218</v>
      </c>
      <c r="H4617" s="150">
        <v>43000</v>
      </c>
      <c r="I4617" s="148" t="str">
        <f t="shared" si="284"/>
        <v>2021Q1</v>
      </c>
      <c r="J4617" s="148">
        <f t="shared" si="285"/>
        <v>3</v>
      </c>
      <c r="K4617" s="148">
        <f t="shared" si="286"/>
        <v>13</v>
      </c>
      <c r="L4617" s="151">
        <f t="shared" si="287"/>
        <v>1</v>
      </c>
    </row>
    <row r="4618" spans="2:12" x14ac:dyDescent="0.25">
      <c r="B4618" s="147" t="s">
        <v>9</v>
      </c>
      <c r="C4618" s="148" t="s">
        <v>7</v>
      </c>
      <c r="D4618" s="148">
        <v>47</v>
      </c>
      <c r="E4618" s="148" t="s">
        <v>8</v>
      </c>
      <c r="F4618" s="149">
        <v>45404</v>
      </c>
      <c r="G4618" s="149">
        <v>44338</v>
      </c>
      <c r="H4618" s="150">
        <v>40000</v>
      </c>
      <c r="I4618" s="148" t="str">
        <f t="shared" si="284"/>
        <v>2021Q2</v>
      </c>
      <c r="J4618" s="148">
        <f t="shared" si="285"/>
        <v>3</v>
      </c>
      <c r="K4618" s="148">
        <f t="shared" si="286"/>
        <v>12</v>
      </c>
      <c r="L4618" s="151">
        <f t="shared" si="287"/>
        <v>1</v>
      </c>
    </row>
    <row r="4619" spans="2:12" x14ac:dyDescent="0.25">
      <c r="B4619" s="147" t="s">
        <v>9</v>
      </c>
      <c r="C4619" s="148" t="s">
        <v>7</v>
      </c>
      <c r="D4619" s="148">
        <v>58</v>
      </c>
      <c r="E4619" s="148" t="s">
        <v>12</v>
      </c>
      <c r="F4619" s="149">
        <v>45404</v>
      </c>
      <c r="G4619" s="149">
        <v>44652</v>
      </c>
      <c r="H4619" s="150">
        <v>24000</v>
      </c>
      <c r="I4619" s="148" t="str">
        <f t="shared" ref="I4619:I4682" si="288">YEAR(G4619)&amp;"Q"&amp;ROUNDUP(MONTH(G4619)/3,0)</f>
        <v>2022Q2</v>
      </c>
      <c r="J4619" s="148">
        <f t="shared" ref="J4619:J4682" si="289">YEAR(F4619)-YEAR(G4619)</f>
        <v>2</v>
      </c>
      <c r="K4619" s="148">
        <f t="shared" ref="K4619:K4682" si="290">(YEAR(F4619)*4+ROUNDDOWN((MONTH(F4619)-1)/3,0))
-(YEAR(G4619)*4+ROUNDDOWN((MONTH(G4619)-1)/3,0))</f>
        <v>8</v>
      </c>
      <c r="L4619" s="151">
        <f t="shared" ref="L4619:L4682" si="291">IF(C4619="Declined",0,IF(C4619="Admitted",1,IF(B4619="TPD",0.8,1)))</f>
        <v>1</v>
      </c>
    </row>
    <row r="4620" spans="2:12" x14ac:dyDescent="0.25">
      <c r="B4620" s="147" t="s">
        <v>9</v>
      </c>
      <c r="C4620" s="148" t="s">
        <v>7</v>
      </c>
      <c r="D4620" s="148">
        <v>63</v>
      </c>
      <c r="E4620" s="148" t="s">
        <v>8</v>
      </c>
      <c r="F4620" s="149">
        <v>45404</v>
      </c>
      <c r="G4620" s="149">
        <v>44847</v>
      </c>
      <c r="H4620" s="150">
        <v>10000</v>
      </c>
      <c r="I4620" s="148" t="str">
        <f t="shared" si="288"/>
        <v>2022Q4</v>
      </c>
      <c r="J4620" s="148">
        <f t="shared" si="289"/>
        <v>2</v>
      </c>
      <c r="K4620" s="148">
        <f t="shared" si="290"/>
        <v>6</v>
      </c>
      <c r="L4620" s="151">
        <f t="shared" si="291"/>
        <v>1</v>
      </c>
    </row>
    <row r="4621" spans="2:12" x14ac:dyDescent="0.25">
      <c r="B4621" s="147" t="s">
        <v>9</v>
      </c>
      <c r="C4621" s="148" t="s">
        <v>10</v>
      </c>
      <c r="D4621" s="148">
        <v>33</v>
      </c>
      <c r="E4621" s="148" t="s">
        <v>8</v>
      </c>
      <c r="F4621" s="149">
        <v>45404</v>
      </c>
      <c r="G4621" s="149">
        <v>44946</v>
      </c>
      <c r="H4621" s="150">
        <v>94000</v>
      </c>
      <c r="I4621" s="148" t="str">
        <f t="shared" si="288"/>
        <v>2023Q1</v>
      </c>
      <c r="J4621" s="148">
        <f t="shared" si="289"/>
        <v>1</v>
      </c>
      <c r="K4621" s="148">
        <f t="shared" si="290"/>
        <v>5</v>
      </c>
      <c r="L4621" s="151">
        <f t="shared" si="291"/>
        <v>0</v>
      </c>
    </row>
    <row r="4622" spans="2:12" x14ac:dyDescent="0.25">
      <c r="B4622" s="147" t="s">
        <v>9</v>
      </c>
      <c r="C4622" s="148" t="s">
        <v>7</v>
      </c>
      <c r="D4622" s="148">
        <v>62</v>
      </c>
      <c r="E4622" s="148" t="s">
        <v>8</v>
      </c>
      <c r="F4622" s="149">
        <v>45404</v>
      </c>
      <c r="G4622" s="149">
        <v>45033</v>
      </c>
      <c r="H4622" s="150">
        <v>10000</v>
      </c>
      <c r="I4622" s="148" t="str">
        <f t="shared" si="288"/>
        <v>2023Q2</v>
      </c>
      <c r="J4622" s="148">
        <f t="shared" si="289"/>
        <v>1</v>
      </c>
      <c r="K4622" s="148">
        <f t="shared" si="290"/>
        <v>4</v>
      </c>
      <c r="L4622" s="151">
        <f t="shared" si="291"/>
        <v>1</v>
      </c>
    </row>
    <row r="4623" spans="2:12" x14ac:dyDescent="0.25">
      <c r="B4623" s="147" t="s">
        <v>9</v>
      </c>
      <c r="C4623" s="148" t="s">
        <v>7</v>
      </c>
      <c r="D4623" s="148">
        <v>49</v>
      </c>
      <c r="E4623" s="148" t="s">
        <v>8</v>
      </c>
      <c r="F4623" s="149">
        <v>45404</v>
      </c>
      <c r="G4623" s="149">
        <v>45069</v>
      </c>
      <c r="H4623" s="150">
        <v>35000</v>
      </c>
      <c r="I4623" s="148" t="str">
        <f t="shared" si="288"/>
        <v>2023Q2</v>
      </c>
      <c r="J4623" s="148">
        <f t="shared" si="289"/>
        <v>1</v>
      </c>
      <c r="K4623" s="148">
        <f t="shared" si="290"/>
        <v>4</v>
      </c>
      <c r="L4623" s="151">
        <f t="shared" si="291"/>
        <v>1</v>
      </c>
    </row>
    <row r="4624" spans="2:12" x14ac:dyDescent="0.25">
      <c r="B4624" s="147" t="s">
        <v>6</v>
      </c>
      <c r="C4624" s="148" t="s">
        <v>7</v>
      </c>
      <c r="D4624" s="148">
        <v>43</v>
      </c>
      <c r="E4624" s="148" t="s">
        <v>8</v>
      </c>
      <c r="F4624" s="149">
        <v>45404</v>
      </c>
      <c r="G4624" s="149">
        <v>45117</v>
      </c>
      <c r="H4624" s="150">
        <v>59000</v>
      </c>
      <c r="I4624" s="148" t="str">
        <f t="shared" si="288"/>
        <v>2023Q3</v>
      </c>
      <c r="J4624" s="148">
        <f t="shared" si="289"/>
        <v>1</v>
      </c>
      <c r="K4624" s="148">
        <f t="shared" si="290"/>
        <v>3</v>
      </c>
      <c r="L4624" s="151">
        <f t="shared" si="291"/>
        <v>1</v>
      </c>
    </row>
    <row r="4625" spans="2:12" x14ac:dyDescent="0.25">
      <c r="B4625" s="147" t="s">
        <v>6</v>
      </c>
      <c r="C4625" s="148" t="s">
        <v>7</v>
      </c>
      <c r="D4625" s="148">
        <v>29</v>
      </c>
      <c r="E4625" s="148" t="s">
        <v>8</v>
      </c>
      <c r="F4625" s="149">
        <v>45404</v>
      </c>
      <c r="G4625" s="149">
        <v>45272</v>
      </c>
      <c r="H4625" s="150">
        <v>100000</v>
      </c>
      <c r="I4625" s="148" t="str">
        <f t="shared" si="288"/>
        <v>2023Q4</v>
      </c>
      <c r="J4625" s="148">
        <f t="shared" si="289"/>
        <v>1</v>
      </c>
      <c r="K4625" s="148">
        <f t="shared" si="290"/>
        <v>2</v>
      </c>
      <c r="L4625" s="151">
        <f t="shared" si="291"/>
        <v>1</v>
      </c>
    </row>
    <row r="4626" spans="2:12" x14ac:dyDescent="0.25">
      <c r="B4626" s="147" t="s">
        <v>9</v>
      </c>
      <c r="C4626" s="148" t="s">
        <v>7</v>
      </c>
      <c r="D4626" s="148">
        <v>47</v>
      </c>
      <c r="E4626" s="148" t="s">
        <v>8</v>
      </c>
      <c r="F4626" s="149">
        <v>45405</v>
      </c>
      <c r="G4626" s="149">
        <v>44268</v>
      </c>
      <c r="H4626" s="150">
        <v>40000</v>
      </c>
      <c r="I4626" s="148" t="str">
        <f t="shared" si="288"/>
        <v>2021Q1</v>
      </c>
      <c r="J4626" s="148">
        <f t="shared" si="289"/>
        <v>3</v>
      </c>
      <c r="K4626" s="148">
        <f t="shared" si="290"/>
        <v>13</v>
      </c>
      <c r="L4626" s="151">
        <f t="shared" si="291"/>
        <v>1</v>
      </c>
    </row>
    <row r="4627" spans="2:12" x14ac:dyDescent="0.25">
      <c r="B4627" s="147" t="s">
        <v>9</v>
      </c>
      <c r="C4627" s="148" t="s">
        <v>7</v>
      </c>
      <c r="D4627" s="148">
        <v>39</v>
      </c>
      <c r="E4627" s="148" t="s">
        <v>8</v>
      </c>
      <c r="F4627" s="149">
        <v>45405</v>
      </c>
      <c r="G4627" s="149">
        <v>45145</v>
      </c>
      <c r="H4627" s="150">
        <v>81000</v>
      </c>
      <c r="I4627" s="148" t="str">
        <f t="shared" si="288"/>
        <v>2023Q3</v>
      </c>
      <c r="J4627" s="148">
        <f t="shared" si="289"/>
        <v>1</v>
      </c>
      <c r="K4627" s="148">
        <f t="shared" si="290"/>
        <v>3</v>
      </c>
      <c r="L4627" s="151">
        <f t="shared" si="291"/>
        <v>1</v>
      </c>
    </row>
    <row r="4628" spans="2:12" x14ac:dyDescent="0.25">
      <c r="B4628" s="147" t="s">
        <v>6</v>
      </c>
      <c r="C4628" s="148" t="s">
        <v>7</v>
      </c>
      <c r="D4628" s="148">
        <v>52</v>
      </c>
      <c r="E4628" s="148" t="s">
        <v>8</v>
      </c>
      <c r="F4628" s="149">
        <v>45405</v>
      </c>
      <c r="G4628" s="149">
        <v>45359</v>
      </c>
      <c r="H4628" s="150">
        <v>27000</v>
      </c>
      <c r="I4628" s="148" t="str">
        <f t="shared" si="288"/>
        <v>2024Q1</v>
      </c>
      <c r="J4628" s="148">
        <f t="shared" si="289"/>
        <v>0</v>
      </c>
      <c r="K4628" s="148">
        <f t="shared" si="290"/>
        <v>1</v>
      </c>
      <c r="L4628" s="151">
        <f t="shared" si="291"/>
        <v>1</v>
      </c>
    </row>
    <row r="4629" spans="2:12" x14ac:dyDescent="0.25">
      <c r="B4629" s="147" t="s">
        <v>9</v>
      </c>
      <c r="C4629" s="148" t="s">
        <v>7</v>
      </c>
      <c r="D4629" s="148">
        <v>49</v>
      </c>
      <c r="E4629" s="148" t="s">
        <v>8</v>
      </c>
      <c r="F4629" s="149">
        <v>45408</v>
      </c>
      <c r="G4629" s="149">
        <v>44227</v>
      </c>
      <c r="H4629" s="150">
        <v>35000</v>
      </c>
      <c r="I4629" s="148" t="str">
        <f t="shared" si="288"/>
        <v>2021Q1</v>
      </c>
      <c r="J4629" s="148">
        <f t="shared" si="289"/>
        <v>3</v>
      </c>
      <c r="K4629" s="148">
        <f t="shared" si="290"/>
        <v>13</v>
      </c>
      <c r="L4629" s="151">
        <f t="shared" si="291"/>
        <v>1</v>
      </c>
    </row>
    <row r="4630" spans="2:12" x14ac:dyDescent="0.25">
      <c r="B4630" s="147" t="s">
        <v>9</v>
      </c>
      <c r="C4630" s="148" t="s">
        <v>7</v>
      </c>
      <c r="D4630" s="148">
        <v>43</v>
      </c>
      <c r="E4630" s="148" t="s">
        <v>8</v>
      </c>
      <c r="F4630" s="149">
        <v>45408</v>
      </c>
      <c r="G4630" s="149">
        <v>44472</v>
      </c>
      <c r="H4630" s="150">
        <v>59000</v>
      </c>
      <c r="I4630" s="148" t="str">
        <f t="shared" si="288"/>
        <v>2021Q4</v>
      </c>
      <c r="J4630" s="148">
        <f t="shared" si="289"/>
        <v>3</v>
      </c>
      <c r="K4630" s="148">
        <f t="shared" si="290"/>
        <v>10</v>
      </c>
      <c r="L4630" s="151">
        <f t="shared" si="291"/>
        <v>1</v>
      </c>
    </row>
    <row r="4631" spans="2:12" x14ac:dyDescent="0.25">
      <c r="B4631" s="147" t="s">
        <v>9</v>
      </c>
      <c r="C4631" s="148" t="s">
        <v>7</v>
      </c>
      <c r="D4631" s="148">
        <v>47</v>
      </c>
      <c r="E4631" s="148" t="s">
        <v>8</v>
      </c>
      <c r="F4631" s="149">
        <v>45408</v>
      </c>
      <c r="G4631" s="149">
        <v>44621</v>
      </c>
      <c r="H4631" s="150">
        <v>40000</v>
      </c>
      <c r="I4631" s="148" t="str">
        <f t="shared" si="288"/>
        <v>2022Q1</v>
      </c>
      <c r="J4631" s="148">
        <f t="shared" si="289"/>
        <v>2</v>
      </c>
      <c r="K4631" s="148">
        <f t="shared" si="290"/>
        <v>9</v>
      </c>
      <c r="L4631" s="151">
        <f t="shared" si="291"/>
        <v>1</v>
      </c>
    </row>
    <row r="4632" spans="2:12" x14ac:dyDescent="0.25">
      <c r="B4632" s="147" t="s">
        <v>6</v>
      </c>
      <c r="C4632" s="148" t="s">
        <v>7</v>
      </c>
      <c r="D4632" s="148">
        <v>55</v>
      </c>
      <c r="E4632" s="148" t="s">
        <v>8</v>
      </c>
      <c r="F4632" s="149">
        <v>45408</v>
      </c>
      <c r="G4632" s="149">
        <v>45327</v>
      </c>
      <c r="H4632" s="150">
        <v>20000</v>
      </c>
      <c r="I4632" s="148" t="str">
        <f t="shared" si="288"/>
        <v>2024Q1</v>
      </c>
      <c r="J4632" s="148">
        <f t="shared" si="289"/>
        <v>0</v>
      </c>
      <c r="K4632" s="148">
        <f t="shared" si="290"/>
        <v>1</v>
      </c>
      <c r="L4632" s="151">
        <f t="shared" si="291"/>
        <v>1</v>
      </c>
    </row>
    <row r="4633" spans="2:12" x14ac:dyDescent="0.25">
      <c r="B4633" s="147" t="s">
        <v>11</v>
      </c>
      <c r="C4633" s="148" t="s">
        <v>7</v>
      </c>
      <c r="D4633" s="148">
        <v>56</v>
      </c>
      <c r="E4633" s="148" t="s">
        <v>8</v>
      </c>
      <c r="F4633" s="149">
        <v>45408</v>
      </c>
      <c r="G4633" s="149">
        <v>45384</v>
      </c>
      <c r="H4633" s="150">
        <v>17000</v>
      </c>
      <c r="I4633" s="148" t="str">
        <f t="shared" si="288"/>
        <v>2024Q2</v>
      </c>
      <c r="J4633" s="148">
        <f t="shared" si="289"/>
        <v>0</v>
      </c>
      <c r="K4633" s="148">
        <f t="shared" si="290"/>
        <v>0</v>
      </c>
      <c r="L4633" s="151">
        <f t="shared" si="291"/>
        <v>1</v>
      </c>
    </row>
    <row r="4634" spans="2:12" x14ac:dyDescent="0.25">
      <c r="B4634" s="147" t="s">
        <v>9</v>
      </c>
      <c r="C4634" s="148" t="s">
        <v>7</v>
      </c>
      <c r="D4634" s="148">
        <v>52</v>
      </c>
      <c r="E4634" s="148" t="s">
        <v>8</v>
      </c>
      <c r="F4634" s="149">
        <v>45409</v>
      </c>
      <c r="G4634" s="149">
        <v>43039</v>
      </c>
      <c r="H4634" s="150">
        <v>27000</v>
      </c>
      <c r="I4634" s="148" t="str">
        <f t="shared" si="288"/>
        <v>2017Q4</v>
      </c>
      <c r="J4634" s="148">
        <f t="shared" si="289"/>
        <v>7</v>
      </c>
      <c r="K4634" s="148">
        <f t="shared" si="290"/>
        <v>26</v>
      </c>
      <c r="L4634" s="151">
        <f t="shared" si="291"/>
        <v>1</v>
      </c>
    </row>
    <row r="4635" spans="2:12" x14ac:dyDescent="0.25">
      <c r="B4635" s="147" t="s">
        <v>9</v>
      </c>
      <c r="C4635" s="148" t="s">
        <v>7</v>
      </c>
      <c r="D4635" s="148">
        <v>48</v>
      </c>
      <c r="E4635" s="148" t="s">
        <v>8</v>
      </c>
      <c r="F4635" s="149">
        <v>45409</v>
      </c>
      <c r="G4635" s="149">
        <v>43881</v>
      </c>
      <c r="H4635" s="150">
        <v>38000</v>
      </c>
      <c r="I4635" s="148" t="str">
        <f t="shared" si="288"/>
        <v>2020Q1</v>
      </c>
      <c r="J4635" s="148">
        <f t="shared" si="289"/>
        <v>4</v>
      </c>
      <c r="K4635" s="148">
        <f t="shared" si="290"/>
        <v>17</v>
      </c>
      <c r="L4635" s="151">
        <f t="shared" si="291"/>
        <v>1</v>
      </c>
    </row>
    <row r="4636" spans="2:12" x14ac:dyDescent="0.25">
      <c r="B4636" s="147" t="s">
        <v>9</v>
      </c>
      <c r="C4636" s="148" t="s">
        <v>7</v>
      </c>
      <c r="D4636" s="148">
        <v>61</v>
      </c>
      <c r="E4636" s="148" t="s">
        <v>8</v>
      </c>
      <c r="F4636" s="149">
        <v>45409</v>
      </c>
      <c r="G4636" s="149">
        <v>44142</v>
      </c>
      <c r="H4636" s="150">
        <v>10000</v>
      </c>
      <c r="I4636" s="148" t="str">
        <f t="shared" si="288"/>
        <v>2020Q4</v>
      </c>
      <c r="J4636" s="148">
        <f t="shared" si="289"/>
        <v>4</v>
      </c>
      <c r="K4636" s="148">
        <f t="shared" si="290"/>
        <v>14</v>
      </c>
      <c r="L4636" s="151">
        <f t="shared" si="291"/>
        <v>1</v>
      </c>
    </row>
    <row r="4637" spans="2:12" x14ac:dyDescent="0.25">
      <c r="B4637" s="147" t="s">
        <v>9</v>
      </c>
      <c r="C4637" s="148" t="s">
        <v>7</v>
      </c>
      <c r="D4637" s="148">
        <v>54</v>
      </c>
      <c r="E4637" s="148" t="s">
        <v>8</v>
      </c>
      <c r="F4637" s="149">
        <v>45409</v>
      </c>
      <c r="G4637" s="149">
        <v>45020</v>
      </c>
      <c r="H4637" s="150">
        <v>22000</v>
      </c>
      <c r="I4637" s="148" t="str">
        <f t="shared" si="288"/>
        <v>2023Q2</v>
      </c>
      <c r="J4637" s="148">
        <f t="shared" si="289"/>
        <v>1</v>
      </c>
      <c r="K4637" s="148">
        <f t="shared" si="290"/>
        <v>4</v>
      </c>
      <c r="L4637" s="151">
        <f t="shared" si="291"/>
        <v>1</v>
      </c>
    </row>
    <row r="4638" spans="2:12" x14ac:dyDescent="0.25">
      <c r="B4638" s="147" t="s">
        <v>6</v>
      </c>
      <c r="C4638" s="148" t="s">
        <v>7</v>
      </c>
      <c r="D4638" s="148">
        <v>28</v>
      </c>
      <c r="E4638" s="148" t="s">
        <v>8</v>
      </c>
      <c r="F4638" s="149">
        <v>45409</v>
      </c>
      <c r="G4638" s="149">
        <v>45303</v>
      </c>
      <c r="H4638" s="150">
        <v>100000</v>
      </c>
      <c r="I4638" s="148" t="str">
        <f t="shared" si="288"/>
        <v>2024Q1</v>
      </c>
      <c r="J4638" s="148">
        <f t="shared" si="289"/>
        <v>0</v>
      </c>
      <c r="K4638" s="148">
        <f t="shared" si="290"/>
        <v>1</v>
      </c>
      <c r="L4638" s="151">
        <f t="shared" si="291"/>
        <v>1</v>
      </c>
    </row>
    <row r="4639" spans="2:12" x14ac:dyDescent="0.25">
      <c r="B4639" s="147" t="s">
        <v>6</v>
      </c>
      <c r="C4639" s="148" t="s">
        <v>7</v>
      </c>
      <c r="D4639" s="148">
        <v>41</v>
      </c>
      <c r="E4639" s="148" t="s">
        <v>8</v>
      </c>
      <c r="F4639" s="149">
        <v>45409</v>
      </c>
      <c r="G4639" s="149">
        <v>45352</v>
      </c>
      <c r="H4639" s="150">
        <v>68000</v>
      </c>
      <c r="I4639" s="148" t="str">
        <f t="shared" si="288"/>
        <v>2024Q1</v>
      </c>
      <c r="J4639" s="148">
        <f t="shared" si="289"/>
        <v>0</v>
      </c>
      <c r="K4639" s="148">
        <f t="shared" si="290"/>
        <v>1</v>
      </c>
      <c r="L4639" s="151">
        <f t="shared" si="291"/>
        <v>1</v>
      </c>
    </row>
    <row r="4640" spans="2:12" x14ac:dyDescent="0.25">
      <c r="B4640" s="147" t="s">
        <v>6</v>
      </c>
      <c r="C4640" s="148" t="s">
        <v>7</v>
      </c>
      <c r="D4640" s="148">
        <v>40</v>
      </c>
      <c r="E4640" s="148" t="s">
        <v>8</v>
      </c>
      <c r="F4640" s="149">
        <v>45409</v>
      </c>
      <c r="G4640" s="149">
        <v>45353</v>
      </c>
      <c r="H4640" s="150">
        <v>74000</v>
      </c>
      <c r="I4640" s="148" t="str">
        <f t="shared" si="288"/>
        <v>2024Q1</v>
      </c>
      <c r="J4640" s="148">
        <f t="shared" si="289"/>
        <v>0</v>
      </c>
      <c r="K4640" s="148">
        <f t="shared" si="290"/>
        <v>1</v>
      </c>
      <c r="L4640" s="151">
        <f t="shared" si="291"/>
        <v>1</v>
      </c>
    </row>
    <row r="4641" spans="2:12" x14ac:dyDescent="0.25">
      <c r="B4641" s="147" t="s">
        <v>6</v>
      </c>
      <c r="C4641" s="148" t="s">
        <v>7</v>
      </c>
      <c r="D4641" s="148">
        <v>22</v>
      </c>
      <c r="E4641" s="148" t="s">
        <v>8</v>
      </c>
      <c r="F4641" s="149">
        <v>45409</v>
      </c>
      <c r="G4641" s="149">
        <v>45361</v>
      </c>
      <c r="H4641" s="150">
        <v>100000</v>
      </c>
      <c r="I4641" s="148" t="str">
        <f t="shared" si="288"/>
        <v>2024Q1</v>
      </c>
      <c r="J4641" s="148">
        <f t="shared" si="289"/>
        <v>0</v>
      </c>
      <c r="K4641" s="148">
        <f t="shared" si="290"/>
        <v>1</v>
      </c>
      <c r="L4641" s="151">
        <f t="shared" si="291"/>
        <v>1</v>
      </c>
    </row>
    <row r="4642" spans="2:12" x14ac:dyDescent="0.25">
      <c r="B4642" s="147" t="s">
        <v>9</v>
      </c>
      <c r="C4642" s="148" t="s">
        <v>7</v>
      </c>
      <c r="D4642" s="148">
        <v>34</v>
      </c>
      <c r="E4642" s="148" t="s">
        <v>8</v>
      </c>
      <c r="F4642" s="149">
        <v>45410</v>
      </c>
      <c r="G4642" s="149">
        <v>43456</v>
      </c>
      <c r="H4642" s="150">
        <v>91000</v>
      </c>
      <c r="I4642" s="148" t="str">
        <f t="shared" si="288"/>
        <v>2018Q4</v>
      </c>
      <c r="J4642" s="148">
        <f t="shared" si="289"/>
        <v>6</v>
      </c>
      <c r="K4642" s="148">
        <f t="shared" si="290"/>
        <v>22</v>
      </c>
      <c r="L4642" s="151">
        <f t="shared" si="291"/>
        <v>1</v>
      </c>
    </row>
    <row r="4643" spans="2:12" x14ac:dyDescent="0.25">
      <c r="B4643" s="147" t="s">
        <v>9</v>
      </c>
      <c r="C4643" s="148" t="s">
        <v>7</v>
      </c>
      <c r="D4643" s="148">
        <v>37</v>
      </c>
      <c r="E4643" s="148" t="s">
        <v>8</v>
      </c>
      <c r="F4643" s="149">
        <v>45410</v>
      </c>
      <c r="G4643" s="149">
        <v>43810</v>
      </c>
      <c r="H4643" s="150">
        <v>86000</v>
      </c>
      <c r="I4643" s="148" t="str">
        <f t="shared" si="288"/>
        <v>2019Q4</v>
      </c>
      <c r="J4643" s="148">
        <f t="shared" si="289"/>
        <v>5</v>
      </c>
      <c r="K4643" s="148">
        <f t="shared" si="290"/>
        <v>18</v>
      </c>
      <c r="L4643" s="151">
        <f t="shared" si="291"/>
        <v>1</v>
      </c>
    </row>
    <row r="4644" spans="2:12" x14ac:dyDescent="0.25">
      <c r="B4644" s="147" t="s">
        <v>9</v>
      </c>
      <c r="C4644" s="148" t="s">
        <v>10</v>
      </c>
      <c r="D4644" s="148">
        <v>34</v>
      </c>
      <c r="E4644" s="148" t="s">
        <v>8</v>
      </c>
      <c r="F4644" s="149">
        <v>45410</v>
      </c>
      <c r="G4644" s="149">
        <v>44317</v>
      </c>
      <c r="H4644" s="150">
        <v>91000</v>
      </c>
      <c r="I4644" s="148" t="str">
        <f t="shared" si="288"/>
        <v>2021Q2</v>
      </c>
      <c r="J4644" s="148">
        <f t="shared" si="289"/>
        <v>3</v>
      </c>
      <c r="K4644" s="148">
        <f t="shared" si="290"/>
        <v>12</v>
      </c>
      <c r="L4644" s="151">
        <f t="shared" si="291"/>
        <v>0</v>
      </c>
    </row>
    <row r="4645" spans="2:12" x14ac:dyDescent="0.25">
      <c r="B4645" s="147" t="s">
        <v>9</v>
      </c>
      <c r="C4645" s="148" t="s">
        <v>7</v>
      </c>
      <c r="D4645" s="148">
        <v>49</v>
      </c>
      <c r="E4645" s="148" t="s">
        <v>8</v>
      </c>
      <c r="F4645" s="149">
        <v>45410</v>
      </c>
      <c r="G4645" s="149">
        <v>44731</v>
      </c>
      <c r="H4645" s="150">
        <v>35000</v>
      </c>
      <c r="I4645" s="148" t="str">
        <f t="shared" si="288"/>
        <v>2022Q2</v>
      </c>
      <c r="J4645" s="148">
        <f t="shared" si="289"/>
        <v>2</v>
      </c>
      <c r="K4645" s="148">
        <f t="shared" si="290"/>
        <v>8</v>
      </c>
      <c r="L4645" s="151">
        <f t="shared" si="291"/>
        <v>1</v>
      </c>
    </row>
    <row r="4646" spans="2:12" x14ac:dyDescent="0.25">
      <c r="B4646" s="147" t="s">
        <v>11</v>
      </c>
      <c r="C4646" s="148" t="s">
        <v>7</v>
      </c>
      <c r="D4646" s="148">
        <v>54</v>
      </c>
      <c r="E4646" s="148" t="s">
        <v>8</v>
      </c>
      <c r="F4646" s="149">
        <v>45410</v>
      </c>
      <c r="G4646" s="149">
        <v>45036</v>
      </c>
      <c r="H4646" s="150">
        <v>22000</v>
      </c>
      <c r="I4646" s="148" t="str">
        <f t="shared" si="288"/>
        <v>2023Q2</v>
      </c>
      <c r="J4646" s="148">
        <f t="shared" si="289"/>
        <v>1</v>
      </c>
      <c r="K4646" s="148">
        <f t="shared" si="290"/>
        <v>4</v>
      </c>
      <c r="L4646" s="151">
        <f t="shared" si="291"/>
        <v>1</v>
      </c>
    </row>
    <row r="4647" spans="2:12" x14ac:dyDescent="0.25">
      <c r="B4647" s="147" t="s">
        <v>9</v>
      </c>
      <c r="C4647" s="148" t="s">
        <v>7</v>
      </c>
      <c r="D4647" s="148">
        <v>55</v>
      </c>
      <c r="E4647" s="148" t="s">
        <v>8</v>
      </c>
      <c r="F4647" s="149">
        <v>45410</v>
      </c>
      <c r="G4647" s="149">
        <v>45047</v>
      </c>
      <c r="H4647" s="150">
        <v>20000</v>
      </c>
      <c r="I4647" s="148" t="str">
        <f t="shared" si="288"/>
        <v>2023Q2</v>
      </c>
      <c r="J4647" s="148">
        <f t="shared" si="289"/>
        <v>1</v>
      </c>
      <c r="K4647" s="148">
        <f t="shared" si="290"/>
        <v>4</v>
      </c>
      <c r="L4647" s="151">
        <f t="shared" si="291"/>
        <v>1</v>
      </c>
    </row>
    <row r="4648" spans="2:12" x14ac:dyDescent="0.25">
      <c r="B4648" s="147" t="s">
        <v>6</v>
      </c>
      <c r="C4648" s="148" t="s">
        <v>7</v>
      </c>
      <c r="D4648" s="148">
        <v>61</v>
      </c>
      <c r="E4648" s="148" t="s">
        <v>8</v>
      </c>
      <c r="F4648" s="149">
        <v>45410</v>
      </c>
      <c r="G4648" s="149">
        <v>45105</v>
      </c>
      <c r="H4648" s="150">
        <v>10000</v>
      </c>
      <c r="I4648" s="148" t="str">
        <f t="shared" si="288"/>
        <v>2023Q2</v>
      </c>
      <c r="J4648" s="148">
        <f t="shared" si="289"/>
        <v>1</v>
      </c>
      <c r="K4648" s="148">
        <f t="shared" si="290"/>
        <v>4</v>
      </c>
      <c r="L4648" s="151">
        <f t="shared" si="291"/>
        <v>1</v>
      </c>
    </row>
    <row r="4649" spans="2:12" x14ac:dyDescent="0.25">
      <c r="B4649" s="147" t="s">
        <v>6</v>
      </c>
      <c r="C4649" s="148" t="s">
        <v>7</v>
      </c>
      <c r="D4649" s="148">
        <v>58</v>
      </c>
      <c r="E4649" s="148" t="s">
        <v>8</v>
      </c>
      <c r="F4649" s="149">
        <v>45410</v>
      </c>
      <c r="G4649" s="149">
        <v>45160</v>
      </c>
      <c r="H4649" s="150">
        <v>12000</v>
      </c>
      <c r="I4649" s="148" t="str">
        <f t="shared" si="288"/>
        <v>2023Q3</v>
      </c>
      <c r="J4649" s="148">
        <f t="shared" si="289"/>
        <v>1</v>
      </c>
      <c r="K4649" s="148">
        <f t="shared" si="290"/>
        <v>3</v>
      </c>
      <c r="L4649" s="151">
        <f t="shared" si="291"/>
        <v>1</v>
      </c>
    </row>
    <row r="4650" spans="2:12" x14ac:dyDescent="0.25">
      <c r="B4650" s="147" t="s">
        <v>9</v>
      </c>
      <c r="C4650" s="148" t="s">
        <v>7</v>
      </c>
      <c r="D4650" s="148">
        <v>54</v>
      </c>
      <c r="E4650" s="148" t="s">
        <v>8</v>
      </c>
      <c r="F4650" s="149">
        <v>45410</v>
      </c>
      <c r="G4650" s="149">
        <v>45318</v>
      </c>
      <c r="H4650" s="150">
        <v>22000</v>
      </c>
      <c r="I4650" s="148" t="str">
        <f t="shared" si="288"/>
        <v>2024Q1</v>
      </c>
      <c r="J4650" s="148">
        <f t="shared" si="289"/>
        <v>0</v>
      </c>
      <c r="K4650" s="148">
        <f t="shared" si="290"/>
        <v>1</v>
      </c>
      <c r="L4650" s="151">
        <f t="shared" si="291"/>
        <v>1</v>
      </c>
    </row>
    <row r="4651" spans="2:12" x14ac:dyDescent="0.25">
      <c r="B4651" s="147" t="s">
        <v>9</v>
      </c>
      <c r="C4651" s="148" t="s">
        <v>7</v>
      </c>
      <c r="D4651" s="148">
        <v>52</v>
      </c>
      <c r="E4651" s="148" t="s">
        <v>8</v>
      </c>
      <c r="F4651" s="149">
        <v>45411</v>
      </c>
      <c r="G4651" s="149">
        <v>44972</v>
      </c>
      <c r="H4651" s="150">
        <v>27000</v>
      </c>
      <c r="I4651" s="148" t="str">
        <f t="shared" si="288"/>
        <v>2023Q1</v>
      </c>
      <c r="J4651" s="148">
        <f t="shared" si="289"/>
        <v>1</v>
      </c>
      <c r="K4651" s="148">
        <f t="shared" si="290"/>
        <v>5</v>
      </c>
      <c r="L4651" s="151">
        <f t="shared" si="291"/>
        <v>1</v>
      </c>
    </row>
    <row r="4652" spans="2:12" x14ac:dyDescent="0.25">
      <c r="B4652" s="147" t="s">
        <v>6</v>
      </c>
      <c r="C4652" s="148" t="s">
        <v>7</v>
      </c>
      <c r="D4652" s="148">
        <v>26</v>
      </c>
      <c r="E4652" s="148" t="s">
        <v>8</v>
      </c>
      <c r="F4652" s="149">
        <v>45411</v>
      </c>
      <c r="G4652" s="149">
        <v>45267</v>
      </c>
      <c r="H4652" s="150">
        <v>100000</v>
      </c>
      <c r="I4652" s="148" t="str">
        <f t="shared" si="288"/>
        <v>2023Q4</v>
      </c>
      <c r="J4652" s="148">
        <f t="shared" si="289"/>
        <v>1</v>
      </c>
      <c r="K4652" s="148">
        <f t="shared" si="290"/>
        <v>2</v>
      </c>
      <c r="L4652" s="151">
        <f t="shared" si="291"/>
        <v>1</v>
      </c>
    </row>
    <row r="4653" spans="2:12" x14ac:dyDescent="0.25">
      <c r="B4653" s="147" t="s">
        <v>6</v>
      </c>
      <c r="C4653" s="148" t="s">
        <v>7</v>
      </c>
      <c r="D4653" s="148">
        <v>44</v>
      </c>
      <c r="E4653" s="148" t="s">
        <v>8</v>
      </c>
      <c r="F4653" s="149">
        <v>45411</v>
      </c>
      <c r="G4653" s="149">
        <v>45350</v>
      </c>
      <c r="H4653" s="150">
        <v>52000</v>
      </c>
      <c r="I4653" s="148" t="str">
        <f t="shared" si="288"/>
        <v>2024Q1</v>
      </c>
      <c r="J4653" s="148">
        <f t="shared" si="289"/>
        <v>0</v>
      </c>
      <c r="K4653" s="148">
        <f t="shared" si="290"/>
        <v>1</v>
      </c>
      <c r="L4653" s="151">
        <f t="shared" si="291"/>
        <v>1</v>
      </c>
    </row>
    <row r="4654" spans="2:12" x14ac:dyDescent="0.25">
      <c r="B4654" s="147" t="s">
        <v>9</v>
      </c>
      <c r="C4654" s="148" t="s">
        <v>7</v>
      </c>
      <c r="D4654" s="148">
        <v>64</v>
      </c>
      <c r="E4654" s="148" t="s">
        <v>8</v>
      </c>
      <c r="F4654" s="149">
        <v>45412</v>
      </c>
      <c r="G4654" s="149">
        <v>44150</v>
      </c>
      <c r="H4654" s="150">
        <v>10000</v>
      </c>
      <c r="I4654" s="148" t="str">
        <f t="shared" si="288"/>
        <v>2020Q4</v>
      </c>
      <c r="J4654" s="148">
        <f t="shared" si="289"/>
        <v>4</v>
      </c>
      <c r="K4654" s="148">
        <f t="shared" si="290"/>
        <v>14</v>
      </c>
      <c r="L4654" s="151">
        <f t="shared" si="291"/>
        <v>1</v>
      </c>
    </row>
    <row r="4655" spans="2:12" x14ac:dyDescent="0.25">
      <c r="B4655" s="147" t="s">
        <v>6</v>
      </c>
      <c r="C4655" s="148" t="s">
        <v>7</v>
      </c>
      <c r="D4655" s="148">
        <v>58</v>
      </c>
      <c r="E4655" s="148" t="s">
        <v>8</v>
      </c>
      <c r="F4655" s="149">
        <v>45412</v>
      </c>
      <c r="G4655" s="149">
        <v>45012</v>
      </c>
      <c r="H4655" s="150">
        <v>12000</v>
      </c>
      <c r="I4655" s="148" t="str">
        <f t="shared" si="288"/>
        <v>2023Q1</v>
      </c>
      <c r="J4655" s="148">
        <f t="shared" si="289"/>
        <v>1</v>
      </c>
      <c r="K4655" s="148">
        <f t="shared" si="290"/>
        <v>5</v>
      </c>
      <c r="L4655" s="151">
        <f t="shared" si="291"/>
        <v>1</v>
      </c>
    </row>
    <row r="4656" spans="2:12" x14ac:dyDescent="0.25">
      <c r="B4656" s="147" t="s">
        <v>9</v>
      </c>
      <c r="C4656" s="148" t="s">
        <v>7</v>
      </c>
      <c r="D4656" s="148">
        <v>49</v>
      </c>
      <c r="E4656" s="148" t="s">
        <v>8</v>
      </c>
      <c r="F4656" s="149">
        <v>45415</v>
      </c>
      <c r="G4656" s="149">
        <v>44263</v>
      </c>
      <c r="H4656" s="150">
        <v>35000</v>
      </c>
      <c r="I4656" s="148" t="str">
        <f t="shared" si="288"/>
        <v>2021Q1</v>
      </c>
      <c r="J4656" s="148">
        <f t="shared" si="289"/>
        <v>3</v>
      </c>
      <c r="K4656" s="148">
        <f t="shared" si="290"/>
        <v>13</v>
      </c>
      <c r="L4656" s="151">
        <f t="shared" si="291"/>
        <v>1</v>
      </c>
    </row>
    <row r="4657" spans="2:12" x14ac:dyDescent="0.25">
      <c r="B4657" s="147" t="s">
        <v>9</v>
      </c>
      <c r="C4657" s="148" t="s">
        <v>7</v>
      </c>
      <c r="D4657" s="148">
        <v>55</v>
      </c>
      <c r="E4657" s="148" t="s">
        <v>8</v>
      </c>
      <c r="F4657" s="149">
        <v>45415</v>
      </c>
      <c r="G4657" s="149">
        <v>44850</v>
      </c>
      <c r="H4657" s="150">
        <v>20000</v>
      </c>
      <c r="I4657" s="148" t="str">
        <f t="shared" si="288"/>
        <v>2022Q4</v>
      </c>
      <c r="J4657" s="148">
        <f t="shared" si="289"/>
        <v>2</v>
      </c>
      <c r="K4657" s="148">
        <f t="shared" si="290"/>
        <v>6</v>
      </c>
      <c r="L4657" s="151">
        <f t="shared" si="291"/>
        <v>1</v>
      </c>
    </row>
    <row r="4658" spans="2:12" x14ac:dyDescent="0.25">
      <c r="B4658" s="147" t="s">
        <v>9</v>
      </c>
      <c r="C4658" s="148" t="s">
        <v>7</v>
      </c>
      <c r="D4658" s="148">
        <v>55</v>
      </c>
      <c r="E4658" s="148" t="s">
        <v>8</v>
      </c>
      <c r="F4658" s="149">
        <v>45415</v>
      </c>
      <c r="G4658" s="149">
        <v>44997</v>
      </c>
      <c r="H4658" s="150">
        <v>20000</v>
      </c>
      <c r="I4658" s="148" t="str">
        <f t="shared" si="288"/>
        <v>2023Q1</v>
      </c>
      <c r="J4658" s="148">
        <f t="shared" si="289"/>
        <v>1</v>
      </c>
      <c r="K4658" s="148">
        <f t="shared" si="290"/>
        <v>5</v>
      </c>
      <c r="L4658" s="151">
        <f t="shared" si="291"/>
        <v>1</v>
      </c>
    </row>
    <row r="4659" spans="2:12" x14ac:dyDescent="0.25">
      <c r="B4659" s="147" t="s">
        <v>9</v>
      </c>
      <c r="C4659" s="148" t="s">
        <v>13</v>
      </c>
      <c r="D4659" s="148">
        <v>50</v>
      </c>
      <c r="E4659" s="148" t="s">
        <v>8</v>
      </c>
      <c r="F4659" s="149">
        <v>45415</v>
      </c>
      <c r="G4659" s="149">
        <v>45136</v>
      </c>
      <c r="H4659" s="150">
        <v>32000</v>
      </c>
      <c r="I4659" s="148" t="str">
        <f t="shared" si="288"/>
        <v>2023Q3</v>
      </c>
      <c r="J4659" s="148">
        <f t="shared" si="289"/>
        <v>1</v>
      </c>
      <c r="K4659" s="148">
        <f t="shared" si="290"/>
        <v>3</v>
      </c>
      <c r="L4659" s="151">
        <f t="shared" si="291"/>
        <v>0.8</v>
      </c>
    </row>
    <row r="4660" spans="2:12" x14ac:dyDescent="0.25">
      <c r="B4660" s="147" t="s">
        <v>9</v>
      </c>
      <c r="C4660" s="148" t="s">
        <v>7</v>
      </c>
      <c r="D4660" s="148">
        <v>54</v>
      </c>
      <c r="E4660" s="148" t="s">
        <v>8</v>
      </c>
      <c r="F4660" s="149">
        <v>45415</v>
      </c>
      <c r="G4660" s="149">
        <v>45168</v>
      </c>
      <c r="H4660" s="150">
        <v>22000</v>
      </c>
      <c r="I4660" s="148" t="str">
        <f t="shared" si="288"/>
        <v>2023Q3</v>
      </c>
      <c r="J4660" s="148">
        <f t="shared" si="289"/>
        <v>1</v>
      </c>
      <c r="K4660" s="148">
        <f t="shared" si="290"/>
        <v>3</v>
      </c>
      <c r="L4660" s="151">
        <f t="shared" si="291"/>
        <v>1</v>
      </c>
    </row>
    <row r="4661" spans="2:12" x14ac:dyDescent="0.25">
      <c r="B4661" s="147" t="s">
        <v>9</v>
      </c>
      <c r="C4661" s="148" t="s">
        <v>7</v>
      </c>
      <c r="D4661" s="148">
        <v>25</v>
      </c>
      <c r="E4661" s="148" t="s">
        <v>8</v>
      </c>
      <c r="F4661" s="149">
        <v>45415</v>
      </c>
      <c r="G4661" s="149">
        <v>45289</v>
      </c>
      <c r="H4661" s="150">
        <v>100000</v>
      </c>
      <c r="I4661" s="148" t="str">
        <f t="shared" si="288"/>
        <v>2023Q4</v>
      </c>
      <c r="J4661" s="148">
        <f t="shared" si="289"/>
        <v>1</v>
      </c>
      <c r="K4661" s="148">
        <f t="shared" si="290"/>
        <v>2</v>
      </c>
      <c r="L4661" s="151">
        <f t="shared" si="291"/>
        <v>1</v>
      </c>
    </row>
    <row r="4662" spans="2:12" x14ac:dyDescent="0.25">
      <c r="B4662" s="147" t="s">
        <v>6</v>
      </c>
      <c r="C4662" s="148" t="s">
        <v>7</v>
      </c>
      <c r="D4662" s="148">
        <v>47</v>
      </c>
      <c r="E4662" s="148" t="s">
        <v>8</v>
      </c>
      <c r="F4662" s="149">
        <v>45415</v>
      </c>
      <c r="G4662" s="149">
        <v>45355</v>
      </c>
      <c r="H4662" s="150">
        <v>40000</v>
      </c>
      <c r="I4662" s="148" t="str">
        <f t="shared" si="288"/>
        <v>2024Q1</v>
      </c>
      <c r="J4662" s="148">
        <f t="shared" si="289"/>
        <v>0</v>
      </c>
      <c r="K4662" s="148">
        <f t="shared" si="290"/>
        <v>1</v>
      </c>
      <c r="L4662" s="151">
        <f t="shared" si="291"/>
        <v>1</v>
      </c>
    </row>
    <row r="4663" spans="2:12" x14ac:dyDescent="0.25">
      <c r="B4663" s="147" t="s">
        <v>11</v>
      </c>
      <c r="C4663" s="148" t="s">
        <v>7</v>
      </c>
      <c r="D4663" s="148">
        <v>58</v>
      </c>
      <c r="E4663" s="148" t="s">
        <v>8</v>
      </c>
      <c r="F4663" s="149">
        <v>45415</v>
      </c>
      <c r="G4663" s="149">
        <v>45408</v>
      </c>
      <c r="H4663" s="150">
        <v>12000</v>
      </c>
      <c r="I4663" s="148" t="str">
        <f t="shared" si="288"/>
        <v>2024Q2</v>
      </c>
      <c r="J4663" s="148">
        <f t="shared" si="289"/>
        <v>0</v>
      </c>
      <c r="K4663" s="148">
        <f t="shared" si="290"/>
        <v>0</v>
      </c>
      <c r="L4663" s="151">
        <f t="shared" si="291"/>
        <v>1</v>
      </c>
    </row>
    <row r="4664" spans="2:12" x14ac:dyDescent="0.25">
      <c r="B4664" s="147" t="s">
        <v>9</v>
      </c>
      <c r="C4664" s="148" t="s">
        <v>13</v>
      </c>
      <c r="D4664" s="148">
        <v>40</v>
      </c>
      <c r="E4664" s="148" t="s">
        <v>8</v>
      </c>
      <c r="F4664" s="149">
        <v>45416</v>
      </c>
      <c r="G4664" s="149">
        <v>44935</v>
      </c>
      <c r="H4664" s="150">
        <v>74000</v>
      </c>
      <c r="I4664" s="148" t="str">
        <f t="shared" si="288"/>
        <v>2023Q1</v>
      </c>
      <c r="J4664" s="148">
        <f t="shared" si="289"/>
        <v>1</v>
      </c>
      <c r="K4664" s="148">
        <f t="shared" si="290"/>
        <v>5</v>
      </c>
      <c r="L4664" s="151">
        <f t="shared" si="291"/>
        <v>0.8</v>
      </c>
    </row>
    <row r="4665" spans="2:12" x14ac:dyDescent="0.25">
      <c r="B4665" s="147" t="s">
        <v>9</v>
      </c>
      <c r="C4665" s="148" t="s">
        <v>7</v>
      </c>
      <c r="D4665" s="148">
        <v>51</v>
      </c>
      <c r="E4665" s="148" t="s">
        <v>8</v>
      </c>
      <c r="F4665" s="149">
        <v>45416</v>
      </c>
      <c r="G4665" s="149">
        <v>45057</v>
      </c>
      <c r="H4665" s="150">
        <v>30000</v>
      </c>
      <c r="I4665" s="148" t="str">
        <f t="shared" si="288"/>
        <v>2023Q2</v>
      </c>
      <c r="J4665" s="148">
        <f t="shared" si="289"/>
        <v>1</v>
      </c>
      <c r="K4665" s="148">
        <f t="shared" si="290"/>
        <v>4</v>
      </c>
      <c r="L4665" s="151">
        <f t="shared" si="291"/>
        <v>1</v>
      </c>
    </row>
    <row r="4666" spans="2:12" x14ac:dyDescent="0.25">
      <c r="B4666" s="147" t="s">
        <v>11</v>
      </c>
      <c r="C4666" s="148" t="s">
        <v>7</v>
      </c>
      <c r="D4666" s="148">
        <v>60</v>
      </c>
      <c r="E4666" s="148" t="s">
        <v>8</v>
      </c>
      <c r="F4666" s="149">
        <v>45416</v>
      </c>
      <c r="G4666" s="149">
        <v>45405</v>
      </c>
      <c r="H4666" s="150">
        <v>10000</v>
      </c>
      <c r="I4666" s="148" t="str">
        <f t="shared" si="288"/>
        <v>2024Q2</v>
      </c>
      <c r="J4666" s="148">
        <f t="shared" si="289"/>
        <v>0</v>
      </c>
      <c r="K4666" s="148">
        <f t="shared" si="290"/>
        <v>0</v>
      </c>
      <c r="L4666" s="151">
        <f t="shared" si="291"/>
        <v>1</v>
      </c>
    </row>
    <row r="4667" spans="2:12" x14ac:dyDescent="0.25">
      <c r="B4667" s="147" t="s">
        <v>9</v>
      </c>
      <c r="C4667" s="148" t="s">
        <v>7</v>
      </c>
      <c r="D4667" s="148">
        <v>26</v>
      </c>
      <c r="E4667" s="148" t="s">
        <v>8</v>
      </c>
      <c r="F4667" s="149">
        <v>45417</v>
      </c>
      <c r="G4667" s="149">
        <v>44167</v>
      </c>
      <c r="H4667" s="150">
        <v>100000</v>
      </c>
      <c r="I4667" s="148" t="str">
        <f t="shared" si="288"/>
        <v>2020Q4</v>
      </c>
      <c r="J4667" s="148">
        <f t="shared" si="289"/>
        <v>4</v>
      </c>
      <c r="K4667" s="148">
        <f t="shared" si="290"/>
        <v>14</v>
      </c>
      <c r="L4667" s="151">
        <f t="shared" si="291"/>
        <v>1</v>
      </c>
    </row>
    <row r="4668" spans="2:12" x14ac:dyDescent="0.25">
      <c r="B4668" s="147" t="s">
        <v>9</v>
      </c>
      <c r="C4668" s="148" t="s">
        <v>7</v>
      </c>
      <c r="D4668" s="148">
        <v>54</v>
      </c>
      <c r="E4668" s="148" t="s">
        <v>8</v>
      </c>
      <c r="F4668" s="149">
        <v>45417</v>
      </c>
      <c r="G4668" s="149">
        <v>44889</v>
      </c>
      <c r="H4668" s="150">
        <v>22000</v>
      </c>
      <c r="I4668" s="148" t="str">
        <f t="shared" si="288"/>
        <v>2022Q4</v>
      </c>
      <c r="J4668" s="148">
        <f t="shared" si="289"/>
        <v>2</v>
      </c>
      <c r="K4668" s="148">
        <f t="shared" si="290"/>
        <v>6</v>
      </c>
      <c r="L4668" s="151">
        <f t="shared" si="291"/>
        <v>1</v>
      </c>
    </row>
    <row r="4669" spans="2:12" x14ac:dyDescent="0.25">
      <c r="B4669" s="147" t="s">
        <v>9</v>
      </c>
      <c r="C4669" s="148" t="s">
        <v>13</v>
      </c>
      <c r="D4669" s="148">
        <v>42</v>
      </c>
      <c r="E4669" s="148" t="s">
        <v>8</v>
      </c>
      <c r="F4669" s="149">
        <v>45417</v>
      </c>
      <c r="G4669" s="149">
        <v>44996</v>
      </c>
      <c r="H4669" s="150">
        <v>64000</v>
      </c>
      <c r="I4669" s="148" t="str">
        <f t="shared" si="288"/>
        <v>2023Q1</v>
      </c>
      <c r="J4669" s="148">
        <f t="shared" si="289"/>
        <v>1</v>
      </c>
      <c r="K4669" s="148">
        <f t="shared" si="290"/>
        <v>5</v>
      </c>
      <c r="L4669" s="151">
        <f t="shared" si="291"/>
        <v>0.8</v>
      </c>
    </row>
    <row r="4670" spans="2:12" x14ac:dyDescent="0.25">
      <c r="B4670" s="147" t="s">
        <v>9</v>
      </c>
      <c r="C4670" s="148" t="s">
        <v>7</v>
      </c>
      <c r="D4670" s="148">
        <v>49</v>
      </c>
      <c r="E4670" s="148" t="s">
        <v>8</v>
      </c>
      <c r="F4670" s="149">
        <v>45417</v>
      </c>
      <c r="G4670" s="149">
        <v>45087</v>
      </c>
      <c r="H4670" s="150">
        <v>35000</v>
      </c>
      <c r="I4670" s="148" t="str">
        <f t="shared" si="288"/>
        <v>2023Q2</v>
      </c>
      <c r="J4670" s="148">
        <f t="shared" si="289"/>
        <v>1</v>
      </c>
      <c r="K4670" s="148">
        <f t="shared" si="290"/>
        <v>4</v>
      </c>
      <c r="L4670" s="151">
        <f t="shared" si="291"/>
        <v>1</v>
      </c>
    </row>
    <row r="4671" spans="2:12" x14ac:dyDescent="0.25">
      <c r="B4671" s="147" t="s">
        <v>6</v>
      </c>
      <c r="C4671" s="148" t="s">
        <v>7</v>
      </c>
      <c r="D4671" s="148">
        <v>56</v>
      </c>
      <c r="E4671" s="148" t="s">
        <v>8</v>
      </c>
      <c r="F4671" s="149">
        <v>45417</v>
      </c>
      <c r="G4671" s="149">
        <v>45244</v>
      </c>
      <c r="H4671" s="150">
        <v>17000</v>
      </c>
      <c r="I4671" s="148" t="str">
        <f t="shared" si="288"/>
        <v>2023Q4</v>
      </c>
      <c r="J4671" s="148">
        <f t="shared" si="289"/>
        <v>1</v>
      </c>
      <c r="K4671" s="148">
        <f t="shared" si="290"/>
        <v>2</v>
      </c>
      <c r="L4671" s="151">
        <f t="shared" si="291"/>
        <v>1</v>
      </c>
    </row>
    <row r="4672" spans="2:12" x14ac:dyDescent="0.25">
      <c r="B4672" s="147" t="s">
        <v>9</v>
      </c>
      <c r="C4672" s="148" t="s">
        <v>7</v>
      </c>
      <c r="D4672" s="148">
        <v>49</v>
      </c>
      <c r="E4672" s="148" t="s">
        <v>8</v>
      </c>
      <c r="F4672" s="149">
        <v>45418</v>
      </c>
      <c r="G4672" s="149">
        <v>44425</v>
      </c>
      <c r="H4672" s="150">
        <v>35000</v>
      </c>
      <c r="I4672" s="148" t="str">
        <f t="shared" si="288"/>
        <v>2021Q3</v>
      </c>
      <c r="J4672" s="148">
        <f t="shared" si="289"/>
        <v>3</v>
      </c>
      <c r="K4672" s="148">
        <f t="shared" si="290"/>
        <v>11</v>
      </c>
      <c r="L4672" s="151">
        <f t="shared" si="291"/>
        <v>1</v>
      </c>
    </row>
    <row r="4673" spans="2:12" x14ac:dyDescent="0.25">
      <c r="B4673" s="147" t="s">
        <v>9</v>
      </c>
      <c r="C4673" s="148" t="s">
        <v>7</v>
      </c>
      <c r="D4673" s="148">
        <v>32</v>
      </c>
      <c r="E4673" s="148" t="s">
        <v>8</v>
      </c>
      <c r="F4673" s="149">
        <v>45418</v>
      </c>
      <c r="G4673" s="149">
        <v>44775</v>
      </c>
      <c r="H4673" s="150">
        <v>96000</v>
      </c>
      <c r="I4673" s="148" t="str">
        <f t="shared" si="288"/>
        <v>2022Q3</v>
      </c>
      <c r="J4673" s="148">
        <f t="shared" si="289"/>
        <v>2</v>
      </c>
      <c r="K4673" s="148">
        <f t="shared" si="290"/>
        <v>7</v>
      </c>
      <c r="L4673" s="151">
        <f t="shared" si="291"/>
        <v>1</v>
      </c>
    </row>
    <row r="4674" spans="2:12" x14ac:dyDescent="0.25">
      <c r="B4674" s="147" t="s">
        <v>6</v>
      </c>
      <c r="C4674" s="148" t="s">
        <v>7</v>
      </c>
      <c r="D4674" s="148">
        <v>41</v>
      </c>
      <c r="E4674" s="148" t="s">
        <v>8</v>
      </c>
      <c r="F4674" s="149">
        <v>45418</v>
      </c>
      <c r="G4674" s="149">
        <v>45335</v>
      </c>
      <c r="H4674" s="150">
        <v>68000</v>
      </c>
      <c r="I4674" s="148" t="str">
        <f t="shared" si="288"/>
        <v>2024Q1</v>
      </c>
      <c r="J4674" s="148">
        <f t="shared" si="289"/>
        <v>0</v>
      </c>
      <c r="K4674" s="148">
        <f t="shared" si="290"/>
        <v>1</v>
      </c>
      <c r="L4674" s="151">
        <f t="shared" si="291"/>
        <v>1</v>
      </c>
    </row>
    <row r="4675" spans="2:12" x14ac:dyDescent="0.25">
      <c r="B4675" s="147" t="s">
        <v>6</v>
      </c>
      <c r="C4675" s="148" t="s">
        <v>7</v>
      </c>
      <c r="D4675" s="148">
        <v>64</v>
      </c>
      <c r="E4675" s="148" t="s">
        <v>8</v>
      </c>
      <c r="F4675" s="149">
        <v>45419</v>
      </c>
      <c r="G4675" s="149">
        <v>45347</v>
      </c>
      <c r="H4675" s="150">
        <v>10000</v>
      </c>
      <c r="I4675" s="148" t="str">
        <f t="shared" si="288"/>
        <v>2024Q1</v>
      </c>
      <c r="J4675" s="148">
        <f t="shared" si="289"/>
        <v>0</v>
      </c>
      <c r="K4675" s="148">
        <f t="shared" si="290"/>
        <v>1</v>
      </c>
      <c r="L4675" s="151">
        <f t="shared" si="291"/>
        <v>1</v>
      </c>
    </row>
    <row r="4676" spans="2:12" x14ac:dyDescent="0.25">
      <c r="B4676" s="147" t="s">
        <v>9</v>
      </c>
      <c r="C4676" s="148" t="s">
        <v>7</v>
      </c>
      <c r="D4676" s="148">
        <v>45</v>
      </c>
      <c r="E4676" s="148" t="s">
        <v>8</v>
      </c>
      <c r="F4676" s="149">
        <v>45422</v>
      </c>
      <c r="G4676" s="149">
        <v>43511</v>
      </c>
      <c r="H4676" s="150">
        <v>47000</v>
      </c>
      <c r="I4676" s="148" t="str">
        <f t="shared" si="288"/>
        <v>2019Q1</v>
      </c>
      <c r="J4676" s="148">
        <f t="shared" si="289"/>
        <v>5</v>
      </c>
      <c r="K4676" s="148">
        <f t="shared" si="290"/>
        <v>21</v>
      </c>
      <c r="L4676" s="151">
        <f t="shared" si="291"/>
        <v>1</v>
      </c>
    </row>
    <row r="4677" spans="2:12" x14ac:dyDescent="0.25">
      <c r="B4677" s="147" t="s">
        <v>9</v>
      </c>
      <c r="C4677" s="148" t="s">
        <v>10</v>
      </c>
      <c r="D4677" s="148">
        <v>42</v>
      </c>
      <c r="E4677" s="148" t="s">
        <v>8</v>
      </c>
      <c r="F4677" s="149">
        <v>45422</v>
      </c>
      <c r="G4677" s="149">
        <v>44608</v>
      </c>
      <c r="H4677" s="150">
        <v>64000</v>
      </c>
      <c r="I4677" s="148" t="str">
        <f t="shared" si="288"/>
        <v>2022Q1</v>
      </c>
      <c r="J4677" s="148">
        <f t="shared" si="289"/>
        <v>2</v>
      </c>
      <c r="K4677" s="148">
        <f t="shared" si="290"/>
        <v>9</v>
      </c>
      <c r="L4677" s="151">
        <f t="shared" si="291"/>
        <v>0</v>
      </c>
    </row>
    <row r="4678" spans="2:12" x14ac:dyDescent="0.25">
      <c r="B4678" s="147" t="s">
        <v>9</v>
      </c>
      <c r="C4678" s="148" t="s">
        <v>7</v>
      </c>
      <c r="D4678" s="148">
        <v>58</v>
      </c>
      <c r="E4678" s="148" t="s">
        <v>8</v>
      </c>
      <c r="F4678" s="149">
        <v>45422</v>
      </c>
      <c r="G4678" s="149">
        <v>45021</v>
      </c>
      <c r="H4678" s="150">
        <v>12000</v>
      </c>
      <c r="I4678" s="148" t="str">
        <f t="shared" si="288"/>
        <v>2023Q2</v>
      </c>
      <c r="J4678" s="148">
        <f t="shared" si="289"/>
        <v>1</v>
      </c>
      <c r="K4678" s="148">
        <f t="shared" si="290"/>
        <v>4</v>
      </c>
      <c r="L4678" s="151">
        <f t="shared" si="291"/>
        <v>1</v>
      </c>
    </row>
    <row r="4679" spans="2:12" x14ac:dyDescent="0.25">
      <c r="B4679" s="147" t="s">
        <v>9</v>
      </c>
      <c r="C4679" s="148" t="s">
        <v>7</v>
      </c>
      <c r="D4679" s="148">
        <v>49</v>
      </c>
      <c r="E4679" s="148" t="s">
        <v>8</v>
      </c>
      <c r="F4679" s="149">
        <v>45423</v>
      </c>
      <c r="G4679" s="149">
        <v>45019</v>
      </c>
      <c r="H4679" s="150">
        <v>35000</v>
      </c>
      <c r="I4679" s="148" t="str">
        <f t="shared" si="288"/>
        <v>2023Q2</v>
      </c>
      <c r="J4679" s="148">
        <f t="shared" si="289"/>
        <v>1</v>
      </c>
      <c r="K4679" s="148">
        <f t="shared" si="290"/>
        <v>4</v>
      </c>
      <c r="L4679" s="151">
        <f t="shared" si="291"/>
        <v>1</v>
      </c>
    </row>
    <row r="4680" spans="2:12" x14ac:dyDescent="0.25">
      <c r="B4680" s="147" t="s">
        <v>9</v>
      </c>
      <c r="C4680" s="148" t="s">
        <v>7</v>
      </c>
      <c r="D4680" s="148">
        <v>58</v>
      </c>
      <c r="E4680" s="148" t="s">
        <v>8</v>
      </c>
      <c r="F4680" s="149">
        <v>45424</v>
      </c>
      <c r="G4680" s="149">
        <v>44981</v>
      </c>
      <c r="H4680" s="150">
        <v>12000</v>
      </c>
      <c r="I4680" s="148" t="str">
        <f t="shared" si="288"/>
        <v>2023Q1</v>
      </c>
      <c r="J4680" s="148">
        <f t="shared" si="289"/>
        <v>1</v>
      </c>
      <c r="K4680" s="148">
        <f t="shared" si="290"/>
        <v>5</v>
      </c>
      <c r="L4680" s="151">
        <f t="shared" si="291"/>
        <v>1</v>
      </c>
    </row>
    <row r="4681" spans="2:12" x14ac:dyDescent="0.25">
      <c r="B4681" s="147" t="s">
        <v>6</v>
      </c>
      <c r="C4681" s="148" t="s">
        <v>7</v>
      </c>
      <c r="D4681" s="148">
        <v>24</v>
      </c>
      <c r="E4681" s="148" t="s">
        <v>8</v>
      </c>
      <c r="F4681" s="149">
        <v>45424</v>
      </c>
      <c r="G4681" s="149">
        <v>45315</v>
      </c>
      <c r="H4681" s="150">
        <v>100000</v>
      </c>
      <c r="I4681" s="148" t="str">
        <f t="shared" si="288"/>
        <v>2024Q1</v>
      </c>
      <c r="J4681" s="148">
        <f t="shared" si="289"/>
        <v>0</v>
      </c>
      <c r="K4681" s="148">
        <f t="shared" si="290"/>
        <v>1</v>
      </c>
      <c r="L4681" s="151">
        <f t="shared" si="291"/>
        <v>1</v>
      </c>
    </row>
    <row r="4682" spans="2:12" x14ac:dyDescent="0.25">
      <c r="B4682" s="147" t="s">
        <v>6</v>
      </c>
      <c r="C4682" s="148" t="s">
        <v>7</v>
      </c>
      <c r="D4682" s="148">
        <v>53</v>
      </c>
      <c r="E4682" s="148" t="s">
        <v>8</v>
      </c>
      <c r="F4682" s="149">
        <v>45424</v>
      </c>
      <c r="G4682" s="149">
        <v>45395</v>
      </c>
      <c r="H4682" s="150">
        <v>25000</v>
      </c>
      <c r="I4682" s="148" t="str">
        <f t="shared" si="288"/>
        <v>2024Q2</v>
      </c>
      <c r="J4682" s="148">
        <f t="shared" si="289"/>
        <v>0</v>
      </c>
      <c r="K4682" s="148">
        <f t="shared" si="290"/>
        <v>0</v>
      </c>
      <c r="L4682" s="151">
        <f t="shared" si="291"/>
        <v>1</v>
      </c>
    </row>
    <row r="4683" spans="2:12" x14ac:dyDescent="0.25">
      <c r="B4683" s="147" t="s">
        <v>6</v>
      </c>
      <c r="C4683" s="148" t="s">
        <v>7</v>
      </c>
      <c r="D4683" s="148">
        <v>37</v>
      </c>
      <c r="E4683" s="148" t="s">
        <v>8</v>
      </c>
      <c r="F4683" s="149">
        <v>45425</v>
      </c>
      <c r="G4683" s="149">
        <v>45318</v>
      </c>
      <c r="H4683" s="150">
        <v>86000</v>
      </c>
      <c r="I4683" s="148" t="str">
        <f t="shared" ref="I4683:I4746" si="292">YEAR(G4683)&amp;"Q"&amp;ROUNDUP(MONTH(G4683)/3,0)</f>
        <v>2024Q1</v>
      </c>
      <c r="J4683" s="148">
        <f t="shared" ref="J4683:J4746" si="293">YEAR(F4683)-YEAR(G4683)</f>
        <v>0</v>
      </c>
      <c r="K4683" s="148">
        <f t="shared" ref="K4683:K4746" si="294">(YEAR(F4683)*4+ROUNDDOWN((MONTH(F4683)-1)/3,0))
-(YEAR(G4683)*4+ROUNDDOWN((MONTH(G4683)-1)/3,0))</f>
        <v>1</v>
      </c>
      <c r="L4683" s="151">
        <f t="shared" ref="L4683:L4746" si="295">IF(C4683="Declined",0,IF(C4683="Admitted",1,IF(B4683="TPD",0.8,1)))</f>
        <v>1</v>
      </c>
    </row>
    <row r="4684" spans="2:12" x14ac:dyDescent="0.25">
      <c r="B4684" s="147" t="s">
        <v>6</v>
      </c>
      <c r="C4684" s="148" t="s">
        <v>7</v>
      </c>
      <c r="D4684" s="148">
        <v>40</v>
      </c>
      <c r="E4684" s="148" t="s">
        <v>8</v>
      </c>
      <c r="F4684" s="149">
        <v>45425</v>
      </c>
      <c r="G4684" s="149">
        <v>45328</v>
      </c>
      <c r="H4684" s="150">
        <v>74000</v>
      </c>
      <c r="I4684" s="148" t="str">
        <f t="shared" si="292"/>
        <v>2024Q1</v>
      </c>
      <c r="J4684" s="148">
        <f t="shared" si="293"/>
        <v>0</v>
      </c>
      <c r="K4684" s="148">
        <f t="shared" si="294"/>
        <v>1</v>
      </c>
      <c r="L4684" s="151">
        <f t="shared" si="295"/>
        <v>1</v>
      </c>
    </row>
    <row r="4685" spans="2:12" x14ac:dyDescent="0.25">
      <c r="B4685" s="147" t="s">
        <v>9</v>
      </c>
      <c r="C4685" s="148" t="s">
        <v>7</v>
      </c>
      <c r="D4685" s="148">
        <v>38</v>
      </c>
      <c r="E4685" s="148" t="s">
        <v>8</v>
      </c>
      <c r="F4685" s="149">
        <v>45426</v>
      </c>
      <c r="G4685" s="149">
        <v>42628</v>
      </c>
      <c r="H4685" s="150">
        <v>84000</v>
      </c>
      <c r="I4685" s="148" t="str">
        <f t="shared" si="292"/>
        <v>2016Q3</v>
      </c>
      <c r="J4685" s="148">
        <f t="shared" si="293"/>
        <v>8</v>
      </c>
      <c r="K4685" s="148">
        <f t="shared" si="294"/>
        <v>31</v>
      </c>
      <c r="L4685" s="151">
        <f t="shared" si="295"/>
        <v>1</v>
      </c>
    </row>
    <row r="4686" spans="2:12" x14ac:dyDescent="0.25">
      <c r="B4686" s="147" t="s">
        <v>9</v>
      </c>
      <c r="C4686" s="148" t="s">
        <v>7</v>
      </c>
      <c r="D4686" s="148">
        <v>50</v>
      </c>
      <c r="E4686" s="148" t="s">
        <v>8</v>
      </c>
      <c r="F4686" s="149">
        <v>45426</v>
      </c>
      <c r="G4686" s="149">
        <v>44713</v>
      </c>
      <c r="H4686" s="150">
        <v>32000</v>
      </c>
      <c r="I4686" s="148" t="str">
        <f t="shared" si="292"/>
        <v>2022Q2</v>
      </c>
      <c r="J4686" s="148">
        <f t="shared" si="293"/>
        <v>2</v>
      </c>
      <c r="K4686" s="148">
        <f t="shared" si="294"/>
        <v>8</v>
      </c>
      <c r="L4686" s="151">
        <f t="shared" si="295"/>
        <v>1</v>
      </c>
    </row>
    <row r="4687" spans="2:12" x14ac:dyDescent="0.25">
      <c r="B4687" s="147" t="s">
        <v>6</v>
      </c>
      <c r="C4687" s="148" t="s">
        <v>7</v>
      </c>
      <c r="D4687" s="148">
        <v>60</v>
      </c>
      <c r="E4687" s="148" t="s">
        <v>8</v>
      </c>
      <c r="F4687" s="149">
        <v>45426</v>
      </c>
      <c r="G4687" s="149">
        <v>45352</v>
      </c>
      <c r="H4687" s="150">
        <v>10000</v>
      </c>
      <c r="I4687" s="148" t="str">
        <f t="shared" si="292"/>
        <v>2024Q1</v>
      </c>
      <c r="J4687" s="148">
        <f t="shared" si="293"/>
        <v>0</v>
      </c>
      <c r="K4687" s="148">
        <f t="shared" si="294"/>
        <v>1</v>
      </c>
      <c r="L4687" s="151">
        <f t="shared" si="295"/>
        <v>1</v>
      </c>
    </row>
    <row r="4688" spans="2:12" x14ac:dyDescent="0.25">
      <c r="B4688" s="147" t="s">
        <v>6</v>
      </c>
      <c r="C4688" s="148" t="s">
        <v>7</v>
      </c>
      <c r="D4688" s="148">
        <v>59</v>
      </c>
      <c r="E4688" s="148" t="s">
        <v>8</v>
      </c>
      <c r="F4688" s="149">
        <v>45426</v>
      </c>
      <c r="G4688" s="149">
        <v>45388</v>
      </c>
      <c r="H4688" s="150">
        <v>10000</v>
      </c>
      <c r="I4688" s="148" t="str">
        <f t="shared" si="292"/>
        <v>2024Q2</v>
      </c>
      <c r="J4688" s="148">
        <f t="shared" si="293"/>
        <v>0</v>
      </c>
      <c r="K4688" s="148">
        <f t="shared" si="294"/>
        <v>0</v>
      </c>
      <c r="L4688" s="151">
        <f t="shared" si="295"/>
        <v>1</v>
      </c>
    </row>
    <row r="4689" spans="2:12" x14ac:dyDescent="0.25">
      <c r="B4689" s="147" t="s">
        <v>9</v>
      </c>
      <c r="C4689" s="148" t="s">
        <v>7</v>
      </c>
      <c r="D4689" s="148">
        <v>36</v>
      </c>
      <c r="E4689" s="148" t="s">
        <v>8</v>
      </c>
      <c r="F4689" s="149">
        <v>45429</v>
      </c>
      <c r="G4689" s="149">
        <v>43810</v>
      </c>
      <c r="H4689" s="150">
        <v>87000</v>
      </c>
      <c r="I4689" s="148" t="str">
        <f t="shared" si="292"/>
        <v>2019Q4</v>
      </c>
      <c r="J4689" s="148">
        <f t="shared" si="293"/>
        <v>5</v>
      </c>
      <c r="K4689" s="148">
        <f t="shared" si="294"/>
        <v>18</v>
      </c>
      <c r="L4689" s="151">
        <f t="shared" si="295"/>
        <v>1</v>
      </c>
    </row>
    <row r="4690" spans="2:12" x14ac:dyDescent="0.25">
      <c r="B4690" s="147" t="s">
        <v>6</v>
      </c>
      <c r="C4690" s="148" t="s">
        <v>7</v>
      </c>
      <c r="D4690" s="148">
        <v>28</v>
      </c>
      <c r="E4690" s="148" t="s">
        <v>8</v>
      </c>
      <c r="F4690" s="149">
        <v>45430</v>
      </c>
      <c r="G4690" s="149">
        <v>45367</v>
      </c>
      <c r="H4690" s="150">
        <v>100000</v>
      </c>
      <c r="I4690" s="148" t="str">
        <f t="shared" si="292"/>
        <v>2024Q1</v>
      </c>
      <c r="J4690" s="148">
        <f t="shared" si="293"/>
        <v>0</v>
      </c>
      <c r="K4690" s="148">
        <f t="shared" si="294"/>
        <v>1</v>
      </c>
      <c r="L4690" s="151">
        <f t="shared" si="295"/>
        <v>1</v>
      </c>
    </row>
    <row r="4691" spans="2:12" x14ac:dyDescent="0.25">
      <c r="B4691" s="147" t="s">
        <v>9</v>
      </c>
      <c r="C4691" s="148" t="s">
        <v>7</v>
      </c>
      <c r="D4691" s="148">
        <v>49</v>
      </c>
      <c r="E4691" s="148" t="s">
        <v>8</v>
      </c>
      <c r="F4691" s="149">
        <v>45431</v>
      </c>
      <c r="G4691" s="149">
        <v>43814</v>
      </c>
      <c r="H4691" s="150">
        <v>35000</v>
      </c>
      <c r="I4691" s="148" t="str">
        <f t="shared" si="292"/>
        <v>2019Q4</v>
      </c>
      <c r="J4691" s="148">
        <f t="shared" si="293"/>
        <v>5</v>
      </c>
      <c r="K4691" s="148">
        <f t="shared" si="294"/>
        <v>18</v>
      </c>
      <c r="L4691" s="151">
        <f t="shared" si="295"/>
        <v>1</v>
      </c>
    </row>
    <row r="4692" spans="2:12" x14ac:dyDescent="0.25">
      <c r="B4692" s="147" t="s">
        <v>9</v>
      </c>
      <c r="C4692" s="148" t="s">
        <v>7</v>
      </c>
      <c r="D4692" s="148">
        <v>54</v>
      </c>
      <c r="E4692" s="148" t="s">
        <v>8</v>
      </c>
      <c r="F4692" s="149">
        <v>45431</v>
      </c>
      <c r="G4692" s="149">
        <v>44600</v>
      </c>
      <c r="H4692" s="150">
        <v>22000</v>
      </c>
      <c r="I4692" s="148" t="str">
        <f t="shared" si="292"/>
        <v>2022Q1</v>
      </c>
      <c r="J4692" s="148">
        <f t="shared" si="293"/>
        <v>2</v>
      </c>
      <c r="K4692" s="148">
        <f t="shared" si="294"/>
        <v>9</v>
      </c>
      <c r="L4692" s="151">
        <f t="shared" si="295"/>
        <v>1</v>
      </c>
    </row>
    <row r="4693" spans="2:12" x14ac:dyDescent="0.25">
      <c r="B4693" s="147" t="s">
        <v>9</v>
      </c>
      <c r="C4693" s="148" t="s">
        <v>7</v>
      </c>
      <c r="D4693" s="148">
        <v>42</v>
      </c>
      <c r="E4693" s="148" t="s">
        <v>8</v>
      </c>
      <c r="F4693" s="149">
        <v>45431</v>
      </c>
      <c r="G4693" s="149">
        <v>45078</v>
      </c>
      <c r="H4693" s="150">
        <v>64000</v>
      </c>
      <c r="I4693" s="148" t="str">
        <f t="shared" si="292"/>
        <v>2023Q2</v>
      </c>
      <c r="J4693" s="148">
        <f t="shared" si="293"/>
        <v>1</v>
      </c>
      <c r="K4693" s="148">
        <f t="shared" si="294"/>
        <v>4</v>
      </c>
      <c r="L4693" s="151">
        <f t="shared" si="295"/>
        <v>1</v>
      </c>
    </row>
    <row r="4694" spans="2:12" x14ac:dyDescent="0.25">
      <c r="B4694" s="147" t="s">
        <v>9</v>
      </c>
      <c r="C4694" s="148" t="s">
        <v>7</v>
      </c>
      <c r="D4694" s="148">
        <v>64</v>
      </c>
      <c r="E4694" s="148" t="s">
        <v>8</v>
      </c>
      <c r="F4694" s="149">
        <v>45431</v>
      </c>
      <c r="G4694" s="149">
        <v>45168</v>
      </c>
      <c r="H4694" s="150">
        <v>10000</v>
      </c>
      <c r="I4694" s="148" t="str">
        <f t="shared" si="292"/>
        <v>2023Q3</v>
      </c>
      <c r="J4694" s="148">
        <f t="shared" si="293"/>
        <v>1</v>
      </c>
      <c r="K4694" s="148">
        <f t="shared" si="294"/>
        <v>3</v>
      </c>
      <c r="L4694" s="151">
        <f t="shared" si="295"/>
        <v>1</v>
      </c>
    </row>
    <row r="4695" spans="2:12" x14ac:dyDescent="0.25">
      <c r="B4695" s="147" t="s">
        <v>6</v>
      </c>
      <c r="C4695" s="148" t="s">
        <v>7</v>
      </c>
      <c r="D4695" s="148">
        <v>61</v>
      </c>
      <c r="E4695" s="148" t="s">
        <v>8</v>
      </c>
      <c r="F4695" s="149">
        <v>45431</v>
      </c>
      <c r="G4695" s="149">
        <v>45281</v>
      </c>
      <c r="H4695" s="150">
        <v>10000</v>
      </c>
      <c r="I4695" s="148" t="str">
        <f t="shared" si="292"/>
        <v>2023Q4</v>
      </c>
      <c r="J4695" s="148">
        <f t="shared" si="293"/>
        <v>1</v>
      </c>
      <c r="K4695" s="148">
        <f t="shared" si="294"/>
        <v>2</v>
      </c>
      <c r="L4695" s="151">
        <f t="shared" si="295"/>
        <v>1</v>
      </c>
    </row>
    <row r="4696" spans="2:12" x14ac:dyDescent="0.25">
      <c r="B4696" s="147" t="s">
        <v>9</v>
      </c>
      <c r="C4696" s="148" t="s">
        <v>7</v>
      </c>
      <c r="D4696" s="148">
        <v>32</v>
      </c>
      <c r="E4696" s="148" t="s">
        <v>8</v>
      </c>
      <c r="F4696" s="149">
        <v>45432</v>
      </c>
      <c r="G4696" s="149">
        <v>44077</v>
      </c>
      <c r="H4696" s="150">
        <v>96000</v>
      </c>
      <c r="I4696" s="148" t="str">
        <f t="shared" si="292"/>
        <v>2020Q3</v>
      </c>
      <c r="J4696" s="148">
        <f t="shared" si="293"/>
        <v>4</v>
      </c>
      <c r="K4696" s="148">
        <f t="shared" si="294"/>
        <v>15</v>
      </c>
      <c r="L4696" s="151">
        <f t="shared" si="295"/>
        <v>1</v>
      </c>
    </row>
    <row r="4697" spans="2:12" x14ac:dyDescent="0.25">
      <c r="B4697" s="147" t="s">
        <v>6</v>
      </c>
      <c r="C4697" s="148" t="s">
        <v>7</v>
      </c>
      <c r="D4697" s="148">
        <v>23</v>
      </c>
      <c r="E4697" s="148" t="s">
        <v>8</v>
      </c>
      <c r="F4697" s="149">
        <v>45432</v>
      </c>
      <c r="G4697" s="149">
        <v>44994</v>
      </c>
      <c r="H4697" s="150">
        <v>100000</v>
      </c>
      <c r="I4697" s="148" t="str">
        <f t="shared" si="292"/>
        <v>2023Q1</v>
      </c>
      <c r="J4697" s="148">
        <f t="shared" si="293"/>
        <v>1</v>
      </c>
      <c r="K4697" s="148">
        <f t="shared" si="294"/>
        <v>5</v>
      </c>
      <c r="L4697" s="151">
        <f t="shared" si="295"/>
        <v>1</v>
      </c>
    </row>
    <row r="4698" spans="2:12" x14ac:dyDescent="0.25">
      <c r="B4698" s="147" t="s">
        <v>6</v>
      </c>
      <c r="C4698" s="148" t="s">
        <v>7</v>
      </c>
      <c r="D4698" s="148">
        <v>56</v>
      </c>
      <c r="E4698" s="148" t="s">
        <v>8</v>
      </c>
      <c r="F4698" s="149">
        <v>45432</v>
      </c>
      <c r="G4698" s="149">
        <v>45148</v>
      </c>
      <c r="H4698" s="150">
        <v>17000</v>
      </c>
      <c r="I4698" s="148" t="str">
        <f t="shared" si="292"/>
        <v>2023Q3</v>
      </c>
      <c r="J4698" s="148">
        <f t="shared" si="293"/>
        <v>1</v>
      </c>
      <c r="K4698" s="148">
        <f t="shared" si="294"/>
        <v>3</v>
      </c>
      <c r="L4698" s="151">
        <f t="shared" si="295"/>
        <v>1</v>
      </c>
    </row>
    <row r="4699" spans="2:12" x14ac:dyDescent="0.25">
      <c r="B4699" s="147" t="s">
        <v>9</v>
      </c>
      <c r="C4699" s="148" t="s">
        <v>7</v>
      </c>
      <c r="D4699" s="148">
        <v>33</v>
      </c>
      <c r="E4699" s="148" t="s">
        <v>8</v>
      </c>
      <c r="F4699" s="149">
        <v>45433</v>
      </c>
      <c r="G4699" s="149">
        <v>43283</v>
      </c>
      <c r="H4699" s="150">
        <v>94000</v>
      </c>
      <c r="I4699" s="148" t="str">
        <f t="shared" si="292"/>
        <v>2018Q3</v>
      </c>
      <c r="J4699" s="148">
        <f t="shared" si="293"/>
        <v>6</v>
      </c>
      <c r="K4699" s="148">
        <f t="shared" si="294"/>
        <v>23</v>
      </c>
      <c r="L4699" s="151">
        <f t="shared" si="295"/>
        <v>1</v>
      </c>
    </row>
    <row r="4700" spans="2:12" x14ac:dyDescent="0.25">
      <c r="B4700" s="147" t="s">
        <v>6</v>
      </c>
      <c r="C4700" s="148" t="s">
        <v>10</v>
      </c>
      <c r="D4700" s="148">
        <v>34</v>
      </c>
      <c r="E4700" s="148" t="s">
        <v>8</v>
      </c>
      <c r="F4700" s="149">
        <v>45433</v>
      </c>
      <c r="G4700" s="149">
        <v>44908</v>
      </c>
      <c r="H4700" s="150">
        <v>91000</v>
      </c>
      <c r="I4700" s="148" t="str">
        <f t="shared" si="292"/>
        <v>2022Q4</v>
      </c>
      <c r="J4700" s="148">
        <f t="shared" si="293"/>
        <v>2</v>
      </c>
      <c r="K4700" s="148">
        <f t="shared" si="294"/>
        <v>6</v>
      </c>
      <c r="L4700" s="151">
        <f t="shared" si="295"/>
        <v>0</v>
      </c>
    </row>
    <row r="4701" spans="2:12" x14ac:dyDescent="0.25">
      <c r="B4701" s="147" t="s">
        <v>6</v>
      </c>
      <c r="C4701" s="148" t="s">
        <v>7</v>
      </c>
      <c r="D4701" s="148">
        <v>53</v>
      </c>
      <c r="E4701" s="148" t="s">
        <v>8</v>
      </c>
      <c r="F4701" s="149">
        <v>45433</v>
      </c>
      <c r="G4701" s="149">
        <v>45365</v>
      </c>
      <c r="H4701" s="150">
        <v>25000</v>
      </c>
      <c r="I4701" s="148" t="str">
        <f t="shared" si="292"/>
        <v>2024Q1</v>
      </c>
      <c r="J4701" s="148">
        <f t="shared" si="293"/>
        <v>0</v>
      </c>
      <c r="K4701" s="148">
        <f t="shared" si="294"/>
        <v>1</v>
      </c>
      <c r="L4701" s="151">
        <f t="shared" si="295"/>
        <v>1</v>
      </c>
    </row>
    <row r="4702" spans="2:12" x14ac:dyDescent="0.25">
      <c r="B4702" s="147" t="s">
        <v>6</v>
      </c>
      <c r="C4702" s="148" t="s">
        <v>7</v>
      </c>
      <c r="D4702" s="148">
        <v>57</v>
      </c>
      <c r="E4702" s="148" t="s">
        <v>8</v>
      </c>
      <c r="F4702" s="149">
        <v>45435</v>
      </c>
      <c r="G4702" s="149">
        <v>45330</v>
      </c>
      <c r="H4702" s="150">
        <v>15000</v>
      </c>
      <c r="I4702" s="148" t="str">
        <f t="shared" si="292"/>
        <v>2024Q1</v>
      </c>
      <c r="J4702" s="148">
        <f t="shared" si="293"/>
        <v>0</v>
      </c>
      <c r="K4702" s="148">
        <f t="shared" si="294"/>
        <v>1</v>
      </c>
      <c r="L4702" s="151">
        <f t="shared" si="295"/>
        <v>1</v>
      </c>
    </row>
    <row r="4703" spans="2:12" x14ac:dyDescent="0.25">
      <c r="B4703" s="147" t="s">
        <v>9</v>
      </c>
      <c r="C4703" s="148" t="s">
        <v>7</v>
      </c>
      <c r="D4703" s="148">
        <v>49</v>
      </c>
      <c r="E4703" s="148" t="s">
        <v>8</v>
      </c>
      <c r="F4703" s="149">
        <v>45436</v>
      </c>
      <c r="G4703" s="149">
        <v>43989</v>
      </c>
      <c r="H4703" s="150">
        <v>35000</v>
      </c>
      <c r="I4703" s="148" t="str">
        <f t="shared" si="292"/>
        <v>2020Q2</v>
      </c>
      <c r="J4703" s="148">
        <f t="shared" si="293"/>
        <v>4</v>
      </c>
      <c r="K4703" s="148">
        <f t="shared" si="294"/>
        <v>16</v>
      </c>
      <c r="L4703" s="151">
        <f t="shared" si="295"/>
        <v>1</v>
      </c>
    </row>
    <row r="4704" spans="2:12" x14ac:dyDescent="0.25">
      <c r="B4704" s="147" t="s">
        <v>9</v>
      </c>
      <c r="C4704" s="148" t="s">
        <v>7</v>
      </c>
      <c r="D4704" s="148">
        <v>59</v>
      </c>
      <c r="E4704" s="148" t="s">
        <v>8</v>
      </c>
      <c r="F4704" s="149">
        <v>45436</v>
      </c>
      <c r="G4704" s="149">
        <v>44682</v>
      </c>
      <c r="H4704" s="150">
        <v>10000</v>
      </c>
      <c r="I4704" s="148" t="str">
        <f t="shared" si="292"/>
        <v>2022Q2</v>
      </c>
      <c r="J4704" s="148">
        <f t="shared" si="293"/>
        <v>2</v>
      </c>
      <c r="K4704" s="148">
        <f t="shared" si="294"/>
        <v>8</v>
      </c>
      <c r="L4704" s="151">
        <f t="shared" si="295"/>
        <v>1</v>
      </c>
    </row>
    <row r="4705" spans="2:12" x14ac:dyDescent="0.25">
      <c r="B4705" s="147" t="s">
        <v>9</v>
      </c>
      <c r="C4705" s="148" t="s">
        <v>7</v>
      </c>
      <c r="D4705" s="148">
        <v>60</v>
      </c>
      <c r="E4705" s="148" t="s">
        <v>12</v>
      </c>
      <c r="F4705" s="149">
        <v>45436</v>
      </c>
      <c r="G4705" s="149">
        <v>44825</v>
      </c>
      <c r="H4705" s="150">
        <v>20000</v>
      </c>
      <c r="I4705" s="148" t="str">
        <f t="shared" si="292"/>
        <v>2022Q3</v>
      </c>
      <c r="J4705" s="148">
        <f t="shared" si="293"/>
        <v>2</v>
      </c>
      <c r="K4705" s="148">
        <f t="shared" si="294"/>
        <v>7</v>
      </c>
      <c r="L4705" s="151">
        <f t="shared" si="295"/>
        <v>1</v>
      </c>
    </row>
    <row r="4706" spans="2:12" x14ac:dyDescent="0.25">
      <c r="B4706" s="147" t="s">
        <v>6</v>
      </c>
      <c r="C4706" s="148" t="s">
        <v>7</v>
      </c>
      <c r="D4706" s="148">
        <v>26</v>
      </c>
      <c r="E4706" s="148" t="s">
        <v>8</v>
      </c>
      <c r="F4706" s="149">
        <v>45436</v>
      </c>
      <c r="G4706" s="149">
        <v>45049</v>
      </c>
      <c r="H4706" s="150">
        <v>100000</v>
      </c>
      <c r="I4706" s="148" t="str">
        <f t="shared" si="292"/>
        <v>2023Q2</v>
      </c>
      <c r="J4706" s="148">
        <f t="shared" si="293"/>
        <v>1</v>
      </c>
      <c r="K4706" s="148">
        <f t="shared" si="294"/>
        <v>4</v>
      </c>
      <c r="L4706" s="151">
        <f t="shared" si="295"/>
        <v>1</v>
      </c>
    </row>
    <row r="4707" spans="2:12" x14ac:dyDescent="0.25">
      <c r="B4707" s="147" t="s">
        <v>9</v>
      </c>
      <c r="C4707" s="148" t="s">
        <v>7</v>
      </c>
      <c r="D4707" s="148">
        <v>60</v>
      </c>
      <c r="E4707" s="148" t="s">
        <v>8</v>
      </c>
      <c r="F4707" s="149">
        <v>45436</v>
      </c>
      <c r="G4707" s="149">
        <v>45061</v>
      </c>
      <c r="H4707" s="150">
        <v>10000</v>
      </c>
      <c r="I4707" s="148" t="str">
        <f t="shared" si="292"/>
        <v>2023Q2</v>
      </c>
      <c r="J4707" s="148">
        <f t="shared" si="293"/>
        <v>1</v>
      </c>
      <c r="K4707" s="148">
        <f t="shared" si="294"/>
        <v>4</v>
      </c>
      <c r="L4707" s="151">
        <f t="shared" si="295"/>
        <v>1</v>
      </c>
    </row>
    <row r="4708" spans="2:12" x14ac:dyDescent="0.25">
      <c r="B4708" s="147" t="s">
        <v>6</v>
      </c>
      <c r="C4708" s="148" t="s">
        <v>7</v>
      </c>
      <c r="D4708" s="148">
        <v>30</v>
      </c>
      <c r="E4708" s="148" t="s">
        <v>8</v>
      </c>
      <c r="F4708" s="149">
        <v>45436</v>
      </c>
      <c r="G4708" s="149">
        <v>45158</v>
      </c>
      <c r="H4708" s="150">
        <v>100000</v>
      </c>
      <c r="I4708" s="148" t="str">
        <f t="shared" si="292"/>
        <v>2023Q3</v>
      </c>
      <c r="J4708" s="148">
        <f t="shared" si="293"/>
        <v>1</v>
      </c>
      <c r="K4708" s="148">
        <f t="shared" si="294"/>
        <v>3</v>
      </c>
      <c r="L4708" s="151">
        <f t="shared" si="295"/>
        <v>1</v>
      </c>
    </row>
    <row r="4709" spans="2:12" x14ac:dyDescent="0.25">
      <c r="B4709" s="147" t="s">
        <v>6</v>
      </c>
      <c r="C4709" s="148" t="s">
        <v>7</v>
      </c>
      <c r="D4709" s="148">
        <v>34</v>
      </c>
      <c r="E4709" s="148" t="s">
        <v>8</v>
      </c>
      <c r="F4709" s="149">
        <v>45436</v>
      </c>
      <c r="G4709" s="149">
        <v>45214</v>
      </c>
      <c r="H4709" s="150">
        <v>91000</v>
      </c>
      <c r="I4709" s="148" t="str">
        <f t="shared" si="292"/>
        <v>2023Q4</v>
      </c>
      <c r="J4709" s="148">
        <f t="shared" si="293"/>
        <v>1</v>
      </c>
      <c r="K4709" s="148">
        <f t="shared" si="294"/>
        <v>2</v>
      </c>
      <c r="L4709" s="151">
        <f t="shared" si="295"/>
        <v>1</v>
      </c>
    </row>
    <row r="4710" spans="2:12" x14ac:dyDescent="0.25">
      <c r="B4710" s="147" t="s">
        <v>11</v>
      </c>
      <c r="C4710" s="148" t="s">
        <v>7</v>
      </c>
      <c r="D4710" s="148">
        <v>52</v>
      </c>
      <c r="E4710" s="148" t="s">
        <v>8</v>
      </c>
      <c r="F4710" s="149">
        <v>45436</v>
      </c>
      <c r="G4710" s="149">
        <v>45380</v>
      </c>
      <c r="H4710" s="150">
        <v>27000</v>
      </c>
      <c r="I4710" s="148" t="str">
        <f t="shared" si="292"/>
        <v>2024Q1</v>
      </c>
      <c r="J4710" s="148">
        <f t="shared" si="293"/>
        <v>0</v>
      </c>
      <c r="K4710" s="148">
        <f t="shared" si="294"/>
        <v>1</v>
      </c>
      <c r="L4710" s="151">
        <f t="shared" si="295"/>
        <v>1</v>
      </c>
    </row>
    <row r="4711" spans="2:12" x14ac:dyDescent="0.25">
      <c r="B4711" s="147" t="s">
        <v>6</v>
      </c>
      <c r="C4711" s="148" t="s">
        <v>7</v>
      </c>
      <c r="D4711" s="148">
        <v>58</v>
      </c>
      <c r="E4711" s="148" t="s">
        <v>8</v>
      </c>
      <c r="F4711" s="149">
        <v>45436</v>
      </c>
      <c r="G4711" s="149">
        <v>45400</v>
      </c>
      <c r="H4711" s="150">
        <v>12000</v>
      </c>
      <c r="I4711" s="148" t="str">
        <f t="shared" si="292"/>
        <v>2024Q2</v>
      </c>
      <c r="J4711" s="148">
        <f t="shared" si="293"/>
        <v>0</v>
      </c>
      <c r="K4711" s="148">
        <f t="shared" si="294"/>
        <v>0</v>
      </c>
      <c r="L4711" s="151">
        <f t="shared" si="295"/>
        <v>1</v>
      </c>
    </row>
    <row r="4712" spans="2:12" x14ac:dyDescent="0.25">
      <c r="B4712" s="147" t="s">
        <v>9</v>
      </c>
      <c r="C4712" s="148" t="s">
        <v>7</v>
      </c>
      <c r="D4712" s="148">
        <v>47</v>
      </c>
      <c r="E4712" s="148" t="s">
        <v>8</v>
      </c>
      <c r="F4712" s="149">
        <v>45440</v>
      </c>
      <c r="G4712" s="149">
        <v>45049</v>
      </c>
      <c r="H4712" s="150">
        <v>40000</v>
      </c>
      <c r="I4712" s="148" t="str">
        <f t="shared" si="292"/>
        <v>2023Q2</v>
      </c>
      <c r="J4712" s="148">
        <f t="shared" si="293"/>
        <v>1</v>
      </c>
      <c r="K4712" s="148">
        <f t="shared" si="294"/>
        <v>4</v>
      </c>
      <c r="L4712" s="151">
        <f t="shared" si="295"/>
        <v>1</v>
      </c>
    </row>
    <row r="4713" spans="2:12" x14ac:dyDescent="0.25">
      <c r="B4713" s="147" t="s">
        <v>9</v>
      </c>
      <c r="C4713" s="148" t="s">
        <v>10</v>
      </c>
      <c r="D4713" s="148">
        <v>54</v>
      </c>
      <c r="E4713" s="148" t="s">
        <v>8</v>
      </c>
      <c r="F4713" s="149">
        <v>45443</v>
      </c>
      <c r="G4713" s="149">
        <v>45099</v>
      </c>
      <c r="H4713" s="150">
        <v>22000</v>
      </c>
      <c r="I4713" s="148" t="str">
        <f t="shared" si="292"/>
        <v>2023Q2</v>
      </c>
      <c r="J4713" s="148">
        <f t="shared" si="293"/>
        <v>1</v>
      </c>
      <c r="K4713" s="148">
        <f t="shared" si="294"/>
        <v>4</v>
      </c>
      <c r="L4713" s="151">
        <f t="shared" si="295"/>
        <v>0</v>
      </c>
    </row>
    <row r="4714" spans="2:12" x14ac:dyDescent="0.25">
      <c r="B4714" s="147" t="s">
        <v>9</v>
      </c>
      <c r="C4714" s="148" t="s">
        <v>13</v>
      </c>
      <c r="D4714" s="148">
        <v>55</v>
      </c>
      <c r="E4714" s="148" t="s">
        <v>8</v>
      </c>
      <c r="F4714" s="149">
        <v>45443</v>
      </c>
      <c r="G4714" s="149">
        <v>45122</v>
      </c>
      <c r="H4714" s="150">
        <v>20000</v>
      </c>
      <c r="I4714" s="148" t="str">
        <f t="shared" si="292"/>
        <v>2023Q3</v>
      </c>
      <c r="J4714" s="148">
        <f t="shared" si="293"/>
        <v>1</v>
      </c>
      <c r="K4714" s="148">
        <f t="shared" si="294"/>
        <v>3</v>
      </c>
      <c r="L4714" s="151">
        <f t="shared" si="295"/>
        <v>0.8</v>
      </c>
    </row>
    <row r="4715" spans="2:12" x14ac:dyDescent="0.25">
      <c r="B4715" s="147" t="s">
        <v>6</v>
      </c>
      <c r="C4715" s="148" t="s">
        <v>7</v>
      </c>
      <c r="D4715" s="148">
        <v>26</v>
      </c>
      <c r="E4715" s="148" t="s">
        <v>8</v>
      </c>
      <c r="F4715" s="149">
        <v>45443</v>
      </c>
      <c r="G4715" s="149">
        <v>45326</v>
      </c>
      <c r="H4715" s="150">
        <v>100000</v>
      </c>
      <c r="I4715" s="148" t="str">
        <f t="shared" si="292"/>
        <v>2024Q1</v>
      </c>
      <c r="J4715" s="148">
        <f t="shared" si="293"/>
        <v>0</v>
      </c>
      <c r="K4715" s="148">
        <f t="shared" si="294"/>
        <v>1</v>
      </c>
      <c r="L4715" s="151">
        <f t="shared" si="295"/>
        <v>1</v>
      </c>
    </row>
    <row r="4716" spans="2:12" x14ac:dyDescent="0.25">
      <c r="B4716" s="147" t="s">
        <v>6</v>
      </c>
      <c r="C4716" s="148" t="s">
        <v>7</v>
      </c>
      <c r="D4716" s="148">
        <v>38</v>
      </c>
      <c r="E4716" s="148" t="s">
        <v>8</v>
      </c>
      <c r="F4716" s="149">
        <v>45443</v>
      </c>
      <c r="G4716" s="149">
        <v>45377</v>
      </c>
      <c r="H4716" s="150">
        <v>84000</v>
      </c>
      <c r="I4716" s="148" t="str">
        <f t="shared" si="292"/>
        <v>2024Q1</v>
      </c>
      <c r="J4716" s="148">
        <f t="shared" si="293"/>
        <v>0</v>
      </c>
      <c r="K4716" s="148">
        <f t="shared" si="294"/>
        <v>1</v>
      </c>
      <c r="L4716" s="151">
        <f t="shared" si="295"/>
        <v>1</v>
      </c>
    </row>
    <row r="4717" spans="2:12" x14ac:dyDescent="0.25">
      <c r="B4717" s="147" t="s">
        <v>9</v>
      </c>
      <c r="C4717" s="148" t="s">
        <v>7</v>
      </c>
      <c r="D4717" s="148">
        <v>49</v>
      </c>
      <c r="E4717" s="148" t="s">
        <v>8</v>
      </c>
      <c r="F4717" s="149">
        <v>45445</v>
      </c>
      <c r="G4717" s="149">
        <v>44416</v>
      </c>
      <c r="H4717" s="150">
        <v>35000</v>
      </c>
      <c r="I4717" s="148" t="str">
        <f t="shared" si="292"/>
        <v>2021Q3</v>
      </c>
      <c r="J4717" s="148">
        <f t="shared" si="293"/>
        <v>3</v>
      </c>
      <c r="K4717" s="148">
        <f t="shared" si="294"/>
        <v>11</v>
      </c>
      <c r="L4717" s="151">
        <f t="shared" si="295"/>
        <v>1</v>
      </c>
    </row>
    <row r="4718" spans="2:12" x14ac:dyDescent="0.25">
      <c r="B4718" s="147" t="s">
        <v>9</v>
      </c>
      <c r="C4718" s="148" t="s">
        <v>7</v>
      </c>
      <c r="D4718" s="148">
        <v>54</v>
      </c>
      <c r="E4718" s="148" t="s">
        <v>8</v>
      </c>
      <c r="F4718" s="149">
        <v>45445</v>
      </c>
      <c r="G4718" s="149">
        <v>45143</v>
      </c>
      <c r="H4718" s="150">
        <v>22000</v>
      </c>
      <c r="I4718" s="148" t="str">
        <f t="shared" si="292"/>
        <v>2023Q3</v>
      </c>
      <c r="J4718" s="148">
        <f t="shared" si="293"/>
        <v>1</v>
      </c>
      <c r="K4718" s="148">
        <f t="shared" si="294"/>
        <v>3</v>
      </c>
      <c r="L4718" s="151">
        <f t="shared" si="295"/>
        <v>1</v>
      </c>
    </row>
    <row r="4719" spans="2:12" x14ac:dyDescent="0.25">
      <c r="B4719" s="147" t="s">
        <v>6</v>
      </c>
      <c r="C4719" s="148" t="s">
        <v>7</v>
      </c>
      <c r="D4719" s="148">
        <v>34</v>
      </c>
      <c r="E4719" s="148" t="s">
        <v>8</v>
      </c>
      <c r="F4719" s="149">
        <v>45445</v>
      </c>
      <c r="G4719" s="149">
        <v>45197</v>
      </c>
      <c r="H4719" s="150">
        <v>91000</v>
      </c>
      <c r="I4719" s="148" t="str">
        <f t="shared" si="292"/>
        <v>2023Q3</v>
      </c>
      <c r="J4719" s="148">
        <f t="shared" si="293"/>
        <v>1</v>
      </c>
      <c r="K4719" s="148">
        <f t="shared" si="294"/>
        <v>3</v>
      </c>
      <c r="L4719" s="151">
        <f t="shared" si="295"/>
        <v>1</v>
      </c>
    </row>
    <row r="4720" spans="2:12" x14ac:dyDescent="0.25">
      <c r="B4720" s="147" t="s">
        <v>6</v>
      </c>
      <c r="C4720" s="148" t="s">
        <v>7</v>
      </c>
      <c r="D4720" s="148">
        <v>43</v>
      </c>
      <c r="E4720" s="148" t="s">
        <v>8</v>
      </c>
      <c r="F4720" s="149">
        <v>45445</v>
      </c>
      <c r="G4720" s="149">
        <v>45279</v>
      </c>
      <c r="H4720" s="150">
        <v>59000</v>
      </c>
      <c r="I4720" s="148" t="str">
        <f t="shared" si="292"/>
        <v>2023Q4</v>
      </c>
      <c r="J4720" s="148">
        <f t="shared" si="293"/>
        <v>1</v>
      </c>
      <c r="K4720" s="148">
        <f t="shared" si="294"/>
        <v>2</v>
      </c>
      <c r="L4720" s="151">
        <f t="shared" si="295"/>
        <v>1</v>
      </c>
    </row>
    <row r="4721" spans="2:12" x14ac:dyDescent="0.25">
      <c r="B4721" s="147" t="s">
        <v>6</v>
      </c>
      <c r="C4721" s="148" t="s">
        <v>7</v>
      </c>
      <c r="D4721" s="148">
        <v>42</v>
      </c>
      <c r="E4721" s="148" t="s">
        <v>8</v>
      </c>
      <c r="F4721" s="149">
        <v>45445</v>
      </c>
      <c r="G4721" s="149">
        <v>45356</v>
      </c>
      <c r="H4721" s="150">
        <v>64000</v>
      </c>
      <c r="I4721" s="148" t="str">
        <f t="shared" si="292"/>
        <v>2024Q1</v>
      </c>
      <c r="J4721" s="148">
        <f t="shared" si="293"/>
        <v>0</v>
      </c>
      <c r="K4721" s="148">
        <f t="shared" si="294"/>
        <v>1</v>
      </c>
      <c r="L4721" s="151">
        <f t="shared" si="295"/>
        <v>1</v>
      </c>
    </row>
    <row r="4722" spans="2:12" x14ac:dyDescent="0.25">
      <c r="B4722" s="147" t="s">
        <v>11</v>
      </c>
      <c r="C4722" s="148" t="s">
        <v>7</v>
      </c>
      <c r="D4722" s="148">
        <v>34</v>
      </c>
      <c r="E4722" s="148" t="s">
        <v>8</v>
      </c>
      <c r="F4722" s="149">
        <v>45446</v>
      </c>
      <c r="G4722" s="149">
        <v>45432</v>
      </c>
      <c r="H4722" s="150">
        <v>91000</v>
      </c>
      <c r="I4722" s="148" t="str">
        <f t="shared" si="292"/>
        <v>2024Q2</v>
      </c>
      <c r="J4722" s="148">
        <f t="shared" si="293"/>
        <v>0</v>
      </c>
      <c r="K4722" s="148">
        <f t="shared" si="294"/>
        <v>0</v>
      </c>
      <c r="L4722" s="151">
        <f t="shared" si="295"/>
        <v>1</v>
      </c>
    </row>
    <row r="4723" spans="2:12" x14ac:dyDescent="0.25">
      <c r="B4723" s="147" t="s">
        <v>9</v>
      </c>
      <c r="C4723" s="148" t="s">
        <v>7</v>
      </c>
      <c r="D4723" s="148">
        <v>38</v>
      </c>
      <c r="E4723" s="148" t="s">
        <v>8</v>
      </c>
      <c r="F4723" s="149">
        <v>45447</v>
      </c>
      <c r="G4723" s="149">
        <v>44288</v>
      </c>
      <c r="H4723" s="150">
        <v>84000</v>
      </c>
      <c r="I4723" s="148" t="str">
        <f t="shared" si="292"/>
        <v>2021Q2</v>
      </c>
      <c r="J4723" s="148">
        <f t="shared" si="293"/>
        <v>3</v>
      </c>
      <c r="K4723" s="148">
        <f t="shared" si="294"/>
        <v>12</v>
      </c>
      <c r="L4723" s="151">
        <f t="shared" si="295"/>
        <v>1</v>
      </c>
    </row>
    <row r="4724" spans="2:12" x14ac:dyDescent="0.25">
      <c r="B4724" s="147" t="s">
        <v>6</v>
      </c>
      <c r="C4724" s="148" t="s">
        <v>7</v>
      </c>
      <c r="D4724" s="148">
        <v>29</v>
      </c>
      <c r="E4724" s="148" t="s">
        <v>8</v>
      </c>
      <c r="F4724" s="149">
        <v>45450</v>
      </c>
      <c r="G4724" s="149">
        <v>45360</v>
      </c>
      <c r="H4724" s="150">
        <v>100000</v>
      </c>
      <c r="I4724" s="148" t="str">
        <f t="shared" si="292"/>
        <v>2024Q1</v>
      </c>
      <c r="J4724" s="148">
        <f t="shared" si="293"/>
        <v>0</v>
      </c>
      <c r="K4724" s="148">
        <f t="shared" si="294"/>
        <v>1</v>
      </c>
      <c r="L4724" s="151">
        <f t="shared" si="295"/>
        <v>1</v>
      </c>
    </row>
    <row r="4725" spans="2:12" x14ac:dyDescent="0.25">
      <c r="B4725" s="147" t="s">
        <v>9</v>
      </c>
      <c r="C4725" s="148" t="s">
        <v>7</v>
      </c>
      <c r="D4725" s="148">
        <v>46</v>
      </c>
      <c r="E4725" s="148" t="s">
        <v>8</v>
      </c>
      <c r="F4725" s="149">
        <v>45451</v>
      </c>
      <c r="G4725" s="149">
        <v>44629</v>
      </c>
      <c r="H4725" s="150">
        <v>43000</v>
      </c>
      <c r="I4725" s="148" t="str">
        <f t="shared" si="292"/>
        <v>2022Q1</v>
      </c>
      <c r="J4725" s="148">
        <f t="shared" si="293"/>
        <v>2</v>
      </c>
      <c r="K4725" s="148">
        <f t="shared" si="294"/>
        <v>9</v>
      </c>
      <c r="L4725" s="151">
        <f t="shared" si="295"/>
        <v>1</v>
      </c>
    </row>
    <row r="4726" spans="2:12" x14ac:dyDescent="0.25">
      <c r="B4726" s="147" t="s">
        <v>9</v>
      </c>
      <c r="C4726" s="148" t="s">
        <v>7</v>
      </c>
      <c r="D4726" s="148">
        <v>53</v>
      </c>
      <c r="E4726" s="148" t="s">
        <v>8</v>
      </c>
      <c r="F4726" s="149">
        <v>45451</v>
      </c>
      <c r="G4726" s="149">
        <v>44696</v>
      </c>
      <c r="H4726" s="150">
        <v>25000</v>
      </c>
      <c r="I4726" s="148" t="str">
        <f t="shared" si="292"/>
        <v>2022Q2</v>
      </c>
      <c r="J4726" s="148">
        <f t="shared" si="293"/>
        <v>2</v>
      </c>
      <c r="K4726" s="148">
        <f t="shared" si="294"/>
        <v>8</v>
      </c>
      <c r="L4726" s="151">
        <f t="shared" si="295"/>
        <v>1</v>
      </c>
    </row>
    <row r="4727" spans="2:12" x14ac:dyDescent="0.25">
      <c r="B4727" s="147" t="s">
        <v>9</v>
      </c>
      <c r="C4727" s="148" t="s">
        <v>7</v>
      </c>
      <c r="D4727" s="148">
        <v>58</v>
      </c>
      <c r="E4727" s="148" t="s">
        <v>8</v>
      </c>
      <c r="F4727" s="149">
        <v>45451</v>
      </c>
      <c r="G4727" s="149">
        <v>44923</v>
      </c>
      <c r="H4727" s="150">
        <v>12000</v>
      </c>
      <c r="I4727" s="148" t="str">
        <f t="shared" si="292"/>
        <v>2022Q4</v>
      </c>
      <c r="J4727" s="148">
        <f t="shared" si="293"/>
        <v>2</v>
      </c>
      <c r="K4727" s="148">
        <f t="shared" si="294"/>
        <v>6</v>
      </c>
      <c r="L4727" s="151">
        <f t="shared" si="295"/>
        <v>1</v>
      </c>
    </row>
    <row r="4728" spans="2:12" x14ac:dyDescent="0.25">
      <c r="B4728" s="147" t="s">
        <v>9</v>
      </c>
      <c r="C4728" s="148" t="s">
        <v>7</v>
      </c>
      <c r="D4728" s="148">
        <v>52</v>
      </c>
      <c r="E4728" s="148" t="s">
        <v>8</v>
      </c>
      <c r="F4728" s="149">
        <v>45451</v>
      </c>
      <c r="G4728" s="149">
        <v>45107</v>
      </c>
      <c r="H4728" s="150">
        <v>27000</v>
      </c>
      <c r="I4728" s="148" t="str">
        <f t="shared" si="292"/>
        <v>2023Q2</v>
      </c>
      <c r="J4728" s="148">
        <f t="shared" si="293"/>
        <v>1</v>
      </c>
      <c r="K4728" s="148">
        <f t="shared" si="294"/>
        <v>4</v>
      </c>
      <c r="L4728" s="151">
        <f t="shared" si="295"/>
        <v>1</v>
      </c>
    </row>
    <row r="4729" spans="2:12" x14ac:dyDescent="0.25">
      <c r="B4729" s="147" t="s">
        <v>6</v>
      </c>
      <c r="C4729" s="148" t="s">
        <v>7</v>
      </c>
      <c r="D4729" s="148">
        <v>37</v>
      </c>
      <c r="E4729" s="148" t="s">
        <v>8</v>
      </c>
      <c r="F4729" s="149">
        <v>45451</v>
      </c>
      <c r="G4729" s="149">
        <v>45376</v>
      </c>
      <c r="H4729" s="150">
        <v>86000</v>
      </c>
      <c r="I4729" s="148" t="str">
        <f t="shared" si="292"/>
        <v>2024Q1</v>
      </c>
      <c r="J4729" s="148">
        <f t="shared" si="293"/>
        <v>0</v>
      </c>
      <c r="K4729" s="148">
        <f t="shared" si="294"/>
        <v>1</v>
      </c>
      <c r="L4729" s="151">
        <f t="shared" si="295"/>
        <v>1</v>
      </c>
    </row>
    <row r="4730" spans="2:12" x14ac:dyDescent="0.25">
      <c r="B4730" s="147" t="s">
        <v>9</v>
      </c>
      <c r="C4730" s="148" t="s">
        <v>13</v>
      </c>
      <c r="D4730" s="148">
        <v>47</v>
      </c>
      <c r="E4730" s="148" t="s">
        <v>8</v>
      </c>
      <c r="F4730" s="149">
        <v>45452</v>
      </c>
      <c r="G4730" s="149">
        <v>42856</v>
      </c>
      <c r="H4730" s="150">
        <v>40000</v>
      </c>
      <c r="I4730" s="148" t="str">
        <f t="shared" si="292"/>
        <v>2017Q2</v>
      </c>
      <c r="J4730" s="148">
        <f t="shared" si="293"/>
        <v>7</v>
      </c>
      <c r="K4730" s="148">
        <f t="shared" si="294"/>
        <v>28</v>
      </c>
      <c r="L4730" s="151">
        <f t="shared" si="295"/>
        <v>0.8</v>
      </c>
    </row>
    <row r="4731" spans="2:12" x14ac:dyDescent="0.25">
      <c r="B4731" s="147" t="s">
        <v>9</v>
      </c>
      <c r="C4731" s="148" t="s">
        <v>7</v>
      </c>
      <c r="D4731" s="148">
        <v>46</v>
      </c>
      <c r="E4731" s="148" t="s">
        <v>8</v>
      </c>
      <c r="F4731" s="149">
        <v>45452</v>
      </c>
      <c r="G4731" s="149">
        <v>44456</v>
      </c>
      <c r="H4731" s="150">
        <v>43000</v>
      </c>
      <c r="I4731" s="148" t="str">
        <f t="shared" si="292"/>
        <v>2021Q3</v>
      </c>
      <c r="J4731" s="148">
        <f t="shared" si="293"/>
        <v>3</v>
      </c>
      <c r="K4731" s="148">
        <f t="shared" si="294"/>
        <v>11</v>
      </c>
      <c r="L4731" s="151">
        <f t="shared" si="295"/>
        <v>1</v>
      </c>
    </row>
    <row r="4732" spans="2:12" x14ac:dyDescent="0.25">
      <c r="B4732" s="147" t="s">
        <v>9</v>
      </c>
      <c r="C4732" s="148" t="s">
        <v>7</v>
      </c>
      <c r="D4732" s="148">
        <v>36</v>
      </c>
      <c r="E4732" s="148" t="s">
        <v>8</v>
      </c>
      <c r="F4732" s="149">
        <v>45453</v>
      </c>
      <c r="G4732" s="149">
        <v>44227</v>
      </c>
      <c r="H4732" s="150">
        <v>87000</v>
      </c>
      <c r="I4732" s="148" t="str">
        <f t="shared" si="292"/>
        <v>2021Q1</v>
      </c>
      <c r="J4732" s="148">
        <f t="shared" si="293"/>
        <v>3</v>
      </c>
      <c r="K4732" s="148">
        <f t="shared" si="294"/>
        <v>13</v>
      </c>
      <c r="L4732" s="151">
        <f t="shared" si="295"/>
        <v>1</v>
      </c>
    </row>
    <row r="4733" spans="2:12" x14ac:dyDescent="0.25">
      <c r="B4733" s="147" t="s">
        <v>6</v>
      </c>
      <c r="C4733" s="148" t="s">
        <v>7</v>
      </c>
      <c r="D4733" s="148">
        <v>37</v>
      </c>
      <c r="E4733" s="148" t="s">
        <v>8</v>
      </c>
      <c r="F4733" s="149">
        <v>45453</v>
      </c>
      <c r="G4733" s="149">
        <v>45296</v>
      </c>
      <c r="H4733" s="150">
        <v>86000</v>
      </c>
      <c r="I4733" s="148" t="str">
        <f t="shared" si="292"/>
        <v>2024Q1</v>
      </c>
      <c r="J4733" s="148">
        <f t="shared" si="293"/>
        <v>0</v>
      </c>
      <c r="K4733" s="148">
        <f t="shared" si="294"/>
        <v>1</v>
      </c>
      <c r="L4733" s="151">
        <f t="shared" si="295"/>
        <v>1</v>
      </c>
    </row>
    <row r="4734" spans="2:12" x14ac:dyDescent="0.25">
      <c r="B4734" s="147" t="s">
        <v>11</v>
      </c>
      <c r="C4734" s="148" t="s">
        <v>7</v>
      </c>
      <c r="D4734" s="148">
        <v>26</v>
      </c>
      <c r="E4734" s="148" t="s">
        <v>8</v>
      </c>
      <c r="F4734" s="149">
        <v>45453</v>
      </c>
      <c r="G4734" s="149">
        <v>45443</v>
      </c>
      <c r="H4734" s="150">
        <v>100000</v>
      </c>
      <c r="I4734" s="148" t="str">
        <f t="shared" si="292"/>
        <v>2024Q2</v>
      </c>
      <c r="J4734" s="148">
        <f t="shared" si="293"/>
        <v>0</v>
      </c>
      <c r="K4734" s="148">
        <f t="shared" si="294"/>
        <v>0</v>
      </c>
      <c r="L4734" s="151">
        <f t="shared" si="295"/>
        <v>1</v>
      </c>
    </row>
    <row r="4735" spans="2:12" x14ac:dyDescent="0.25">
      <c r="B4735" s="147" t="s">
        <v>9</v>
      </c>
      <c r="C4735" s="148" t="s">
        <v>7</v>
      </c>
      <c r="D4735" s="148">
        <v>49</v>
      </c>
      <c r="E4735" s="148" t="s">
        <v>8</v>
      </c>
      <c r="F4735" s="149">
        <v>45454</v>
      </c>
      <c r="G4735" s="149">
        <v>45173</v>
      </c>
      <c r="H4735" s="150">
        <v>35000</v>
      </c>
      <c r="I4735" s="148" t="str">
        <f t="shared" si="292"/>
        <v>2023Q3</v>
      </c>
      <c r="J4735" s="148">
        <f t="shared" si="293"/>
        <v>1</v>
      </c>
      <c r="K4735" s="148">
        <f t="shared" si="294"/>
        <v>3</v>
      </c>
      <c r="L4735" s="151">
        <f t="shared" si="295"/>
        <v>1</v>
      </c>
    </row>
    <row r="4736" spans="2:12" x14ac:dyDescent="0.25">
      <c r="B4736" s="147" t="s">
        <v>6</v>
      </c>
      <c r="C4736" s="148" t="s">
        <v>7</v>
      </c>
      <c r="D4736" s="148">
        <v>43</v>
      </c>
      <c r="E4736" s="148" t="s">
        <v>8</v>
      </c>
      <c r="F4736" s="149">
        <v>45454</v>
      </c>
      <c r="G4736" s="149">
        <v>45386</v>
      </c>
      <c r="H4736" s="150">
        <v>59000</v>
      </c>
      <c r="I4736" s="148" t="str">
        <f t="shared" si="292"/>
        <v>2024Q2</v>
      </c>
      <c r="J4736" s="148">
        <f t="shared" si="293"/>
        <v>0</v>
      </c>
      <c r="K4736" s="148">
        <f t="shared" si="294"/>
        <v>0</v>
      </c>
      <c r="L4736" s="151">
        <f t="shared" si="295"/>
        <v>1</v>
      </c>
    </row>
    <row r="4737" spans="2:12" x14ac:dyDescent="0.25">
      <c r="B4737" s="147" t="s">
        <v>9</v>
      </c>
      <c r="C4737" s="148" t="s">
        <v>7</v>
      </c>
      <c r="D4737" s="148">
        <v>47</v>
      </c>
      <c r="E4737" s="148" t="s">
        <v>8</v>
      </c>
      <c r="F4737" s="149">
        <v>45457</v>
      </c>
      <c r="G4737" s="149">
        <v>45124</v>
      </c>
      <c r="H4737" s="150">
        <v>40000</v>
      </c>
      <c r="I4737" s="148" t="str">
        <f t="shared" si="292"/>
        <v>2023Q3</v>
      </c>
      <c r="J4737" s="148">
        <f t="shared" si="293"/>
        <v>1</v>
      </c>
      <c r="K4737" s="148">
        <f t="shared" si="294"/>
        <v>3</v>
      </c>
      <c r="L4737" s="151">
        <f t="shared" si="295"/>
        <v>1</v>
      </c>
    </row>
    <row r="4738" spans="2:12" x14ac:dyDescent="0.25">
      <c r="B4738" s="147" t="s">
        <v>6</v>
      </c>
      <c r="C4738" s="148" t="s">
        <v>7</v>
      </c>
      <c r="D4738" s="148">
        <v>44</v>
      </c>
      <c r="E4738" s="148" t="s">
        <v>8</v>
      </c>
      <c r="F4738" s="149">
        <v>45457</v>
      </c>
      <c r="G4738" s="149">
        <v>45358</v>
      </c>
      <c r="H4738" s="150">
        <v>52000</v>
      </c>
      <c r="I4738" s="148" t="str">
        <f t="shared" si="292"/>
        <v>2024Q1</v>
      </c>
      <c r="J4738" s="148">
        <f t="shared" si="293"/>
        <v>0</v>
      </c>
      <c r="K4738" s="148">
        <f t="shared" si="294"/>
        <v>1</v>
      </c>
      <c r="L4738" s="151">
        <f t="shared" si="295"/>
        <v>1</v>
      </c>
    </row>
    <row r="4739" spans="2:12" x14ac:dyDescent="0.25">
      <c r="B4739" s="147" t="s">
        <v>9</v>
      </c>
      <c r="C4739" s="148" t="s">
        <v>7</v>
      </c>
      <c r="D4739" s="148">
        <v>52</v>
      </c>
      <c r="E4739" s="148" t="s">
        <v>8</v>
      </c>
      <c r="F4739" s="149">
        <v>45458</v>
      </c>
      <c r="G4739" s="149">
        <v>44896</v>
      </c>
      <c r="H4739" s="150">
        <v>27000</v>
      </c>
      <c r="I4739" s="148" t="str">
        <f t="shared" si="292"/>
        <v>2022Q4</v>
      </c>
      <c r="J4739" s="148">
        <f t="shared" si="293"/>
        <v>2</v>
      </c>
      <c r="K4739" s="148">
        <f t="shared" si="294"/>
        <v>6</v>
      </c>
      <c r="L4739" s="151">
        <f t="shared" si="295"/>
        <v>1</v>
      </c>
    </row>
    <row r="4740" spans="2:12" x14ac:dyDescent="0.25">
      <c r="B4740" s="147" t="s">
        <v>9</v>
      </c>
      <c r="C4740" s="148" t="s">
        <v>7</v>
      </c>
      <c r="D4740" s="148">
        <v>62</v>
      </c>
      <c r="E4740" s="148" t="s">
        <v>8</v>
      </c>
      <c r="F4740" s="149">
        <v>45458</v>
      </c>
      <c r="G4740" s="149">
        <v>45278</v>
      </c>
      <c r="H4740" s="150">
        <v>10000</v>
      </c>
      <c r="I4740" s="148" t="str">
        <f t="shared" si="292"/>
        <v>2023Q4</v>
      </c>
      <c r="J4740" s="148">
        <f t="shared" si="293"/>
        <v>1</v>
      </c>
      <c r="K4740" s="148">
        <f t="shared" si="294"/>
        <v>2</v>
      </c>
      <c r="L4740" s="151">
        <f t="shared" si="295"/>
        <v>1</v>
      </c>
    </row>
    <row r="4741" spans="2:12" x14ac:dyDescent="0.25">
      <c r="B4741" s="147" t="s">
        <v>9</v>
      </c>
      <c r="C4741" s="148" t="s">
        <v>7</v>
      </c>
      <c r="D4741" s="148">
        <v>26</v>
      </c>
      <c r="E4741" s="148" t="s">
        <v>8</v>
      </c>
      <c r="F4741" s="149">
        <v>45459</v>
      </c>
      <c r="G4741" s="149">
        <v>44114</v>
      </c>
      <c r="H4741" s="150">
        <v>100000</v>
      </c>
      <c r="I4741" s="148" t="str">
        <f t="shared" si="292"/>
        <v>2020Q4</v>
      </c>
      <c r="J4741" s="148">
        <f t="shared" si="293"/>
        <v>4</v>
      </c>
      <c r="K4741" s="148">
        <f t="shared" si="294"/>
        <v>14</v>
      </c>
      <c r="L4741" s="151">
        <f t="shared" si="295"/>
        <v>1</v>
      </c>
    </row>
    <row r="4742" spans="2:12" x14ac:dyDescent="0.25">
      <c r="B4742" s="147" t="s">
        <v>9</v>
      </c>
      <c r="C4742" s="148" t="s">
        <v>7</v>
      </c>
      <c r="D4742" s="148">
        <v>49</v>
      </c>
      <c r="E4742" s="148" t="s">
        <v>8</v>
      </c>
      <c r="F4742" s="149">
        <v>45459</v>
      </c>
      <c r="G4742" s="149">
        <v>45139</v>
      </c>
      <c r="H4742" s="150">
        <v>35000</v>
      </c>
      <c r="I4742" s="148" t="str">
        <f t="shared" si="292"/>
        <v>2023Q3</v>
      </c>
      <c r="J4742" s="148">
        <f t="shared" si="293"/>
        <v>1</v>
      </c>
      <c r="K4742" s="148">
        <f t="shared" si="294"/>
        <v>3</v>
      </c>
      <c r="L4742" s="151">
        <f t="shared" si="295"/>
        <v>1</v>
      </c>
    </row>
    <row r="4743" spans="2:12" x14ac:dyDescent="0.25">
      <c r="B4743" s="147" t="s">
        <v>6</v>
      </c>
      <c r="C4743" s="148" t="s">
        <v>7</v>
      </c>
      <c r="D4743" s="148">
        <v>51</v>
      </c>
      <c r="E4743" s="148" t="s">
        <v>8</v>
      </c>
      <c r="F4743" s="149">
        <v>45459</v>
      </c>
      <c r="G4743" s="149">
        <v>45309</v>
      </c>
      <c r="H4743" s="150">
        <v>30000</v>
      </c>
      <c r="I4743" s="148" t="str">
        <f t="shared" si="292"/>
        <v>2024Q1</v>
      </c>
      <c r="J4743" s="148">
        <f t="shared" si="293"/>
        <v>0</v>
      </c>
      <c r="K4743" s="148">
        <f t="shared" si="294"/>
        <v>1</v>
      </c>
      <c r="L4743" s="151">
        <f t="shared" si="295"/>
        <v>1</v>
      </c>
    </row>
    <row r="4744" spans="2:12" x14ac:dyDescent="0.25">
      <c r="B4744" s="147" t="s">
        <v>6</v>
      </c>
      <c r="C4744" s="148" t="s">
        <v>7</v>
      </c>
      <c r="D4744" s="148">
        <v>43</v>
      </c>
      <c r="E4744" s="148" t="s">
        <v>8</v>
      </c>
      <c r="F4744" s="149">
        <v>45459</v>
      </c>
      <c r="G4744" s="149">
        <v>45390</v>
      </c>
      <c r="H4744" s="150">
        <v>59000</v>
      </c>
      <c r="I4744" s="148" t="str">
        <f t="shared" si="292"/>
        <v>2024Q2</v>
      </c>
      <c r="J4744" s="148">
        <f t="shared" si="293"/>
        <v>0</v>
      </c>
      <c r="K4744" s="148">
        <f t="shared" si="294"/>
        <v>0</v>
      </c>
      <c r="L4744" s="151">
        <f t="shared" si="295"/>
        <v>1</v>
      </c>
    </row>
    <row r="4745" spans="2:12" x14ac:dyDescent="0.25">
      <c r="B4745" s="147" t="s">
        <v>9</v>
      </c>
      <c r="C4745" s="148" t="s">
        <v>7</v>
      </c>
      <c r="D4745" s="148">
        <v>34</v>
      </c>
      <c r="E4745" s="148" t="s">
        <v>8</v>
      </c>
      <c r="F4745" s="149">
        <v>45460</v>
      </c>
      <c r="G4745" s="149">
        <v>44887</v>
      </c>
      <c r="H4745" s="150">
        <v>91000</v>
      </c>
      <c r="I4745" s="148" t="str">
        <f t="shared" si="292"/>
        <v>2022Q4</v>
      </c>
      <c r="J4745" s="148">
        <f t="shared" si="293"/>
        <v>2</v>
      </c>
      <c r="K4745" s="148">
        <f t="shared" si="294"/>
        <v>6</v>
      </c>
      <c r="L4745" s="151">
        <f t="shared" si="295"/>
        <v>1</v>
      </c>
    </row>
    <row r="4746" spans="2:12" x14ac:dyDescent="0.25">
      <c r="B4746" s="147" t="s">
        <v>6</v>
      </c>
      <c r="C4746" s="148" t="s">
        <v>7</v>
      </c>
      <c r="D4746" s="148">
        <v>30</v>
      </c>
      <c r="E4746" s="148" t="s">
        <v>8</v>
      </c>
      <c r="F4746" s="149">
        <v>45460</v>
      </c>
      <c r="G4746" s="149">
        <v>45007</v>
      </c>
      <c r="H4746" s="150">
        <v>100000</v>
      </c>
      <c r="I4746" s="148" t="str">
        <f t="shared" si="292"/>
        <v>2023Q1</v>
      </c>
      <c r="J4746" s="148">
        <f t="shared" si="293"/>
        <v>1</v>
      </c>
      <c r="K4746" s="148">
        <f t="shared" si="294"/>
        <v>5</v>
      </c>
      <c r="L4746" s="151">
        <f t="shared" si="295"/>
        <v>1</v>
      </c>
    </row>
    <row r="4747" spans="2:12" x14ac:dyDescent="0.25">
      <c r="B4747" s="147" t="s">
        <v>9</v>
      </c>
      <c r="C4747" s="148" t="s">
        <v>10</v>
      </c>
      <c r="D4747" s="148">
        <v>30</v>
      </c>
      <c r="E4747" s="148" t="s">
        <v>8</v>
      </c>
      <c r="F4747" s="149">
        <v>45460</v>
      </c>
      <c r="G4747" s="149">
        <v>45007</v>
      </c>
      <c r="H4747" s="150">
        <v>100000</v>
      </c>
      <c r="I4747" s="148" t="str">
        <f t="shared" ref="I4747:I4810" si="296">YEAR(G4747)&amp;"Q"&amp;ROUNDUP(MONTH(G4747)/3,0)</f>
        <v>2023Q1</v>
      </c>
      <c r="J4747" s="148">
        <f t="shared" ref="J4747:J4810" si="297">YEAR(F4747)-YEAR(G4747)</f>
        <v>1</v>
      </c>
      <c r="K4747" s="148">
        <f t="shared" ref="K4747:K4810" si="298">(YEAR(F4747)*4+ROUNDDOWN((MONTH(F4747)-1)/3,0))
-(YEAR(G4747)*4+ROUNDDOWN((MONTH(G4747)-1)/3,0))</f>
        <v>5</v>
      </c>
      <c r="L4747" s="151">
        <f t="shared" ref="L4747:L4810" si="299">IF(C4747="Declined",0,IF(C4747="Admitted",1,IF(B4747="TPD",0.8,1)))</f>
        <v>0</v>
      </c>
    </row>
    <row r="4748" spans="2:12" x14ac:dyDescent="0.25">
      <c r="B4748" s="147" t="s">
        <v>9</v>
      </c>
      <c r="C4748" s="148" t="s">
        <v>7</v>
      </c>
      <c r="D4748" s="148">
        <v>58</v>
      </c>
      <c r="E4748" s="148" t="s">
        <v>8</v>
      </c>
      <c r="F4748" s="149">
        <v>45460</v>
      </c>
      <c r="G4748" s="149">
        <v>45129</v>
      </c>
      <c r="H4748" s="150">
        <v>12000</v>
      </c>
      <c r="I4748" s="148" t="str">
        <f t="shared" si="296"/>
        <v>2023Q3</v>
      </c>
      <c r="J4748" s="148">
        <f t="shared" si="297"/>
        <v>1</v>
      </c>
      <c r="K4748" s="148">
        <f t="shared" si="298"/>
        <v>3</v>
      </c>
      <c r="L4748" s="151">
        <f t="shared" si="299"/>
        <v>1</v>
      </c>
    </row>
    <row r="4749" spans="2:12" x14ac:dyDescent="0.25">
      <c r="B4749" s="147" t="s">
        <v>9</v>
      </c>
      <c r="C4749" s="148" t="s">
        <v>13</v>
      </c>
      <c r="D4749" s="148">
        <v>37</v>
      </c>
      <c r="E4749" s="148" t="s">
        <v>8</v>
      </c>
      <c r="F4749" s="149">
        <v>45460</v>
      </c>
      <c r="G4749" s="149">
        <v>45151</v>
      </c>
      <c r="H4749" s="150">
        <v>86000</v>
      </c>
      <c r="I4749" s="148" t="str">
        <f t="shared" si="296"/>
        <v>2023Q3</v>
      </c>
      <c r="J4749" s="148">
        <f t="shared" si="297"/>
        <v>1</v>
      </c>
      <c r="K4749" s="148">
        <f t="shared" si="298"/>
        <v>3</v>
      </c>
      <c r="L4749" s="151">
        <f t="shared" si="299"/>
        <v>0.8</v>
      </c>
    </row>
    <row r="4750" spans="2:12" x14ac:dyDescent="0.25">
      <c r="B4750" s="147" t="s">
        <v>6</v>
      </c>
      <c r="C4750" s="148" t="s">
        <v>7</v>
      </c>
      <c r="D4750" s="148">
        <v>44</v>
      </c>
      <c r="E4750" s="148" t="s">
        <v>8</v>
      </c>
      <c r="F4750" s="149">
        <v>45460</v>
      </c>
      <c r="G4750" s="149">
        <v>45386</v>
      </c>
      <c r="H4750" s="150">
        <v>52000</v>
      </c>
      <c r="I4750" s="148" t="str">
        <f t="shared" si="296"/>
        <v>2024Q2</v>
      </c>
      <c r="J4750" s="148">
        <f t="shared" si="297"/>
        <v>0</v>
      </c>
      <c r="K4750" s="148">
        <f t="shared" si="298"/>
        <v>0</v>
      </c>
      <c r="L4750" s="151">
        <f t="shared" si="299"/>
        <v>1</v>
      </c>
    </row>
    <row r="4751" spans="2:12" x14ac:dyDescent="0.25">
      <c r="B4751" s="147" t="s">
        <v>11</v>
      </c>
      <c r="C4751" s="148" t="s">
        <v>7</v>
      </c>
      <c r="D4751" s="148">
        <v>55</v>
      </c>
      <c r="E4751" s="148" t="s">
        <v>8</v>
      </c>
      <c r="F4751" s="149">
        <v>45460</v>
      </c>
      <c r="G4751" s="149">
        <v>45436</v>
      </c>
      <c r="H4751" s="150">
        <v>20000</v>
      </c>
      <c r="I4751" s="148" t="str">
        <f t="shared" si="296"/>
        <v>2024Q2</v>
      </c>
      <c r="J4751" s="148">
        <f t="shared" si="297"/>
        <v>0</v>
      </c>
      <c r="K4751" s="148">
        <f t="shared" si="298"/>
        <v>0</v>
      </c>
      <c r="L4751" s="151">
        <f t="shared" si="299"/>
        <v>1</v>
      </c>
    </row>
    <row r="4752" spans="2:12" x14ac:dyDescent="0.25">
      <c r="B4752" s="147" t="s">
        <v>6</v>
      </c>
      <c r="C4752" s="148" t="s">
        <v>7</v>
      </c>
      <c r="D4752" s="148">
        <v>42</v>
      </c>
      <c r="E4752" s="148" t="s">
        <v>8</v>
      </c>
      <c r="F4752" s="149">
        <v>45461</v>
      </c>
      <c r="G4752" s="149">
        <v>45237</v>
      </c>
      <c r="H4752" s="150">
        <v>64000</v>
      </c>
      <c r="I4752" s="148" t="str">
        <f t="shared" si="296"/>
        <v>2023Q4</v>
      </c>
      <c r="J4752" s="148">
        <f t="shared" si="297"/>
        <v>1</v>
      </c>
      <c r="K4752" s="148">
        <f t="shared" si="298"/>
        <v>2</v>
      </c>
      <c r="L4752" s="151">
        <f t="shared" si="299"/>
        <v>1</v>
      </c>
    </row>
    <row r="4753" spans="2:12" x14ac:dyDescent="0.25">
      <c r="B4753" s="147" t="s">
        <v>9</v>
      </c>
      <c r="C4753" s="148" t="s">
        <v>7</v>
      </c>
      <c r="D4753" s="148">
        <v>55</v>
      </c>
      <c r="E4753" s="148" t="s">
        <v>8</v>
      </c>
      <c r="F4753" s="149">
        <v>45464</v>
      </c>
      <c r="G4753" s="149">
        <v>44931</v>
      </c>
      <c r="H4753" s="150">
        <v>20000</v>
      </c>
      <c r="I4753" s="148" t="str">
        <f t="shared" si="296"/>
        <v>2023Q1</v>
      </c>
      <c r="J4753" s="148">
        <f t="shared" si="297"/>
        <v>1</v>
      </c>
      <c r="K4753" s="148">
        <f t="shared" si="298"/>
        <v>5</v>
      </c>
      <c r="L4753" s="151">
        <f t="shared" si="299"/>
        <v>1</v>
      </c>
    </row>
    <row r="4754" spans="2:12" x14ac:dyDescent="0.25">
      <c r="B4754" s="147" t="s">
        <v>6</v>
      </c>
      <c r="C4754" s="148" t="s">
        <v>7</v>
      </c>
      <c r="D4754" s="148">
        <v>20</v>
      </c>
      <c r="E4754" s="148" t="s">
        <v>8</v>
      </c>
      <c r="F4754" s="149">
        <v>45464</v>
      </c>
      <c r="G4754" s="149">
        <v>45029</v>
      </c>
      <c r="H4754" s="150">
        <v>100000</v>
      </c>
      <c r="I4754" s="148" t="str">
        <f t="shared" si="296"/>
        <v>2023Q2</v>
      </c>
      <c r="J4754" s="148">
        <f t="shared" si="297"/>
        <v>1</v>
      </c>
      <c r="K4754" s="148">
        <f t="shared" si="298"/>
        <v>4</v>
      </c>
      <c r="L4754" s="151">
        <f t="shared" si="299"/>
        <v>1</v>
      </c>
    </row>
    <row r="4755" spans="2:12" x14ac:dyDescent="0.25">
      <c r="B4755" s="147" t="s">
        <v>9</v>
      </c>
      <c r="C4755" s="148" t="s">
        <v>13</v>
      </c>
      <c r="D4755" s="148">
        <v>34</v>
      </c>
      <c r="E4755" s="148" t="s">
        <v>8</v>
      </c>
      <c r="F4755" s="149">
        <v>45465</v>
      </c>
      <c r="G4755" s="149">
        <v>45072</v>
      </c>
      <c r="H4755" s="150">
        <v>91000</v>
      </c>
      <c r="I4755" s="148" t="str">
        <f t="shared" si="296"/>
        <v>2023Q2</v>
      </c>
      <c r="J4755" s="148">
        <f t="shared" si="297"/>
        <v>1</v>
      </c>
      <c r="K4755" s="148">
        <f t="shared" si="298"/>
        <v>4</v>
      </c>
      <c r="L4755" s="151">
        <f t="shared" si="299"/>
        <v>0.8</v>
      </c>
    </row>
    <row r="4756" spans="2:12" x14ac:dyDescent="0.25">
      <c r="B4756" s="147" t="s">
        <v>11</v>
      </c>
      <c r="C4756" s="148" t="s">
        <v>7</v>
      </c>
      <c r="D4756" s="148">
        <v>36</v>
      </c>
      <c r="E4756" s="148" t="s">
        <v>8</v>
      </c>
      <c r="F4756" s="149">
        <v>45465</v>
      </c>
      <c r="G4756" s="149">
        <v>45451</v>
      </c>
      <c r="H4756" s="150">
        <v>87000</v>
      </c>
      <c r="I4756" s="148" t="str">
        <f t="shared" si="296"/>
        <v>2024Q2</v>
      </c>
      <c r="J4756" s="148">
        <f t="shared" si="297"/>
        <v>0</v>
      </c>
      <c r="K4756" s="148">
        <f t="shared" si="298"/>
        <v>0</v>
      </c>
      <c r="L4756" s="151">
        <f t="shared" si="299"/>
        <v>1</v>
      </c>
    </row>
    <row r="4757" spans="2:12" x14ac:dyDescent="0.25">
      <c r="B4757" s="147" t="s">
        <v>9</v>
      </c>
      <c r="C4757" s="148" t="s">
        <v>7</v>
      </c>
      <c r="D4757" s="148">
        <v>53</v>
      </c>
      <c r="E4757" s="148" t="s">
        <v>8</v>
      </c>
      <c r="F4757" s="149">
        <v>45466</v>
      </c>
      <c r="G4757" s="149">
        <v>43905</v>
      </c>
      <c r="H4757" s="150">
        <v>25000</v>
      </c>
      <c r="I4757" s="148" t="str">
        <f t="shared" si="296"/>
        <v>2020Q1</v>
      </c>
      <c r="J4757" s="148">
        <f t="shared" si="297"/>
        <v>4</v>
      </c>
      <c r="K4757" s="148">
        <f t="shared" si="298"/>
        <v>17</v>
      </c>
      <c r="L4757" s="151">
        <f t="shared" si="299"/>
        <v>1</v>
      </c>
    </row>
    <row r="4758" spans="2:12" x14ac:dyDescent="0.25">
      <c r="B4758" s="147" t="s">
        <v>9</v>
      </c>
      <c r="C4758" s="148" t="s">
        <v>10</v>
      </c>
      <c r="D4758" s="148">
        <v>53</v>
      </c>
      <c r="E4758" s="148" t="s">
        <v>8</v>
      </c>
      <c r="F4758" s="149">
        <v>45466</v>
      </c>
      <c r="G4758" s="149">
        <v>44866</v>
      </c>
      <c r="H4758" s="150">
        <v>25000</v>
      </c>
      <c r="I4758" s="148" t="str">
        <f t="shared" si="296"/>
        <v>2022Q4</v>
      </c>
      <c r="J4758" s="148">
        <f t="shared" si="297"/>
        <v>2</v>
      </c>
      <c r="K4758" s="148">
        <f t="shared" si="298"/>
        <v>6</v>
      </c>
      <c r="L4758" s="151">
        <f t="shared" si="299"/>
        <v>0</v>
      </c>
    </row>
    <row r="4759" spans="2:12" x14ac:dyDescent="0.25">
      <c r="B4759" s="147" t="s">
        <v>9</v>
      </c>
      <c r="C4759" s="148" t="s">
        <v>13</v>
      </c>
      <c r="D4759" s="148">
        <v>24</v>
      </c>
      <c r="E4759" s="148" t="s">
        <v>8</v>
      </c>
      <c r="F4759" s="149">
        <v>45466</v>
      </c>
      <c r="G4759" s="149">
        <v>45099</v>
      </c>
      <c r="H4759" s="150">
        <v>100000</v>
      </c>
      <c r="I4759" s="148" t="str">
        <f t="shared" si="296"/>
        <v>2023Q2</v>
      </c>
      <c r="J4759" s="148">
        <f t="shared" si="297"/>
        <v>1</v>
      </c>
      <c r="K4759" s="148">
        <f t="shared" si="298"/>
        <v>4</v>
      </c>
      <c r="L4759" s="151">
        <f t="shared" si="299"/>
        <v>0.8</v>
      </c>
    </row>
    <row r="4760" spans="2:12" x14ac:dyDescent="0.25">
      <c r="B4760" s="147" t="s">
        <v>6</v>
      </c>
      <c r="C4760" s="148" t="s">
        <v>7</v>
      </c>
      <c r="D4760" s="148">
        <v>45</v>
      </c>
      <c r="E4760" s="148" t="s">
        <v>8</v>
      </c>
      <c r="F4760" s="149">
        <v>45467</v>
      </c>
      <c r="G4760" s="149">
        <v>44864</v>
      </c>
      <c r="H4760" s="150">
        <v>47000</v>
      </c>
      <c r="I4760" s="148" t="str">
        <f t="shared" si="296"/>
        <v>2022Q4</v>
      </c>
      <c r="J4760" s="148">
        <f t="shared" si="297"/>
        <v>2</v>
      </c>
      <c r="K4760" s="148">
        <f t="shared" si="298"/>
        <v>6</v>
      </c>
      <c r="L4760" s="151">
        <f t="shared" si="299"/>
        <v>1</v>
      </c>
    </row>
    <row r="4761" spans="2:12" x14ac:dyDescent="0.25">
      <c r="B4761" s="147" t="s">
        <v>6</v>
      </c>
      <c r="C4761" s="148" t="s">
        <v>7</v>
      </c>
      <c r="D4761" s="148">
        <v>40</v>
      </c>
      <c r="E4761" s="148" t="s">
        <v>8</v>
      </c>
      <c r="F4761" s="149">
        <v>45467</v>
      </c>
      <c r="G4761" s="149">
        <v>45326</v>
      </c>
      <c r="H4761" s="150">
        <v>74000</v>
      </c>
      <c r="I4761" s="148" t="str">
        <f t="shared" si="296"/>
        <v>2024Q1</v>
      </c>
      <c r="J4761" s="148">
        <f t="shared" si="297"/>
        <v>0</v>
      </c>
      <c r="K4761" s="148">
        <f t="shared" si="298"/>
        <v>1</v>
      </c>
      <c r="L4761" s="151">
        <f t="shared" si="299"/>
        <v>1</v>
      </c>
    </row>
    <row r="4762" spans="2:12" x14ac:dyDescent="0.25">
      <c r="B4762" s="147" t="s">
        <v>9</v>
      </c>
      <c r="C4762" s="148" t="s">
        <v>13</v>
      </c>
      <c r="D4762" s="148">
        <v>26</v>
      </c>
      <c r="E4762" s="148" t="s">
        <v>8</v>
      </c>
      <c r="F4762" s="149">
        <v>45468</v>
      </c>
      <c r="G4762" s="149">
        <v>44819</v>
      </c>
      <c r="H4762" s="150">
        <v>100000</v>
      </c>
      <c r="I4762" s="148" t="str">
        <f t="shared" si="296"/>
        <v>2022Q3</v>
      </c>
      <c r="J4762" s="148">
        <f t="shared" si="297"/>
        <v>2</v>
      </c>
      <c r="K4762" s="148">
        <f t="shared" si="298"/>
        <v>7</v>
      </c>
      <c r="L4762" s="151">
        <f t="shared" si="299"/>
        <v>0.8</v>
      </c>
    </row>
    <row r="4763" spans="2:12" x14ac:dyDescent="0.25">
      <c r="B4763" s="147" t="s">
        <v>9</v>
      </c>
      <c r="C4763" s="148" t="s">
        <v>7</v>
      </c>
      <c r="D4763" s="148">
        <v>50</v>
      </c>
      <c r="E4763" s="148" t="s">
        <v>8</v>
      </c>
      <c r="F4763" s="149">
        <v>45468</v>
      </c>
      <c r="G4763" s="149">
        <v>44900</v>
      </c>
      <c r="H4763" s="150">
        <v>32000</v>
      </c>
      <c r="I4763" s="148" t="str">
        <f t="shared" si="296"/>
        <v>2022Q4</v>
      </c>
      <c r="J4763" s="148">
        <f t="shared" si="297"/>
        <v>2</v>
      </c>
      <c r="K4763" s="148">
        <f t="shared" si="298"/>
        <v>6</v>
      </c>
      <c r="L4763" s="151">
        <f t="shared" si="299"/>
        <v>1</v>
      </c>
    </row>
    <row r="4764" spans="2:12" x14ac:dyDescent="0.25">
      <c r="B4764" s="147" t="s">
        <v>6</v>
      </c>
      <c r="C4764" s="148" t="s">
        <v>7</v>
      </c>
      <c r="D4764" s="148">
        <v>59</v>
      </c>
      <c r="E4764" s="148" t="s">
        <v>8</v>
      </c>
      <c r="F4764" s="149">
        <v>45468</v>
      </c>
      <c r="G4764" s="149">
        <v>45429</v>
      </c>
      <c r="H4764" s="150">
        <v>10000</v>
      </c>
      <c r="I4764" s="148" t="str">
        <f t="shared" si="296"/>
        <v>2024Q2</v>
      </c>
      <c r="J4764" s="148">
        <f t="shared" si="297"/>
        <v>0</v>
      </c>
      <c r="K4764" s="148">
        <f t="shared" si="298"/>
        <v>0</v>
      </c>
      <c r="L4764" s="151">
        <f t="shared" si="299"/>
        <v>1</v>
      </c>
    </row>
    <row r="4765" spans="2:12" x14ac:dyDescent="0.25">
      <c r="B4765" s="147" t="s">
        <v>9</v>
      </c>
      <c r="C4765" s="148" t="s">
        <v>7</v>
      </c>
      <c r="D4765" s="148">
        <v>55</v>
      </c>
      <c r="E4765" s="148" t="s">
        <v>8</v>
      </c>
      <c r="F4765" s="149">
        <v>45472</v>
      </c>
      <c r="G4765" s="149">
        <v>45032</v>
      </c>
      <c r="H4765" s="150">
        <v>20000</v>
      </c>
      <c r="I4765" s="148" t="str">
        <f t="shared" si="296"/>
        <v>2023Q2</v>
      </c>
      <c r="J4765" s="148">
        <f t="shared" si="297"/>
        <v>1</v>
      </c>
      <c r="K4765" s="148">
        <f t="shared" si="298"/>
        <v>4</v>
      </c>
      <c r="L4765" s="151">
        <f t="shared" si="299"/>
        <v>1</v>
      </c>
    </row>
    <row r="4766" spans="2:12" x14ac:dyDescent="0.25">
      <c r="B4766" s="147" t="s">
        <v>9</v>
      </c>
      <c r="C4766" s="148" t="s">
        <v>7</v>
      </c>
      <c r="D4766" s="148">
        <v>37</v>
      </c>
      <c r="E4766" s="148" t="s">
        <v>8</v>
      </c>
      <c r="F4766" s="149">
        <v>45472</v>
      </c>
      <c r="G4766" s="149">
        <v>45196</v>
      </c>
      <c r="H4766" s="150">
        <v>86000</v>
      </c>
      <c r="I4766" s="148" t="str">
        <f t="shared" si="296"/>
        <v>2023Q3</v>
      </c>
      <c r="J4766" s="148">
        <f t="shared" si="297"/>
        <v>1</v>
      </c>
      <c r="K4766" s="148">
        <f t="shared" si="298"/>
        <v>3</v>
      </c>
      <c r="L4766" s="151">
        <f t="shared" si="299"/>
        <v>1</v>
      </c>
    </row>
    <row r="4767" spans="2:12" x14ac:dyDescent="0.25">
      <c r="B4767" s="147" t="s">
        <v>6</v>
      </c>
      <c r="C4767" s="148" t="s">
        <v>7</v>
      </c>
      <c r="D4767" s="148">
        <v>41</v>
      </c>
      <c r="E4767" s="148" t="s">
        <v>8</v>
      </c>
      <c r="F4767" s="149">
        <v>45472</v>
      </c>
      <c r="G4767" s="149">
        <v>45319</v>
      </c>
      <c r="H4767" s="150">
        <v>68000</v>
      </c>
      <c r="I4767" s="148" t="str">
        <f t="shared" si="296"/>
        <v>2024Q1</v>
      </c>
      <c r="J4767" s="148">
        <f t="shared" si="297"/>
        <v>0</v>
      </c>
      <c r="K4767" s="148">
        <f t="shared" si="298"/>
        <v>1</v>
      </c>
      <c r="L4767" s="151">
        <f t="shared" si="299"/>
        <v>1</v>
      </c>
    </row>
    <row r="4768" spans="2:12" x14ac:dyDescent="0.25">
      <c r="B4768" s="147" t="s">
        <v>9</v>
      </c>
      <c r="C4768" s="148" t="s">
        <v>7</v>
      </c>
      <c r="D4768" s="148">
        <v>37</v>
      </c>
      <c r="E4768" s="148" t="s">
        <v>8</v>
      </c>
      <c r="F4768" s="149">
        <v>45473</v>
      </c>
      <c r="G4768" s="149">
        <v>44957</v>
      </c>
      <c r="H4768" s="150">
        <v>86000</v>
      </c>
      <c r="I4768" s="148" t="str">
        <f t="shared" si="296"/>
        <v>2023Q1</v>
      </c>
      <c r="J4768" s="148">
        <f t="shared" si="297"/>
        <v>1</v>
      </c>
      <c r="K4768" s="148">
        <f t="shared" si="298"/>
        <v>5</v>
      </c>
      <c r="L4768" s="151">
        <f t="shared" si="299"/>
        <v>1</v>
      </c>
    </row>
    <row r="4769" spans="2:12" x14ac:dyDescent="0.25">
      <c r="B4769" s="147" t="s">
        <v>9</v>
      </c>
      <c r="C4769" s="148" t="s">
        <v>7</v>
      </c>
      <c r="D4769" s="148">
        <v>59</v>
      </c>
      <c r="E4769" s="148" t="s">
        <v>8</v>
      </c>
      <c r="F4769" s="149">
        <v>45473</v>
      </c>
      <c r="G4769" s="149">
        <v>45184</v>
      </c>
      <c r="H4769" s="150">
        <v>10000</v>
      </c>
      <c r="I4769" s="148" t="str">
        <f t="shared" si="296"/>
        <v>2023Q3</v>
      </c>
      <c r="J4769" s="148">
        <f t="shared" si="297"/>
        <v>1</v>
      </c>
      <c r="K4769" s="148">
        <f t="shared" si="298"/>
        <v>3</v>
      </c>
      <c r="L4769" s="151">
        <f t="shared" si="299"/>
        <v>1</v>
      </c>
    </row>
    <row r="4770" spans="2:12" x14ac:dyDescent="0.25">
      <c r="B4770" s="147" t="s">
        <v>6</v>
      </c>
      <c r="C4770" s="148" t="s">
        <v>7</v>
      </c>
      <c r="D4770" s="148">
        <v>58</v>
      </c>
      <c r="E4770" s="148" t="s">
        <v>8</v>
      </c>
      <c r="F4770" s="149">
        <v>45473</v>
      </c>
      <c r="G4770" s="149">
        <v>45412</v>
      </c>
      <c r="H4770" s="150">
        <v>12000</v>
      </c>
      <c r="I4770" s="148" t="str">
        <f t="shared" si="296"/>
        <v>2024Q2</v>
      </c>
      <c r="J4770" s="148">
        <f t="shared" si="297"/>
        <v>0</v>
      </c>
      <c r="K4770" s="148">
        <f t="shared" si="298"/>
        <v>0</v>
      </c>
      <c r="L4770" s="151">
        <f t="shared" si="299"/>
        <v>1</v>
      </c>
    </row>
    <row r="4771" spans="2:12" x14ac:dyDescent="0.25">
      <c r="B4771" s="147" t="s">
        <v>9</v>
      </c>
      <c r="C4771" s="148" t="s">
        <v>13</v>
      </c>
      <c r="D4771" s="148">
        <v>37</v>
      </c>
      <c r="E4771" s="148" t="s">
        <v>8</v>
      </c>
      <c r="F4771" s="149">
        <v>45474</v>
      </c>
      <c r="G4771" s="149">
        <v>43525</v>
      </c>
      <c r="H4771" s="150">
        <v>86000</v>
      </c>
      <c r="I4771" s="148" t="str">
        <f t="shared" si="296"/>
        <v>2019Q1</v>
      </c>
      <c r="J4771" s="148">
        <f t="shared" si="297"/>
        <v>5</v>
      </c>
      <c r="K4771" s="148">
        <f t="shared" si="298"/>
        <v>22</v>
      </c>
      <c r="L4771" s="151">
        <f t="shared" si="299"/>
        <v>0.8</v>
      </c>
    </row>
    <row r="4772" spans="2:12" x14ac:dyDescent="0.25">
      <c r="B4772" s="147" t="s">
        <v>9</v>
      </c>
      <c r="C4772" s="148" t="s">
        <v>7</v>
      </c>
      <c r="D4772" s="148">
        <v>44</v>
      </c>
      <c r="E4772" s="148" t="s">
        <v>8</v>
      </c>
      <c r="F4772" s="149">
        <v>45474</v>
      </c>
      <c r="G4772" s="149">
        <v>44371</v>
      </c>
      <c r="H4772" s="150">
        <v>52000</v>
      </c>
      <c r="I4772" s="148" t="str">
        <f t="shared" si="296"/>
        <v>2021Q2</v>
      </c>
      <c r="J4772" s="148">
        <f t="shared" si="297"/>
        <v>3</v>
      </c>
      <c r="K4772" s="148">
        <f t="shared" si="298"/>
        <v>13</v>
      </c>
      <c r="L4772" s="151">
        <f t="shared" si="299"/>
        <v>1</v>
      </c>
    </row>
    <row r="4773" spans="2:12" x14ac:dyDescent="0.25">
      <c r="B4773" s="147" t="s">
        <v>9</v>
      </c>
      <c r="C4773" s="148" t="s">
        <v>7</v>
      </c>
      <c r="D4773" s="148">
        <v>53</v>
      </c>
      <c r="E4773" s="148" t="s">
        <v>8</v>
      </c>
      <c r="F4773" s="149">
        <v>45474</v>
      </c>
      <c r="G4773" s="149">
        <v>44818</v>
      </c>
      <c r="H4773" s="150">
        <v>25000</v>
      </c>
      <c r="I4773" s="148" t="str">
        <f t="shared" si="296"/>
        <v>2022Q3</v>
      </c>
      <c r="J4773" s="148">
        <f t="shared" si="297"/>
        <v>2</v>
      </c>
      <c r="K4773" s="148">
        <f t="shared" si="298"/>
        <v>8</v>
      </c>
      <c r="L4773" s="151">
        <f t="shared" si="299"/>
        <v>1</v>
      </c>
    </row>
    <row r="4774" spans="2:12" x14ac:dyDescent="0.25">
      <c r="B4774" s="147" t="s">
        <v>6</v>
      </c>
      <c r="C4774" s="148" t="s">
        <v>7</v>
      </c>
      <c r="D4774" s="148">
        <v>48</v>
      </c>
      <c r="E4774" s="148" t="s">
        <v>8</v>
      </c>
      <c r="F4774" s="149">
        <v>45474</v>
      </c>
      <c r="G4774" s="149">
        <v>45189</v>
      </c>
      <c r="H4774" s="150">
        <v>38000</v>
      </c>
      <c r="I4774" s="148" t="str">
        <f t="shared" si="296"/>
        <v>2023Q3</v>
      </c>
      <c r="J4774" s="148">
        <f t="shared" si="297"/>
        <v>1</v>
      </c>
      <c r="K4774" s="148">
        <f t="shared" si="298"/>
        <v>4</v>
      </c>
      <c r="L4774" s="151">
        <f t="shared" si="299"/>
        <v>1</v>
      </c>
    </row>
    <row r="4775" spans="2:12" x14ac:dyDescent="0.25">
      <c r="B4775" s="147" t="s">
        <v>6</v>
      </c>
      <c r="C4775" s="148" t="s">
        <v>7</v>
      </c>
      <c r="D4775" s="148">
        <v>53</v>
      </c>
      <c r="E4775" s="148" t="s">
        <v>8</v>
      </c>
      <c r="F4775" s="149">
        <v>45474</v>
      </c>
      <c r="G4775" s="149">
        <v>45227</v>
      </c>
      <c r="H4775" s="150">
        <v>25000</v>
      </c>
      <c r="I4775" s="148" t="str">
        <f t="shared" si="296"/>
        <v>2023Q4</v>
      </c>
      <c r="J4775" s="148">
        <f t="shared" si="297"/>
        <v>1</v>
      </c>
      <c r="K4775" s="148">
        <f t="shared" si="298"/>
        <v>3</v>
      </c>
      <c r="L4775" s="151">
        <f t="shared" si="299"/>
        <v>1</v>
      </c>
    </row>
    <row r="4776" spans="2:12" x14ac:dyDescent="0.25">
      <c r="B4776" s="147" t="s">
        <v>6</v>
      </c>
      <c r="C4776" s="148" t="s">
        <v>7</v>
      </c>
      <c r="D4776" s="148">
        <v>51</v>
      </c>
      <c r="E4776" s="148" t="s">
        <v>8</v>
      </c>
      <c r="F4776" s="149">
        <v>45474</v>
      </c>
      <c r="G4776" s="149">
        <v>45343</v>
      </c>
      <c r="H4776" s="150">
        <v>30000</v>
      </c>
      <c r="I4776" s="148" t="str">
        <f t="shared" si="296"/>
        <v>2024Q1</v>
      </c>
      <c r="J4776" s="148">
        <f t="shared" si="297"/>
        <v>0</v>
      </c>
      <c r="K4776" s="148">
        <f t="shared" si="298"/>
        <v>2</v>
      </c>
      <c r="L4776" s="151">
        <f t="shared" si="299"/>
        <v>1</v>
      </c>
    </row>
    <row r="4777" spans="2:12" x14ac:dyDescent="0.25">
      <c r="B4777" s="147" t="s">
        <v>6</v>
      </c>
      <c r="C4777" s="148" t="s">
        <v>7</v>
      </c>
      <c r="D4777" s="148">
        <v>22</v>
      </c>
      <c r="E4777" s="148" t="s">
        <v>8</v>
      </c>
      <c r="F4777" s="149">
        <v>45474</v>
      </c>
      <c r="G4777" s="149">
        <v>45392</v>
      </c>
      <c r="H4777" s="150">
        <v>100000</v>
      </c>
      <c r="I4777" s="148" t="str">
        <f t="shared" si="296"/>
        <v>2024Q2</v>
      </c>
      <c r="J4777" s="148">
        <f t="shared" si="297"/>
        <v>0</v>
      </c>
      <c r="K4777" s="148">
        <f t="shared" si="298"/>
        <v>1</v>
      </c>
      <c r="L4777" s="151">
        <f t="shared" si="299"/>
        <v>1</v>
      </c>
    </row>
    <row r="4778" spans="2:12" x14ac:dyDescent="0.25">
      <c r="B4778" s="147" t="s">
        <v>6</v>
      </c>
      <c r="C4778" s="148" t="s">
        <v>7</v>
      </c>
      <c r="D4778" s="148">
        <v>20</v>
      </c>
      <c r="E4778" s="148" t="s">
        <v>8</v>
      </c>
      <c r="F4778" s="149">
        <v>45474</v>
      </c>
      <c r="G4778" s="149">
        <v>45416</v>
      </c>
      <c r="H4778" s="150">
        <v>100000</v>
      </c>
      <c r="I4778" s="148" t="str">
        <f t="shared" si="296"/>
        <v>2024Q2</v>
      </c>
      <c r="J4778" s="148">
        <f t="shared" si="297"/>
        <v>0</v>
      </c>
      <c r="K4778" s="148">
        <f t="shared" si="298"/>
        <v>1</v>
      </c>
      <c r="L4778" s="151">
        <f t="shared" si="299"/>
        <v>1</v>
      </c>
    </row>
    <row r="4779" spans="2:12" x14ac:dyDescent="0.25">
      <c r="B4779" s="147" t="s">
        <v>9</v>
      </c>
      <c r="C4779" s="148" t="s">
        <v>7</v>
      </c>
      <c r="D4779" s="148">
        <v>47</v>
      </c>
      <c r="E4779" s="148" t="s">
        <v>8</v>
      </c>
      <c r="F4779" s="149">
        <v>45477</v>
      </c>
      <c r="G4779" s="149">
        <v>43862</v>
      </c>
      <c r="H4779" s="150">
        <v>40000</v>
      </c>
      <c r="I4779" s="148" t="str">
        <f t="shared" si="296"/>
        <v>2020Q1</v>
      </c>
      <c r="J4779" s="148">
        <f t="shared" si="297"/>
        <v>4</v>
      </c>
      <c r="K4779" s="148">
        <f t="shared" si="298"/>
        <v>18</v>
      </c>
      <c r="L4779" s="151">
        <f t="shared" si="299"/>
        <v>1</v>
      </c>
    </row>
    <row r="4780" spans="2:12" x14ac:dyDescent="0.25">
      <c r="B4780" s="147" t="s">
        <v>9</v>
      </c>
      <c r="C4780" s="148" t="s">
        <v>7</v>
      </c>
      <c r="D4780" s="148">
        <v>29</v>
      </c>
      <c r="E4780" s="148" t="s">
        <v>8</v>
      </c>
      <c r="F4780" s="149">
        <v>45477</v>
      </c>
      <c r="G4780" s="149">
        <v>44941</v>
      </c>
      <c r="H4780" s="150">
        <v>100000</v>
      </c>
      <c r="I4780" s="148" t="str">
        <f t="shared" si="296"/>
        <v>2023Q1</v>
      </c>
      <c r="J4780" s="148">
        <f t="shared" si="297"/>
        <v>1</v>
      </c>
      <c r="K4780" s="148">
        <f t="shared" si="298"/>
        <v>6</v>
      </c>
      <c r="L4780" s="151">
        <f t="shared" si="299"/>
        <v>1</v>
      </c>
    </row>
    <row r="4781" spans="2:12" x14ac:dyDescent="0.25">
      <c r="B4781" s="147" t="s">
        <v>6</v>
      </c>
      <c r="C4781" s="148" t="s">
        <v>7</v>
      </c>
      <c r="D4781" s="148">
        <v>64</v>
      </c>
      <c r="E4781" s="148" t="s">
        <v>8</v>
      </c>
      <c r="F4781" s="149">
        <v>45477</v>
      </c>
      <c r="G4781" s="149">
        <v>45329</v>
      </c>
      <c r="H4781" s="150">
        <v>10000</v>
      </c>
      <c r="I4781" s="148" t="str">
        <f t="shared" si="296"/>
        <v>2024Q1</v>
      </c>
      <c r="J4781" s="148">
        <f t="shared" si="297"/>
        <v>0</v>
      </c>
      <c r="K4781" s="148">
        <f t="shared" si="298"/>
        <v>2</v>
      </c>
      <c r="L4781" s="151">
        <f t="shared" si="299"/>
        <v>1</v>
      </c>
    </row>
    <row r="4782" spans="2:12" x14ac:dyDescent="0.25">
      <c r="B4782" s="147" t="s">
        <v>9</v>
      </c>
      <c r="C4782" s="148" t="s">
        <v>7</v>
      </c>
      <c r="D4782" s="148">
        <v>47</v>
      </c>
      <c r="E4782" s="148" t="s">
        <v>8</v>
      </c>
      <c r="F4782" s="149">
        <v>45478</v>
      </c>
      <c r="G4782" s="149">
        <v>43918</v>
      </c>
      <c r="H4782" s="150">
        <v>40000</v>
      </c>
      <c r="I4782" s="148" t="str">
        <f t="shared" si="296"/>
        <v>2020Q1</v>
      </c>
      <c r="J4782" s="148">
        <f t="shared" si="297"/>
        <v>4</v>
      </c>
      <c r="K4782" s="148">
        <f t="shared" si="298"/>
        <v>18</v>
      </c>
      <c r="L4782" s="151">
        <f t="shared" si="299"/>
        <v>1</v>
      </c>
    </row>
    <row r="4783" spans="2:12" x14ac:dyDescent="0.25">
      <c r="B4783" s="147" t="s">
        <v>9</v>
      </c>
      <c r="C4783" s="148" t="s">
        <v>7</v>
      </c>
      <c r="D4783" s="148">
        <v>37</v>
      </c>
      <c r="E4783" s="148" t="s">
        <v>8</v>
      </c>
      <c r="F4783" s="149">
        <v>45478</v>
      </c>
      <c r="G4783" s="149">
        <v>44495</v>
      </c>
      <c r="H4783" s="150">
        <v>86000</v>
      </c>
      <c r="I4783" s="148" t="str">
        <f t="shared" si="296"/>
        <v>2021Q4</v>
      </c>
      <c r="J4783" s="148">
        <f t="shared" si="297"/>
        <v>3</v>
      </c>
      <c r="K4783" s="148">
        <f t="shared" si="298"/>
        <v>11</v>
      </c>
      <c r="L4783" s="151">
        <f t="shared" si="299"/>
        <v>1</v>
      </c>
    </row>
    <row r="4784" spans="2:12" x14ac:dyDescent="0.25">
      <c r="B4784" s="147" t="s">
        <v>9</v>
      </c>
      <c r="C4784" s="148" t="s">
        <v>13</v>
      </c>
      <c r="D4784" s="148">
        <v>55</v>
      </c>
      <c r="E4784" s="148" t="s">
        <v>8</v>
      </c>
      <c r="F4784" s="149">
        <v>45478</v>
      </c>
      <c r="G4784" s="149">
        <v>45152</v>
      </c>
      <c r="H4784" s="150">
        <v>20000</v>
      </c>
      <c r="I4784" s="148" t="str">
        <f t="shared" si="296"/>
        <v>2023Q3</v>
      </c>
      <c r="J4784" s="148">
        <f t="shared" si="297"/>
        <v>1</v>
      </c>
      <c r="K4784" s="148">
        <f t="shared" si="298"/>
        <v>4</v>
      </c>
      <c r="L4784" s="151">
        <f t="shared" si="299"/>
        <v>0.8</v>
      </c>
    </row>
    <row r="4785" spans="2:12" x14ac:dyDescent="0.25">
      <c r="B4785" s="147" t="s">
        <v>6</v>
      </c>
      <c r="C4785" s="148" t="s">
        <v>7</v>
      </c>
      <c r="D4785" s="148">
        <v>34</v>
      </c>
      <c r="E4785" s="148" t="s">
        <v>8</v>
      </c>
      <c r="F4785" s="149">
        <v>45478</v>
      </c>
      <c r="G4785" s="149">
        <v>45443</v>
      </c>
      <c r="H4785" s="150">
        <v>91000</v>
      </c>
      <c r="I4785" s="148" t="str">
        <f t="shared" si="296"/>
        <v>2024Q2</v>
      </c>
      <c r="J4785" s="148">
        <f t="shared" si="297"/>
        <v>0</v>
      </c>
      <c r="K4785" s="148">
        <f t="shared" si="298"/>
        <v>1</v>
      </c>
      <c r="L4785" s="151">
        <f t="shared" si="299"/>
        <v>1</v>
      </c>
    </row>
    <row r="4786" spans="2:12" x14ac:dyDescent="0.25">
      <c r="B4786" s="147" t="s">
        <v>6</v>
      </c>
      <c r="C4786" s="148" t="s">
        <v>7</v>
      </c>
      <c r="D4786" s="148">
        <v>47</v>
      </c>
      <c r="E4786" s="148" t="s">
        <v>8</v>
      </c>
      <c r="F4786" s="149">
        <v>45478</v>
      </c>
      <c r="G4786" s="149">
        <v>45454</v>
      </c>
      <c r="H4786" s="150">
        <v>40000</v>
      </c>
      <c r="I4786" s="148" t="str">
        <f t="shared" si="296"/>
        <v>2024Q2</v>
      </c>
      <c r="J4786" s="148">
        <f t="shared" si="297"/>
        <v>0</v>
      </c>
      <c r="K4786" s="148">
        <f t="shared" si="298"/>
        <v>1</v>
      </c>
      <c r="L4786" s="151">
        <f t="shared" si="299"/>
        <v>1</v>
      </c>
    </row>
    <row r="4787" spans="2:12" x14ac:dyDescent="0.25">
      <c r="B4787" s="147" t="s">
        <v>9</v>
      </c>
      <c r="C4787" s="148" t="s">
        <v>7</v>
      </c>
      <c r="D4787" s="148">
        <v>28</v>
      </c>
      <c r="E4787" s="148" t="s">
        <v>8</v>
      </c>
      <c r="F4787" s="149">
        <v>45479</v>
      </c>
      <c r="G4787" s="149">
        <v>44539</v>
      </c>
      <c r="H4787" s="150">
        <v>100000</v>
      </c>
      <c r="I4787" s="148" t="str">
        <f t="shared" si="296"/>
        <v>2021Q4</v>
      </c>
      <c r="J4787" s="148">
        <f t="shared" si="297"/>
        <v>3</v>
      </c>
      <c r="K4787" s="148">
        <f t="shared" si="298"/>
        <v>11</v>
      </c>
      <c r="L4787" s="151">
        <f t="shared" si="299"/>
        <v>1</v>
      </c>
    </row>
    <row r="4788" spans="2:12" x14ac:dyDescent="0.25">
      <c r="B4788" s="147" t="s">
        <v>6</v>
      </c>
      <c r="C4788" s="148" t="s">
        <v>7</v>
      </c>
      <c r="D4788" s="148">
        <v>54</v>
      </c>
      <c r="E4788" s="148" t="s">
        <v>8</v>
      </c>
      <c r="F4788" s="149">
        <v>45479</v>
      </c>
      <c r="G4788" s="149">
        <v>45300</v>
      </c>
      <c r="H4788" s="150">
        <v>22000</v>
      </c>
      <c r="I4788" s="148" t="str">
        <f t="shared" si="296"/>
        <v>2024Q1</v>
      </c>
      <c r="J4788" s="148">
        <f t="shared" si="297"/>
        <v>0</v>
      </c>
      <c r="K4788" s="148">
        <f t="shared" si="298"/>
        <v>2</v>
      </c>
      <c r="L4788" s="151">
        <f t="shared" si="299"/>
        <v>1</v>
      </c>
    </row>
    <row r="4789" spans="2:12" x14ac:dyDescent="0.25">
      <c r="B4789" s="147" t="s">
        <v>6</v>
      </c>
      <c r="C4789" s="148" t="s">
        <v>7</v>
      </c>
      <c r="D4789" s="148">
        <v>23</v>
      </c>
      <c r="E4789" s="148" t="s">
        <v>8</v>
      </c>
      <c r="F4789" s="149">
        <v>45479</v>
      </c>
      <c r="G4789" s="149">
        <v>45401</v>
      </c>
      <c r="H4789" s="150">
        <v>100000</v>
      </c>
      <c r="I4789" s="148" t="str">
        <f t="shared" si="296"/>
        <v>2024Q2</v>
      </c>
      <c r="J4789" s="148">
        <f t="shared" si="297"/>
        <v>0</v>
      </c>
      <c r="K4789" s="148">
        <f t="shared" si="298"/>
        <v>1</v>
      </c>
      <c r="L4789" s="151">
        <f t="shared" si="299"/>
        <v>1</v>
      </c>
    </row>
    <row r="4790" spans="2:12" x14ac:dyDescent="0.25">
      <c r="B4790" s="147" t="s">
        <v>6</v>
      </c>
      <c r="C4790" s="148" t="s">
        <v>7</v>
      </c>
      <c r="D4790" s="148">
        <v>36</v>
      </c>
      <c r="E4790" s="148" t="s">
        <v>8</v>
      </c>
      <c r="F4790" s="149">
        <v>45479</v>
      </c>
      <c r="G4790" s="149">
        <v>45408</v>
      </c>
      <c r="H4790" s="150">
        <v>87000</v>
      </c>
      <c r="I4790" s="148" t="str">
        <f t="shared" si="296"/>
        <v>2024Q2</v>
      </c>
      <c r="J4790" s="148">
        <f t="shared" si="297"/>
        <v>0</v>
      </c>
      <c r="K4790" s="148">
        <f t="shared" si="298"/>
        <v>1</v>
      </c>
      <c r="L4790" s="151">
        <f t="shared" si="299"/>
        <v>1</v>
      </c>
    </row>
    <row r="4791" spans="2:12" x14ac:dyDescent="0.25">
      <c r="B4791" s="147" t="s">
        <v>11</v>
      </c>
      <c r="C4791" s="148" t="s">
        <v>7</v>
      </c>
      <c r="D4791" s="148">
        <v>60</v>
      </c>
      <c r="E4791" s="148" t="s">
        <v>8</v>
      </c>
      <c r="F4791" s="149">
        <v>45479</v>
      </c>
      <c r="G4791" s="149">
        <v>45467</v>
      </c>
      <c r="H4791" s="150">
        <v>10000</v>
      </c>
      <c r="I4791" s="148" t="str">
        <f t="shared" si="296"/>
        <v>2024Q2</v>
      </c>
      <c r="J4791" s="148">
        <f t="shared" si="297"/>
        <v>0</v>
      </c>
      <c r="K4791" s="148">
        <f t="shared" si="298"/>
        <v>1</v>
      </c>
      <c r="L4791" s="151">
        <f t="shared" si="299"/>
        <v>1</v>
      </c>
    </row>
    <row r="4792" spans="2:12" x14ac:dyDescent="0.25">
      <c r="B4792" s="147" t="s">
        <v>9</v>
      </c>
      <c r="C4792" s="148" t="s">
        <v>7</v>
      </c>
      <c r="D4792" s="148">
        <v>54</v>
      </c>
      <c r="E4792" s="148" t="s">
        <v>8</v>
      </c>
      <c r="F4792" s="149">
        <v>45480</v>
      </c>
      <c r="G4792" s="149">
        <v>43661</v>
      </c>
      <c r="H4792" s="150">
        <v>22000</v>
      </c>
      <c r="I4792" s="148" t="str">
        <f t="shared" si="296"/>
        <v>2019Q3</v>
      </c>
      <c r="J4792" s="148">
        <f t="shared" si="297"/>
        <v>5</v>
      </c>
      <c r="K4792" s="148">
        <f t="shared" si="298"/>
        <v>20</v>
      </c>
      <c r="L4792" s="151">
        <f t="shared" si="299"/>
        <v>1</v>
      </c>
    </row>
    <row r="4793" spans="2:12" x14ac:dyDescent="0.25">
      <c r="B4793" s="147" t="s">
        <v>6</v>
      </c>
      <c r="C4793" s="148" t="s">
        <v>7</v>
      </c>
      <c r="D4793" s="148">
        <v>59</v>
      </c>
      <c r="E4793" s="148" t="s">
        <v>8</v>
      </c>
      <c r="F4793" s="149">
        <v>45480</v>
      </c>
      <c r="G4793" s="149">
        <v>44824</v>
      </c>
      <c r="H4793" s="150">
        <v>10000</v>
      </c>
      <c r="I4793" s="148" t="str">
        <f t="shared" si="296"/>
        <v>2022Q3</v>
      </c>
      <c r="J4793" s="148">
        <f t="shared" si="297"/>
        <v>2</v>
      </c>
      <c r="K4793" s="148">
        <f t="shared" si="298"/>
        <v>8</v>
      </c>
      <c r="L4793" s="151">
        <f t="shared" si="299"/>
        <v>1</v>
      </c>
    </row>
    <row r="4794" spans="2:12" x14ac:dyDescent="0.25">
      <c r="B4794" s="147" t="s">
        <v>9</v>
      </c>
      <c r="C4794" s="148" t="s">
        <v>7</v>
      </c>
      <c r="D4794" s="148">
        <v>52</v>
      </c>
      <c r="E4794" s="148" t="s">
        <v>8</v>
      </c>
      <c r="F4794" s="149">
        <v>45480</v>
      </c>
      <c r="G4794" s="149">
        <v>45013</v>
      </c>
      <c r="H4794" s="150">
        <v>27000</v>
      </c>
      <c r="I4794" s="148" t="str">
        <f t="shared" si="296"/>
        <v>2023Q1</v>
      </c>
      <c r="J4794" s="148">
        <f t="shared" si="297"/>
        <v>1</v>
      </c>
      <c r="K4794" s="148">
        <f t="shared" si="298"/>
        <v>6</v>
      </c>
      <c r="L4794" s="151">
        <f t="shared" si="299"/>
        <v>1</v>
      </c>
    </row>
    <row r="4795" spans="2:12" x14ac:dyDescent="0.25">
      <c r="B4795" s="147" t="s">
        <v>9</v>
      </c>
      <c r="C4795" s="148" t="s">
        <v>13</v>
      </c>
      <c r="D4795" s="148">
        <v>48</v>
      </c>
      <c r="E4795" s="148" t="s">
        <v>8</v>
      </c>
      <c r="F4795" s="149">
        <v>45480</v>
      </c>
      <c r="G4795" s="149">
        <v>45017</v>
      </c>
      <c r="H4795" s="150">
        <v>38000</v>
      </c>
      <c r="I4795" s="148" t="str">
        <f t="shared" si="296"/>
        <v>2023Q2</v>
      </c>
      <c r="J4795" s="148">
        <f t="shared" si="297"/>
        <v>1</v>
      </c>
      <c r="K4795" s="148">
        <f t="shared" si="298"/>
        <v>5</v>
      </c>
      <c r="L4795" s="151">
        <f t="shared" si="299"/>
        <v>0.8</v>
      </c>
    </row>
    <row r="4796" spans="2:12" x14ac:dyDescent="0.25">
      <c r="B4796" s="147" t="s">
        <v>6</v>
      </c>
      <c r="C4796" s="148" t="s">
        <v>7</v>
      </c>
      <c r="D4796" s="148">
        <v>56</v>
      </c>
      <c r="E4796" s="148" t="s">
        <v>8</v>
      </c>
      <c r="F4796" s="149">
        <v>45480</v>
      </c>
      <c r="G4796" s="149">
        <v>45335</v>
      </c>
      <c r="H4796" s="150">
        <v>17000</v>
      </c>
      <c r="I4796" s="148" t="str">
        <f t="shared" si="296"/>
        <v>2024Q1</v>
      </c>
      <c r="J4796" s="148">
        <f t="shared" si="297"/>
        <v>0</v>
      </c>
      <c r="K4796" s="148">
        <f t="shared" si="298"/>
        <v>2</v>
      </c>
      <c r="L4796" s="151">
        <f t="shared" si="299"/>
        <v>1</v>
      </c>
    </row>
    <row r="4797" spans="2:12" x14ac:dyDescent="0.25">
      <c r="B4797" s="147" t="s">
        <v>6</v>
      </c>
      <c r="C4797" s="148" t="s">
        <v>7</v>
      </c>
      <c r="D4797" s="148">
        <v>40</v>
      </c>
      <c r="E4797" s="148" t="s">
        <v>8</v>
      </c>
      <c r="F4797" s="149">
        <v>45480</v>
      </c>
      <c r="G4797" s="149">
        <v>45444</v>
      </c>
      <c r="H4797" s="150">
        <v>74000</v>
      </c>
      <c r="I4797" s="148" t="str">
        <f t="shared" si="296"/>
        <v>2024Q2</v>
      </c>
      <c r="J4797" s="148">
        <f t="shared" si="297"/>
        <v>0</v>
      </c>
      <c r="K4797" s="148">
        <f t="shared" si="298"/>
        <v>1</v>
      </c>
      <c r="L4797" s="151">
        <f t="shared" si="299"/>
        <v>1</v>
      </c>
    </row>
    <row r="4798" spans="2:12" x14ac:dyDescent="0.25">
      <c r="B4798" s="147" t="s">
        <v>9</v>
      </c>
      <c r="C4798" s="148" t="s">
        <v>7</v>
      </c>
      <c r="D4798" s="148">
        <v>36</v>
      </c>
      <c r="E4798" s="148" t="s">
        <v>8</v>
      </c>
      <c r="F4798" s="149">
        <v>45481</v>
      </c>
      <c r="G4798" s="149">
        <v>43374</v>
      </c>
      <c r="H4798" s="150">
        <v>87000</v>
      </c>
      <c r="I4798" s="148" t="str">
        <f t="shared" si="296"/>
        <v>2018Q4</v>
      </c>
      <c r="J4798" s="148">
        <f t="shared" si="297"/>
        <v>6</v>
      </c>
      <c r="K4798" s="148">
        <f t="shared" si="298"/>
        <v>23</v>
      </c>
      <c r="L4798" s="151">
        <f t="shared" si="299"/>
        <v>1</v>
      </c>
    </row>
    <row r="4799" spans="2:12" x14ac:dyDescent="0.25">
      <c r="B4799" s="147" t="s">
        <v>9</v>
      </c>
      <c r="C4799" s="148" t="s">
        <v>7</v>
      </c>
      <c r="D4799" s="148">
        <v>47</v>
      </c>
      <c r="E4799" s="148" t="s">
        <v>8</v>
      </c>
      <c r="F4799" s="149">
        <v>45481</v>
      </c>
      <c r="G4799" s="149">
        <v>44444</v>
      </c>
      <c r="H4799" s="150">
        <v>40000</v>
      </c>
      <c r="I4799" s="148" t="str">
        <f t="shared" si="296"/>
        <v>2021Q3</v>
      </c>
      <c r="J4799" s="148">
        <f t="shared" si="297"/>
        <v>3</v>
      </c>
      <c r="K4799" s="148">
        <f t="shared" si="298"/>
        <v>12</v>
      </c>
      <c r="L4799" s="151">
        <f t="shared" si="299"/>
        <v>1</v>
      </c>
    </row>
    <row r="4800" spans="2:12" x14ac:dyDescent="0.25">
      <c r="B4800" s="147" t="s">
        <v>9</v>
      </c>
      <c r="C4800" s="148" t="s">
        <v>7</v>
      </c>
      <c r="D4800" s="148">
        <v>22</v>
      </c>
      <c r="E4800" s="148" t="s">
        <v>8</v>
      </c>
      <c r="F4800" s="149">
        <v>45481</v>
      </c>
      <c r="G4800" s="149">
        <v>44562</v>
      </c>
      <c r="H4800" s="150">
        <v>100000</v>
      </c>
      <c r="I4800" s="148" t="str">
        <f t="shared" si="296"/>
        <v>2022Q1</v>
      </c>
      <c r="J4800" s="148">
        <f t="shared" si="297"/>
        <v>2</v>
      </c>
      <c r="K4800" s="148">
        <f t="shared" si="298"/>
        <v>10</v>
      </c>
      <c r="L4800" s="151">
        <f t="shared" si="299"/>
        <v>1</v>
      </c>
    </row>
    <row r="4801" spans="2:12" x14ac:dyDescent="0.25">
      <c r="B4801" s="147" t="s">
        <v>9</v>
      </c>
      <c r="C4801" s="148" t="s">
        <v>13</v>
      </c>
      <c r="D4801" s="148">
        <v>38</v>
      </c>
      <c r="E4801" s="148" t="s">
        <v>8</v>
      </c>
      <c r="F4801" s="149">
        <v>45481</v>
      </c>
      <c r="G4801" s="149">
        <v>45067</v>
      </c>
      <c r="H4801" s="150">
        <v>84000</v>
      </c>
      <c r="I4801" s="148" t="str">
        <f t="shared" si="296"/>
        <v>2023Q2</v>
      </c>
      <c r="J4801" s="148">
        <f t="shared" si="297"/>
        <v>1</v>
      </c>
      <c r="K4801" s="148">
        <f t="shared" si="298"/>
        <v>5</v>
      </c>
      <c r="L4801" s="151">
        <f t="shared" si="299"/>
        <v>0.8</v>
      </c>
    </row>
    <row r="4802" spans="2:12" x14ac:dyDescent="0.25">
      <c r="B4802" s="147" t="s">
        <v>9</v>
      </c>
      <c r="C4802" s="148" t="s">
        <v>7</v>
      </c>
      <c r="D4802" s="148">
        <v>63</v>
      </c>
      <c r="E4802" s="148" t="s">
        <v>8</v>
      </c>
      <c r="F4802" s="149">
        <v>45481</v>
      </c>
      <c r="G4802" s="149">
        <v>45149</v>
      </c>
      <c r="H4802" s="150">
        <v>10000</v>
      </c>
      <c r="I4802" s="148" t="str">
        <f t="shared" si="296"/>
        <v>2023Q3</v>
      </c>
      <c r="J4802" s="148">
        <f t="shared" si="297"/>
        <v>1</v>
      </c>
      <c r="K4802" s="148">
        <f t="shared" si="298"/>
        <v>4</v>
      </c>
      <c r="L4802" s="151">
        <f t="shared" si="299"/>
        <v>1</v>
      </c>
    </row>
    <row r="4803" spans="2:12" x14ac:dyDescent="0.25">
      <c r="B4803" s="147" t="s">
        <v>6</v>
      </c>
      <c r="C4803" s="148" t="s">
        <v>7</v>
      </c>
      <c r="D4803" s="148">
        <v>57</v>
      </c>
      <c r="E4803" s="148" t="s">
        <v>8</v>
      </c>
      <c r="F4803" s="149">
        <v>45481</v>
      </c>
      <c r="G4803" s="149">
        <v>45395</v>
      </c>
      <c r="H4803" s="150">
        <v>15000</v>
      </c>
      <c r="I4803" s="148" t="str">
        <f t="shared" si="296"/>
        <v>2024Q2</v>
      </c>
      <c r="J4803" s="148">
        <f t="shared" si="297"/>
        <v>0</v>
      </c>
      <c r="K4803" s="148">
        <f t="shared" si="298"/>
        <v>1</v>
      </c>
      <c r="L4803" s="151">
        <f t="shared" si="299"/>
        <v>1</v>
      </c>
    </row>
    <row r="4804" spans="2:12" x14ac:dyDescent="0.25">
      <c r="B4804" s="147" t="s">
        <v>11</v>
      </c>
      <c r="C4804" s="148" t="s">
        <v>7</v>
      </c>
      <c r="D4804" s="148">
        <v>33</v>
      </c>
      <c r="E4804" s="148" t="s">
        <v>8</v>
      </c>
      <c r="F4804" s="149">
        <v>45481</v>
      </c>
      <c r="G4804" s="149">
        <v>45465</v>
      </c>
      <c r="H4804" s="150">
        <v>94000</v>
      </c>
      <c r="I4804" s="148" t="str">
        <f t="shared" si="296"/>
        <v>2024Q2</v>
      </c>
      <c r="J4804" s="148">
        <f t="shared" si="297"/>
        <v>0</v>
      </c>
      <c r="K4804" s="148">
        <f t="shared" si="298"/>
        <v>1</v>
      </c>
      <c r="L4804" s="151">
        <f t="shared" si="299"/>
        <v>1</v>
      </c>
    </row>
    <row r="4805" spans="2:12" x14ac:dyDescent="0.25">
      <c r="B4805" s="147" t="s">
        <v>9</v>
      </c>
      <c r="C4805" s="148" t="s">
        <v>7</v>
      </c>
      <c r="D4805" s="148">
        <v>61</v>
      </c>
      <c r="E4805" s="148" t="s">
        <v>8</v>
      </c>
      <c r="F4805" s="149">
        <v>45484</v>
      </c>
      <c r="G4805" s="149">
        <v>43506</v>
      </c>
      <c r="H4805" s="150">
        <v>10000</v>
      </c>
      <c r="I4805" s="148" t="str">
        <f t="shared" si="296"/>
        <v>2019Q1</v>
      </c>
      <c r="J4805" s="148">
        <f t="shared" si="297"/>
        <v>5</v>
      </c>
      <c r="K4805" s="148">
        <f t="shared" si="298"/>
        <v>22</v>
      </c>
      <c r="L4805" s="151">
        <f t="shared" si="299"/>
        <v>1</v>
      </c>
    </row>
    <row r="4806" spans="2:12" x14ac:dyDescent="0.25">
      <c r="B4806" s="147" t="s">
        <v>9</v>
      </c>
      <c r="C4806" s="148" t="s">
        <v>7</v>
      </c>
      <c r="D4806" s="148">
        <v>37</v>
      </c>
      <c r="E4806" s="148" t="s">
        <v>8</v>
      </c>
      <c r="F4806" s="149">
        <v>45484</v>
      </c>
      <c r="G4806" s="149">
        <v>43921</v>
      </c>
      <c r="H4806" s="150">
        <v>86000</v>
      </c>
      <c r="I4806" s="148" t="str">
        <f t="shared" si="296"/>
        <v>2020Q1</v>
      </c>
      <c r="J4806" s="148">
        <f t="shared" si="297"/>
        <v>4</v>
      </c>
      <c r="K4806" s="148">
        <f t="shared" si="298"/>
        <v>18</v>
      </c>
      <c r="L4806" s="151">
        <f t="shared" si="299"/>
        <v>1</v>
      </c>
    </row>
    <row r="4807" spans="2:12" x14ac:dyDescent="0.25">
      <c r="B4807" s="147" t="s">
        <v>6</v>
      </c>
      <c r="C4807" s="148" t="s">
        <v>7</v>
      </c>
      <c r="D4807" s="148">
        <v>23</v>
      </c>
      <c r="E4807" s="148" t="s">
        <v>8</v>
      </c>
      <c r="F4807" s="149">
        <v>45484</v>
      </c>
      <c r="G4807" s="149">
        <v>45060</v>
      </c>
      <c r="H4807" s="150">
        <v>100000</v>
      </c>
      <c r="I4807" s="148" t="str">
        <f t="shared" si="296"/>
        <v>2023Q2</v>
      </c>
      <c r="J4807" s="148">
        <f t="shared" si="297"/>
        <v>1</v>
      </c>
      <c r="K4807" s="148">
        <f t="shared" si="298"/>
        <v>5</v>
      </c>
      <c r="L4807" s="151">
        <f t="shared" si="299"/>
        <v>1</v>
      </c>
    </row>
    <row r="4808" spans="2:12" x14ac:dyDescent="0.25">
      <c r="B4808" s="147" t="s">
        <v>9</v>
      </c>
      <c r="C4808" s="148" t="s">
        <v>7</v>
      </c>
      <c r="D4808" s="148">
        <v>55</v>
      </c>
      <c r="E4808" s="148" t="s">
        <v>8</v>
      </c>
      <c r="F4808" s="149">
        <v>45484</v>
      </c>
      <c r="G4808" s="149">
        <v>45065</v>
      </c>
      <c r="H4808" s="150">
        <v>20000</v>
      </c>
      <c r="I4808" s="148" t="str">
        <f t="shared" si="296"/>
        <v>2023Q2</v>
      </c>
      <c r="J4808" s="148">
        <f t="shared" si="297"/>
        <v>1</v>
      </c>
      <c r="K4808" s="148">
        <f t="shared" si="298"/>
        <v>5</v>
      </c>
      <c r="L4808" s="151">
        <f t="shared" si="299"/>
        <v>1</v>
      </c>
    </row>
    <row r="4809" spans="2:12" x14ac:dyDescent="0.25">
      <c r="B4809" s="147" t="s">
        <v>9</v>
      </c>
      <c r="C4809" s="148" t="s">
        <v>13</v>
      </c>
      <c r="D4809" s="148">
        <v>45</v>
      </c>
      <c r="E4809" s="148" t="s">
        <v>8</v>
      </c>
      <c r="F4809" s="149">
        <v>45484</v>
      </c>
      <c r="G4809" s="149">
        <v>45239</v>
      </c>
      <c r="H4809" s="150">
        <v>47000</v>
      </c>
      <c r="I4809" s="148" t="str">
        <f t="shared" si="296"/>
        <v>2023Q4</v>
      </c>
      <c r="J4809" s="148">
        <f t="shared" si="297"/>
        <v>1</v>
      </c>
      <c r="K4809" s="148">
        <f t="shared" si="298"/>
        <v>3</v>
      </c>
      <c r="L4809" s="151">
        <f t="shared" si="299"/>
        <v>0.8</v>
      </c>
    </row>
    <row r="4810" spans="2:12" x14ac:dyDescent="0.25">
      <c r="B4810" s="147" t="s">
        <v>9</v>
      </c>
      <c r="C4810" s="148" t="s">
        <v>7</v>
      </c>
      <c r="D4810" s="148">
        <v>54</v>
      </c>
      <c r="E4810" s="148" t="s">
        <v>8</v>
      </c>
      <c r="F4810" s="149">
        <v>45485</v>
      </c>
      <c r="G4810" s="149">
        <v>44634</v>
      </c>
      <c r="H4810" s="150">
        <v>22000</v>
      </c>
      <c r="I4810" s="148" t="str">
        <f t="shared" si="296"/>
        <v>2022Q1</v>
      </c>
      <c r="J4810" s="148">
        <f t="shared" si="297"/>
        <v>2</v>
      </c>
      <c r="K4810" s="148">
        <f t="shared" si="298"/>
        <v>10</v>
      </c>
      <c r="L4810" s="151">
        <f t="shared" si="299"/>
        <v>1</v>
      </c>
    </row>
    <row r="4811" spans="2:12" x14ac:dyDescent="0.25">
      <c r="B4811" s="147" t="s">
        <v>6</v>
      </c>
      <c r="C4811" s="148" t="s">
        <v>7</v>
      </c>
      <c r="D4811" s="148">
        <v>31</v>
      </c>
      <c r="E4811" s="148" t="s">
        <v>8</v>
      </c>
      <c r="F4811" s="149">
        <v>45485</v>
      </c>
      <c r="G4811" s="149">
        <v>45442</v>
      </c>
      <c r="H4811" s="150">
        <v>98000</v>
      </c>
      <c r="I4811" s="148" t="str">
        <f t="shared" ref="I4811:I4874" si="300">YEAR(G4811)&amp;"Q"&amp;ROUNDUP(MONTH(G4811)/3,0)</f>
        <v>2024Q2</v>
      </c>
      <c r="J4811" s="148">
        <f t="shared" ref="J4811:J4874" si="301">YEAR(F4811)-YEAR(G4811)</f>
        <v>0</v>
      </c>
      <c r="K4811" s="148">
        <f t="shared" ref="K4811:K4874" si="302">(YEAR(F4811)*4+ROUNDDOWN((MONTH(F4811)-1)/3,0))
-(YEAR(G4811)*4+ROUNDDOWN((MONTH(G4811)-1)/3,0))</f>
        <v>1</v>
      </c>
      <c r="L4811" s="151">
        <f t="shared" ref="L4811:L4874" si="303">IF(C4811="Declined",0,IF(C4811="Admitted",1,IF(B4811="TPD",0.8,1)))</f>
        <v>1</v>
      </c>
    </row>
    <row r="4812" spans="2:12" x14ac:dyDescent="0.25">
      <c r="B4812" s="147" t="s">
        <v>9</v>
      </c>
      <c r="C4812" s="148" t="s">
        <v>7</v>
      </c>
      <c r="D4812" s="148">
        <v>56</v>
      </c>
      <c r="E4812" s="148" t="s">
        <v>8</v>
      </c>
      <c r="F4812" s="149">
        <v>45486</v>
      </c>
      <c r="G4812" s="149">
        <v>45233</v>
      </c>
      <c r="H4812" s="150">
        <v>17000</v>
      </c>
      <c r="I4812" s="148" t="str">
        <f t="shared" si="300"/>
        <v>2023Q4</v>
      </c>
      <c r="J4812" s="148">
        <f t="shared" si="301"/>
        <v>1</v>
      </c>
      <c r="K4812" s="148">
        <f t="shared" si="302"/>
        <v>3</v>
      </c>
      <c r="L4812" s="151">
        <f t="shared" si="303"/>
        <v>1</v>
      </c>
    </row>
    <row r="4813" spans="2:12" x14ac:dyDescent="0.25">
      <c r="B4813" s="147" t="s">
        <v>6</v>
      </c>
      <c r="C4813" s="148" t="s">
        <v>7</v>
      </c>
      <c r="D4813" s="148">
        <v>26</v>
      </c>
      <c r="E4813" s="148" t="s">
        <v>8</v>
      </c>
      <c r="F4813" s="149">
        <v>45486</v>
      </c>
      <c r="G4813" s="149">
        <v>45249</v>
      </c>
      <c r="H4813" s="150">
        <v>100000</v>
      </c>
      <c r="I4813" s="148" t="str">
        <f t="shared" si="300"/>
        <v>2023Q4</v>
      </c>
      <c r="J4813" s="148">
        <f t="shared" si="301"/>
        <v>1</v>
      </c>
      <c r="K4813" s="148">
        <f t="shared" si="302"/>
        <v>3</v>
      </c>
      <c r="L4813" s="151">
        <f t="shared" si="303"/>
        <v>1</v>
      </c>
    </row>
    <row r="4814" spans="2:12" x14ac:dyDescent="0.25">
      <c r="B4814" s="147" t="s">
        <v>9</v>
      </c>
      <c r="C4814" s="148" t="s">
        <v>7</v>
      </c>
      <c r="D4814" s="148">
        <v>34</v>
      </c>
      <c r="E4814" s="148" t="s">
        <v>8</v>
      </c>
      <c r="F4814" s="149">
        <v>45486</v>
      </c>
      <c r="G4814" s="149">
        <v>45252</v>
      </c>
      <c r="H4814" s="150">
        <v>91000</v>
      </c>
      <c r="I4814" s="148" t="str">
        <f t="shared" si="300"/>
        <v>2023Q4</v>
      </c>
      <c r="J4814" s="148">
        <f t="shared" si="301"/>
        <v>1</v>
      </c>
      <c r="K4814" s="148">
        <f t="shared" si="302"/>
        <v>3</v>
      </c>
      <c r="L4814" s="151">
        <f t="shared" si="303"/>
        <v>1</v>
      </c>
    </row>
    <row r="4815" spans="2:12" x14ac:dyDescent="0.25">
      <c r="B4815" s="147" t="s">
        <v>6</v>
      </c>
      <c r="C4815" s="148" t="s">
        <v>7</v>
      </c>
      <c r="D4815" s="148">
        <v>19</v>
      </c>
      <c r="E4815" s="148" t="s">
        <v>8</v>
      </c>
      <c r="F4815" s="149">
        <v>45486</v>
      </c>
      <c r="G4815" s="149">
        <v>45311</v>
      </c>
      <c r="H4815" s="150">
        <v>100000</v>
      </c>
      <c r="I4815" s="148" t="str">
        <f t="shared" si="300"/>
        <v>2024Q1</v>
      </c>
      <c r="J4815" s="148">
        <f t="shared" si="301"/>
        <v>0</v>
      </c>
      <c r="K4815" s="148">
        <f t="shared" si="302"/>
        <v>2</v>
      </c>
      <c r="L4815" s="151">
        <f t="shared" si="303"/>
        <v>1</v>
      </c>
    </row>
    <row r="4816" spans="2:12" x14ac:dyDescent="0.25">
      <c r="B4816" s="147" t="s">
        <v>6</v>
      </c>
      <c r="C4816" s="148" t="s">
        <v>7</v>
      </c>
      <c r="D4816" s="148">
        <v>24</v>
      </c>
      <c r="E4816" s="148" t="s">
        <v>8</v>
      </c>
      <c r="F4816" s="149">
        <v>45486</v>
      </c>
      <c r="G4816" s="149">
        <v>45435</v>
      </c>
      <c r="H4816" s="150">
        <v>100000</v>
      </c>
      <c r="I4816" s="148" t="str">
        <f t="shared" si="300"/>
        <v>2024Q2</v>
      </c>
      <c r="J4816" s="148">
        <f t="shared" si="301"/>
        <v>0</v>
      </c>
      <c r="K4816" s="148">
        <f t="shared" si="302"/>
        <v>1</v>
      </c>
      <c r="L4816" s="151">
        <f t="shared" si="303"/>
        <v>1</v>
      </c>
    </row>
    <row r="4817" spans="2:12" x14ac:dyDescent="0.25">
      <c r="B4817" s="147" t="s">
        <v>11</v>
      </c>
      <c r="C4817" s="148" t="s">
        <v>7</v>
      </c>
      <c r="D4817" s="148">
        <v>64</v>
      </c>
      <c r="E4817" s="148" t="s">
        <v>8</v>
      </c>
      <c r="F4817" s="149">
        <v>45486</v>
      </c>
      <c r="G4817" s="149">
        <v>45479</v>
      </c>
      <c r="H4817" s="150">
        <v>10000</v>
      </c>
      <c r="I4817" s="148" t="str">
        <f t="shared" si="300"/>
        <v>2024Q3</v>
      </c>
      <c r="J4817" s="148">
        <f t="shared" si="301"/>
        <v>0</v>
      </c>
      <c r="K4817" s="148">
        <f t="shared" si="302"/>
        <v>0</v>
      </c>
      <c r="L4817" s="151">
        <f t="shared" si="303"/>
        <v>1</v>
      </c>
    </row>
    <row r="4818" spans="2:12" x14ac:dyDescent="0.25">
      <c r="B4818" s="147" t="s">
        <v>9</v>
      </c>
      <c r="C4818" s="148" t="s">
        <v>7</v>
      </c>
      <c r="D4818" s="148">
        <v>49</v>
      </c>
      <c r="E4818" s="148" t="s">
        <v>8</v>
      </c>
      <c r="F4818" s="149">
        <v>45487</v>
      </c>
      <c r="G4818" s="149">
        <v>44583</v>
      </c>
      <c r="H4818" s="150">
        <v>35000</v>
      </c>
      <c r="I4818" s="148" t="str">
        <f t="shared" si="300"/>
        <v>2022Q1</v>
      </c>
      <c r="J4818" s="148">
        <f t="shared" si="301"/>
        <v>2</v>
      </c>
      <c r="K4818" s="148">
        <f t="shared" si="302"/>
        <v>10</v>
      </c>
      <c r="L4818" s="151">
        <f t="shared" si="303"/>
        <v>1</v>
      </c>
    </row>
    <row r="4819" spans="2:12" x14ac:dyDescent="0.25">
      <c r="B4819" s="147" t="s">
        <v>9</v>
      </c>
      <c r="C4819" s="148" t="s">
        <v>13</v>
      </c>
      <c r="D4819" s="148">
        <v>23</v>
      </c>
      <c r="E4819" s="148" t="s">
        <v>8</v>
      </c>
      <c r="F4819" s="149">
        <v>45487</v>
      </c>
      <c r="G4819" s="149">
        <v>44768</v>
      </c>
      <c r="H4819" s="150">
        <v>100000</v>
      </c>
      <c r="I4819" s="148" t="str">
        <f t="shared" si="300"/>
        <v>2022Q3</v>
      </c>
      <c r="J4819" s="148">
        <f t="shared" si="301"/>
        <v>2</v>
      </c>
      <c r="K4819" s="148">
        <f t="shared" si="302"/>
        <v>8</v>
      </c>
      <c r="L4819" s="151">
        <f t="shared" si="303"/>
        <v>0.8</v>
      </c>
    </row>
    <row r="4820" spans="2:12" x14ac:dyDescent="0.25">
      <c r="B4820" s="147" t="s">
        <v>9</v>
      </c>
      <c r="C4820" s="148" t="s">
        <v>7</v>
      </c>
      <c r="D4820" s="148">
        <v>60</v>
      </c>
      <c r="E4820" s="148" t="s">
        <v>8</v>
      </c>
      <c r="F4820" s="149">
        <v>45487</v>
      </c>
      <c r="G4820" s="149">
        <v>45313</v>
      </c>
      <c r="H4820" s="150">
        <v>10000</v>
      </c>
      <c r="I4820" s="148" t="str">
        <f t="shared" si="300"/>
        <v>2024Q1</v>
      </c>
      <c r="J4820" s="148">
        <f t="shared" si="301"/>
        <v>0</v>
      </c>
      <c r="K4820" s="148">
        <f t="shared" si="302"/>
        <v>2</v>
      </c>
      <c r="L4820" s="151">
        <f t="shared" si="303"/>
        <v>1</v>
      </c>
    </row>
    <row r="4821" spans="2:12" x14ac:dyDescent="0.25">
      <c r="B4821" s="147" t="s">
        <v>6</v>
      </c>
      <c r="C4821" s="148" t="s">
        <v>7</v>
      </c>
      <c r="D4821" s="148">
        <v>56</v>
      </c>
      <c r="E4821" s="148" t="s">
        <v>8</v>
      </c>
      <c r="F4821" s="149">
        <v>45487</v>
      </c>
      <c r="G4821" s="149">
        <v>45447</v>
      </c>
      <c r="H4821" s="150">
        <v>17000</v>
      </c>
      <c r="I4821" s="148" t="str">
        <f t="shared" si="300"/>
        <v>2024Q2</v>
      </c>
      <c r="J4821" s="148">
        <f t="shared" si="301"/>
        <v>0</v>
      </c>
      <c r="K4821" s="148">
        <f t="shared" si="302"/>
        <v>1</v>
      </c>
      <c r="L4821" s="151">
        <f t="shared" si="303"/>
        <v>1</v>
      </c>
    </row>
    <row r="4822" spans="2:12" x14ac:dyDescent="0.25">
      <c r="B4822" s="147" t="s">
        <v>9</v>
      </c>
      <c r="C4822" s="148" t="s">
        <v>13</v>
      </c>
      <c r="D4822" s="148">
        <v>26</v>
      </c>
      <c r="E4822" s="148" t="s">
        <v>8</v>
      </c>
      <c r="F4822" s="149">
        <v>45491</v>
      </c>
      <c r="G4822" s="149">
        <v>43484</v>
      </c>
      <c r="H4822" s="150">
        <v>100000</v>
      </c>
      <c r="I4822" s="148" t="str">
        <f t="shared" si="300"/>
        <v>2019Q1</v>
      </c>
      <c r="J4822" s="148">
        <f t="shared" si="301"/>
        <v>5</v>
      </c>
      <c r="K4822" s="148">
        <f t="shared" si="302"/>
        <v>22</v>
      </c>
      <c r="L4822" s="151">
        <f t="shared" si="303"/>
        <v>0.8</v>
      </c>
    </row>
    <row r="4823" spans="2:12" x14ac:dyDescent="0.25">
      <c r="B4823" s="147" t="s">
        <v>9</v>
      </c>
      <c r="C4823" s="148" t="s">
        <v>7</v>
      </c>
      <c r="D4823" s="148">
        <v>41</v>
      </c>
      <c r="E4823" s="148" t="s">
        <v>8</v>
      </c>
      <c r="F4823" s="149">
        <v>45491</v>
      </c>
      <c r="G4823" s="149">
        <v>45017</v>
      </c>
      <c r="H4823" s="150">
        <v>68000</v>
      </c>
      <c r="I4823" s="148" t="str">
        <f t="shared" si="300"/>
        <v>2023Q2</v>
      </c>
      <c r="J4823" s="148">
        <f t="shared" si="301"/>
        <v>1</v>
      </c>
      <c r="K4823" s="148">
        <f t="shared" si="302"/>
        <v>5</v>
      </c>
      <c r="L4823" s="151">
        <f t="shared" si="303"/>
        <v>1</v>
      </c>
    </row>
    <row r="4824" spans="2:12" x14ac:dyDescent="0.25">
      <c r="B4824" s="147" t="s">
        <v>6</v>
      </c>
      <c r="C4824" s="148" t="s">
        <v>7</v>
      </c>
      <c r="D4824" s="148">
        <v>48</v>
      </c>
      <c r="E4824" s="148" t="s">
        <v>8</v>
      </c>
      <c r="F4824" s="149">
        <v>45491</v>
      </c>
      <c r="G4824" s="149">
        <v>45276</v>
      </c>
      <c r="H4824" s="150">
        <v>38000</v>
      </c>
      <c r="I4824" s="148" t="str">
        <f t="shared" si="300"/>
        <v>2023Q4</v>
      </c>
      <c r="J4824" s="148">
        <f t="shared" si="301"/>
        <v>1</v>
      </c>
      <c r="K4824" s="148">
        <f t="shared" si="302"/>
        <v>3</v>
      </c>
      <c r="L4824" s="151">
        <f t="shared" si="303"/>
        <v>1</v>
      </c>
    </row>
    <row r="4825" spans="2:12" x14ac:dyDescent="0.25">
      <c r="B4825" s="147" t="s">
        <v>9</v>
      </c>
      <c r="C4825" s="148" t="s">
        <v>7</v>
      </c>
      <c r="D4825" s="148">
        <v>38</v>
      </c>
      <c r="E4825" s="148" t="s">
        <v>8</v>
      </c>
      <c r="F4825" s="149">
        <v>45492</v>
      </c>
      <c r="G4825" s="149">
        <v>44180</v>
      </c>
      <c r="H4825" s="150">
        <v>84000</v>
      </c>
      <c r="I4825" s="148" t="str">
        <f t="shared" si="300"/>
        <v>2020Q4</v>
      </c>
      <c r="J4825" s="148">
        <f t="shared" si="301"/>
        <v>4</v>
      </c>
      <c r="K4825" s="148">
        <f t="shared" si="302"/>
        <v>15</v>
      </c>
      <c r="L4825" s="151">
        <f t="shared" si="303"/>
        <v>1</v>
      </c>
    </row>
    <row r="4826" spans="2:12" x14ac:dyDescent="0.25">
      <c r="B4826" s="147" t="s">
        <v>9</v>
      </c>
      <c r="C4826" s="148" t="s">
        <v>7</v>
      </c>
      <c r="D4826" s="148">
        <v>44</v>
      </c>
      <c r="E4826" s="148" t="s">
        <v>8</v>
      </c>
      <c r="F4826" s="149">
        <v>45492</v>
      </c>
      <c r="G4826" s="149">
        <v>45003</v>
      </c>
      <c r="H4826" s="150">
        <v>52000</v>
      </c>
      <c r="I4826" s="148" t="str">
        <f t="shared" si="300"/>
        <v>2023Q1</v>
      </c>
      <c r="J4826" s="148">
        <f t="shared" si="301"/>
        <v>1</v>
      </c>
      <c r="K4826" s="148">
        <f t="shared" si="302"/>
        <v>6</v>
      </c>
      <c r="L4826" s="151">
        <f t="shared" si="303"/>
        <v>1</v>
      </c>
    </row>
    <row r="4827" spans="2:12" x14ac:dyDescent="0.25">
      <c r="B4827" s="147" t="s">
        <v>6</v>
      </c>
      <c r="C4827" s="148" t="s">
        <v>7</v>
      </c>
      <c r="D4827" s="148">
        <v>28</v>
      </c>
      <c r="E4827" s="148" t="s">
        <v>8</v>
      </c>
      <c r="F4827" s="149">
        <v>45492</v>
      </c>
      <c r="G4827" s="149">
        <v>45358</v>
      </c>
      <c r="H4827" s="150">
        <v>100000</v>
      </c>
      <c r="I4827" s="148" t="str">
        <f t="shared" si="300"/>
        <v>2024Q1</v>
      </c>
      <c r="J4827" s="148">
        <f t="shared" si="301"/>
        <v>0</v>
      </c>
      <c r="K4827" s="148">
        <f t="shared" si="302"/>
        <v>2</v>
      </c>
      <c r="L4827" s="151">
        <f t="shared" si="303"/>
        <v>1</v>
      </c>
    </row>
    <row r="4828" spans="2:12" x14ac:dyDescent="0.25">
      <c r="B4828" s="147" t="s">
        <v>6</v>
      </c>
      <c r="C4828" s="148" t="s">
        <v>7</v>
      </c>
      <c r="D4828" s="148">
        <v>23</v>
      </c>
      <c r="E4828" s="148" t="s">
        <v>8</v>
      </c>
      <c r="F4828" s="149">
        <v>45493</v>
      </c>
      <c r="G4828" s="149">
        <v>45122</v>
      </c>
      <c r="H4828" s="150">
        <v>100000</v>
      </c>
      <c r="I4828" s="148" t="str">
        <f t="shared" si="300"/>
        <v>2023Q3</v>
      </c>
      <c r="J4828" s="148">
        <f t="shared" si="301"/>
        <v>1</v>
      </c>
      <c r="K4828" s="148">
        <f t="shared" si="302"/>
        <v>4</v>
      </c>
      <c r="L4828" s="151">
        <f t="shared" si="303"/>
        <v>1</v>
      </c>
    </row>
    <row r="4829" spans="2:12" x14ac:dyDescent="0.25">
      <c r="B4829" s="147" t="s">
        <v>9</v>
      </c>
      <c r="C4829" s="148" t="s">
        <v>13</v>
      </c>
      <c r="D4829" s="148">
        <v>21</v>
      </c>
      <c r="E4829" s="148" t="s">
        <v>8</v>
      </c>
      <c r="F4829" s="149">
        <v>45494</v>
      </c>
      <c r="G4829" s="149">
        <v>42942</v>
      </c>
      <c r="H4829" s="150">
        <v>100000</v>
      </c>
      <c r="I4829" s="148" t="str">
        <f t="shared" si="300"/>
        <v>2017Q3</v>
      </c>
      <c r="J4829" s="148">
        <f t="shared" si="301"/>
        <v>7</v>
      </c>
      <c r="K4829" s="148">
        <f t="shared" si="302"/>
        <v>28</v>
      </c>
      <c r="L4829" s="151">
        <f t="shared" si="303"/>
        <v>0.8</v>
      </c>
    </row>
    <row r="4830" spans="2:12" x14ac:dyDescent="0.25">
      <c r="B4830" s="147" t="s">
        <v>9</v>
      </c>
      <c r="C4830" s="148" t="s">
        <v>7</v>
      </c>
      <c r="D4830" s="148">
        <v>35</v>
      </c>
      <c r="E4830" s="148" t="s">
        <v>8</v>
      </c>
      <c r="F4830" s="149">
        <v>45494</v>
      </c>
      <c r="G4830" s="149">
        <v>43872</v>
      </c>
      <c r="H4830" s="150">
        <v>88000</v>
      </c>
      <c r="I4830" s="148" t="str">
        <f t="shared" si="300"/>
        <v>2020Q1</v>
      </c>
      <c r="J4830" s="148">
        <f t="shared" si="301"/>
        <v>4</v>
      </c>
      <c r="K4830" s="148">
        <f t="shared" si="302"/>
        <v>18</v>
      </c>
      <c r="L4830" s="151">
        <f t="shared" si="303"/>
        <v>1</v>
      </c>
    </row>
    <row r="4831" spans="2:12" x14ac:dyDescent="0.25">
      <c r="B4831" s="147" t="s">
        <v>9</v>
      </c>
      <c r="C4831" s="148" t="s">
        <v>13</v>
      </c>
      <c r="D4831" s="148">
        <v>54</v>
      </c>
      <c r="E4831" s="148" t="s">
        <v>8</v>
      </c>
      <c r="F4831" s="149">
        <v>45494</v>
      </c>
      <c r="G4831" s="149">
        <v>43970</v>
      </c>
      <c r="H4831" s="150">
        <v>22000</v>
      </c>
      <c r="I4831" s="148" t="str">
        <f t="shared" si="300"/>
        <v>2020Q2</v>
      </c>
      <c r="J4831" s="148">
        <f t="shared" si="301"/>
        <v>4</v>
      </c>
      <c r="K4831" s="148">
        <f t="shared" si="302"/>
        <v>17</v>
      </c>
      <c r="L4831" s="151">
        <f t="shared" si="303"/>
        <v>0.8</v>
      </c>
    </row>
    <row r="4832" spans="2:12" x14ac:dyDescent="0.25">
      <c r="B4832" s="147" t="s">
        <v>9</v>
      </c>
      <c r="C4832" s="148" t="s">
        <v>7</v>
      </c>
      <c r="D4832" s="148">
        <v>53</v>
      </c>
      <c r="E4832" s="148" t="s">
        <v>8</v>
      </c>
      <c r="F4832" s="149">
        <v>45494</v>
      </c>
      <c r="G4832" s="149">
        <v>44455</v>
      </c>
      <c r="H4832" s="150">
        <v>25000</v>
      </c>
      <c r="I4832" s="148" t="str">
        <f t="shared" si="300"/>
        <v>2021Q3</v>
      </c>
      <c r="J4832" s="148">
        <f t="shared" si="301"/>
        <v>3</v>
      </c>
      <c r="K4832" s="148">
        <f t="shared" si="302"/>
        <v>12</v>
      </c>
      <c r="L4832" s="151">
        <f t="shared" si="303"/>
        <v>1</v>
      </c>
    </row>
    <row r="4833" spans="2:12" x14ac:dyDescent="0.25">
      <c r="B4833" s="147" t="s">
        <v>9</v>
      </c>
      <c r="C4833" s="148" t="s">
        <v>7</v>
      </c>
      <c r="D4833" s="148">
        <v>46</v>
      </c>
      <c r="E4833" s="148" t="s">
        <v>8</v>
      </c>
      <c r="F4833" s="149">
        <v>45494</v>
      </c>
      <c r="G4833" s="149">
        <v>44557</v>
      </c>
      <c r="H4833" s="150">
        <v>43000</v>
      </c>
      <c r="I4833" s="148" t="str">
        <f t="shared" si="300"/>
        <v>2021Q4</v>
      </c>
      <c r="J4833" s="148">
        <f t="shared" si="301"/>
        <v>3</v>
      </c>
      <c r="K4833" s="148">
        <f t="shared" si="302"/>
        <v>11</v>
      </c>
      <c r="L4833" s="151">
        <f t="shared" si="303"/>
        <v>1</v>
      </c>
    </row>
    <row r="4834" spans="2:12" x14ac:dyDescent="0.25">
      <c r="B4834" s="147" t="s">
        <v>9</v>
      </c>
      <c r="C4834" s="148" t="s">
        <v>7</v>
      </c>
      <c r="D4834" s="148">
        <v>54</v>
      </c>
      <c r="E4834" s="148" t="s">
        <v>8</v>
      </c>
      <c r="F4834" s="149">
        <v>45494</v>
      </c>
      <c r="G4834" s="149">
        <v>44631</v>
      </c>
      <c r="H4834" s="150">
        <v>22000</v>
      </c>
      <c r="I4834" s="148" t="str">
        <f t="shared" si="300"/>
        <v>2022Q1</v>
      </c>
      <c r="J4834" s="148">
        <f t="shared" si="301"/>
        <v>2</v>
      </c>
      <c r="K4834" s="148">
        <f t="shared" si="302"/>
        <v>10</v>
      </c>
      <c r="L4834" s="151">
        <f t="shared" si="303"/>
        <v>1</v>
      </c>
    </row>
    <row r="4835" spans="2:12" x14ac:dyDescent="0.25">
      <c r="B4835" s="147" t="s">
        <v>9</v>
      </c>
      <c r="C4835" s="148" t="s">
        <v>13</v>
      </c>
      <c r="D4835" s="148">
        <v>40</v>
      </c>
      <c r="E4835" s="148" t="s">
        <v>8</v>
      </c>
      <c r="F4835" s="149">
        <v>45494</v>
      </c>
      <c r="G4835" s="149">
        <v>45140</v>
      </c>
      <c r="H4835" s="150">
        <v>74000</v>
      </c>
      <c r="I4835" s="148" t="str">
        <f t="shared" si="300"/>
        <v>2023Q3</v>
      </c>
      <c r="J4835" s="148">
        <f t="shared" si="301"/>
        <v>1</v>
      </c>
      <c r="K4835" s="148">
        <f t="shared" si="302"/>
        <v>4</v>
      </c>
      <c r="L4835" s="151">
        <f t="shared" si="303"/>
        <v>0.8</v>
      </c>
    </row>
    <row r="4836" spans="2:12" x14ac:dyDescent="0.25">
      <c r="B4836" s="147" t="s">
        <v>9</v>
      </c>
      <c r="C4836" s="148" t="s">
        <v>7</v>
      </c>
      <c r="D4836" s="148">
        <v>53</v>
      </c>
      <c r="E4836" s="148" t="s">
        <v>8</v>
      </c>
      <c r="F4836" s="149">
        <v>45494</v>
      </c>
      <c r="G4836" s="149">
        <v>45174</v>
      </c>
      <c r="H4836" s="150">
        <v>25000</v>
      </c>
      <c r="I4836" s="148" t="str">
        <f t="shared" si="300"/>
        <v>2023Q3</v>
      </c>
      <c r="J4836" s="148">
        <f t="shared" si="301"/>
        <v>1</v>
      </c>
      <c r="K4836" s="148">
        <f t="shared" si="302"/>
        <v>4</v>
      </c>
      <c r="L4836" s="151">
        <f t="shared" si="303"/>
        <v>1</v>
      </c>
    </row>
    <row r="4837" spans="2:12" x14ac:dyDescent="0.25">
      <c r="B4837" s="147" t="s">
        <v>6</v>
      </c>
      <c r="C4837" s="148" t="s">
        <v>7</v>
      </c>
      <c r="D4837" s="148">
        <v>31</v>
      </c>
      <c r="E4837" s="148" t="s">
        <v>8</v>
      </c>
      <c r="F4837" s="149">
        <v>45494</v>
      </c>
      <c r="G4837" s="149">
        <v>45385</v>
      </c>
      <c r="H4837" s="150">
        <v>98000</v>
      </c>
      <c r="I4837" s="148" t="str">
        <f t="shared" si="300"/>
        <v>2024Q2</v>
      </c>
      <c r="J4837" s="148">
        <f t="shared" si="301"/>
        <v>0</v>
      </c>
      <c r="K4837" s="148">
        <f t="shared" si="302"/>
        <v>1</v>
      </c>
      <c r="L4837" s="151">
        <f t="shared" si="303"/>
        <v>1</v>
      </c>
    </row>
    <row r="4838" spans="2:12" x14ac:dyDescent="0.25">
      <c r="B4838" s="147" t="s">
        <v>6</v>
      </c>
      <c r="C4838" s="148" t="s">
        <v>7</v>
      </c>
      <c r="D4838" s="148">
        <v>35</v>
      </c>
      <c r="E4838" s="148" t="s">
        <v>8</v>
      </c>
      <c r="F4838" s="149">
        <v>45494</v>
      </c>
      <c r="G4838" s="149">
        <v>45431</v>
      </c>
      <c r="H4838" s="150">
        <v>88000</v>
      </c>
      <c r="I4838" s="148" t="str">
        <f t="shared" si="300"/>
        <v>2024Q2</v>
      </c>
      <c r="J4838" s="148">
        <f t="shared" si="301"/>
        <v>0</v>
      </c>
      <c r="K4838" s="148">
        <f t="shared" si="302"/>
        <v>1</v>
      </c>
      <c r="L4838" s="151">
        <f t="shared" si="303"/>
        <v>1</v>
      </c>
    </row>
    <row r="4839" spans="2:12" x14ac:dyDescent="0.25">
      <c r="B4839" s="147" t="s">
        <v>6</v>
      </c>
      <c r="C4839" s="148" t="s">
        <v>7</v>
      </c>
      <c r="D4839" s="148">
        <v>43</v>
      </c>
      <c r="E4839" s="148" t="s">
        <v>8</v>
      </c>
      <c r="F4839" s="149">
        <v>45494</v>
      </c>
      <c r="G4839" s="149">
        <v>45443</v>
      </c>
      <c r="H4839" s="150">
        <v>59000</v>
      </c>
      <c r="I4839" s="148" t="str">
        <f t="shared" si="300"/>
        <v>2024Q2</v>
      </c>
      <c r="J4839" s="148">
        <f t="shared" si="301"/>
        <v>0</v>
      </c>
      <c r="K4839" s="148">
        <f t="shared" si="302"/>
        <v>1</v>
      </c>
      <c r="L4839" s="151">
        <f t="shared" si="303"/>
        <v>1</v>
      </c>
    </row>
    <row r="4840" spans="2:12" x14ac:dyDescent="0.25">
      <c r="B4840" s="147" t="s">
        <v>9</v>
      </c>
      <c r="C4840" s="148" t="s">
        <v>7</v>
      </c>
      <c r="D4840" s="148">
        <v>56</v>
      </c>
      <c r="E4840" s="148" t="s">
        <v>8</v>
      </c>
      <c r="F4840" s="149">
        <v>45495</v>
      </c>
      <c r="G4840" s="149">
        <v>44686</v>
      </c>
      <c r="H4840" s="150">
        <v>17000</v>
      </c>
      <c r="I4840" s="148" t="str">
        <f t="shared" si="300"/>
        <v>2022Q2</v>
      </c>
      <c r="J4840" s="148">
        <f t="shared" si="301"/>
        <v>2</v>
      </c>
      <c r="K4840" s="148">
        <f t="shared" si="302"/>
        <v>9</v>
      </c>
      <c r="L4840" s="151">
        <f t="shared" si="303"/>
        <v>1</v>
      </c>
    </row>
    <row r="4841" spans="2:12" x14ac:dyDescent="0.25">
      <c r="B4841" s="147" t="s">
        <v>9</v>
      </c>
      <c r="C4841" s="148" t="s">
        <v>7</v>
      </c>
      <c r="D4841" s="148">
        <v>57</v>
      </c>
      <c r="E4841" s="148" t="s">
        <v>8</v>
      </c>
      <c r="F4841" s="149">
        <v>45495</v>
      </c>
      <c r="G4841" s="149">
        <v>44784</v>
      </c>
      <c r="H4841" s="150">
        <v>15000</v>
      </c>
      <c r="I4841" s="148" t="str">
        <f t="shared" si="300"/>
        <v>2022Q3</v>
      </c>
      <c r="J4841" s="148">
        <f t="shared" si="301"/>
        <v>2</v>
      </c>
      <c r="K4841" s="148">
        <f t="shared" si="302"/>
        <v>8</v>
      </c>
      <c r="L4841" s="151">
        <f t="shared" si="303"/>
        <v>1</v>
      </c>
    </row>
    <row r="4842" spans="2:12" x14ac:dyDescent="0.25">
      <c r="B4842" s="147" t="s">
        <v>9</v>
      </c>
      <c r="C4842" s="148" t="s">
        <v>7</v>
      </c>
      <c r="D4842" s="148">
        <v>50</v>
      </c>
      <c r="E4842" s="148" t="s">
        <v>8</v>
      </c>
      <c r="F4842" s="149">
        <v>45498</v>
      </c>
      <c r="G4842" s="149">
        <v>44750</v>
      </c>
      <c r="H4842" s="150">
        <v>32000</v>
      </c>
      <c r="I4842" s="148" t="str">
        <f t="shared" si="300"/>
        <v>2022Q3</v>
      </c>
      <c r="J4842" s="148">
        <f t="shared" si="301"/>
        <v>2</v>
      </c>
      <c r="K4842" s="148">
        <f t="shared" si="302"/>
        <v>8</v>
      </c>
      <c r="L4842" s="151">
        <f t="shared" si="303"/>
        <v>1</v>
      </c>
    </row>
    <row r="4843" spans="2:12" x14ac:dyDescent="0.25">
      <c r="B4843" s="147" t="s">
        <v>6</v>
      </c>
      <c r="C4843" s="148" t="s">
        <v>7</v>
      </c>
      <c r="D4843" s="148">
        <v>26</v>
      </c>
      <c r="E4843" s="148" t="s">
        <v>8</v>
      </c>
      <c r="F4843" s="149">
        <v>45498</v>
      </c>
      <c r="G4843" s="149">
        <v>45426</v>
      </c>
      <c r="H4843" s="150">
        <v>100000</v>
      </c>
      <c r="I4843" s="148" t="str">
        <f t="shared" si="300"/>
        <v>2024Q2</v>
      </c>
      <c r="J4843" s="148">
        <f t="shared" si="301"/>
        <v>0</v>
      </c>
      <c r="K4843" s="148">
        <f t="shared" si="302"/>
        <v>1</v>
      </c>
      <c r="L4843" s="151">
        <f t="shared" si="303"/>
        <v>1</v>
      </c>
    </row>
    <row r="4844" spans="2:12" x14ac:dyDescent="0.25">
      <c r="B4844" s="147" t="s">
        <v>11</v>
      </c>
      <c r="C4844" s="148" t="s">
        <v>7</v>
      </c>
      <c r="D4844" s="148">
        <v>62</v>
      </c>
      <c r="E4844" s="148" t="s">
        <v>8</v>
      </c>
      <c r="F4844" s="149">
        <v>45498</v>
      </c>
      <c r="G4844" s="149">
        <v>45485</v>
      </c>
      <c r="H4844" s="150">
        <v>10000</v>
      </c>
      <c r="I4844" s="148" t="str">
        <f t="shared" si="300"/>
        <v>2024Q3</v>
      </c>
      <c r="J4844" s="148">
        <f t="shared" si="301"/>
        <v>0</v>
      </c>
      <c r="K4844" s="148">
        <f t="shared" si="302"/>
        <v>0</v>
      </c>
      <c r="L4844" s="151">
        <f t="shared" si="303"/>
        <v>1</v>
      </c>
    </row>
    <row r="4845" spans="2:12" x14ac:dyDescent="0.25">
      <c r="B4845" s="147" t="s">
        <v>9</v>
      </c>
      <c r="C4845" s="148" t="s">
        <v>13</v>
      </c>
      <c r="D4845" s="148">
        <v>29</v>
      </c>
      <c r="E4845" s="148" t="s">
        <v>8</v>
      </c>
      <c r="F4845" s="149">
        <v>45499</v>
      </c>
      <c r="G4845" s="149">
        <v>43378</v>
      </c>
      <c r="H4845" s="150">
        <v>100000</v>
      </c>
      <c r="I4845" s="148" t="str">
        <f t="shared" si="300"/>
        <v>2018Q4</v>
      </c>
      <c r="J4845" s="148">
        <f t="shared" si="301"/>
        <v>6</v>
      </c>
      <c r="K4845" s="148">
        <f t="shared" si="302"/>
        <v>23</v>
      </c>
      <c r="L4845" s="151">
        <f t="shared" si="303"/>
        <v>0.8</v>
      </c>
    </row>
    <row r="4846" spans="2:12" x14ac:dyDescent="0.25">
      <c r="B4846" s="147" t="s">
        <v>9</v>
      </c>
      <c r="C4846" s="148" t="s">
        <v>13</v>
      </c>
      <c r="D4846" s="148">
        <v>44</v>
      </c>
      <c r="E4846" s="148" t="s">
        <v>8</v>
      </c>
      <c r="F4846" s="149">
        <v>45499</v>
      </c>
      <c r="G4846" s="149">
        <v>43913</v>
      </c>
      <c r="H4846" s="150">
        <v>52000</v>
      </c>
      <c r="I4846" s="148" t="str">
        <f t="shared" si="300"/>
        <v>2020Q1</v>
      </c>
      <c r="J4846" s="148">
        <f t="shared" si="301"/>
        <v>4</v>
      </c>
      <c r="K4846" s="148">
        <f t="shared" si="302"/>
        <v>18</v>
      </c>
      <c r="L4846" s="151">
        <f t="shared" si="303"/>
        <v>0.8</v>
      </c>
    </row>
    <row r="4847" spans="2:12" x14ac:dyDescent="0.25">
      <c r="B4847" s="147" t="s">
        <v>9</v>
      </c>
      <c r="C4847" s="148" t="s">
        <v>7</v>
      </c>
      <c r="D4847" s="148">
        <v>55</v>
      </c>
      <c r="E4847" s="148" t="s">
        <v>8</v>
      </c>
      <c r="F4847" s="149">
        <v>45499</v>
      </c>
      <c r="G4847" s="149">
        <v>44867</v>
      </c>
      <c r="H4847" s="150">
        <v>20000</v>
      </c>
      <c r="I4847" s="148" t="str">
        <f t="shared" si="300"/>
        <v>2022Q4</v>
      </c>
      <c r="J4847" s="148">
        <f t="shared" si="301"/>
        <v>2</v>
      </c>
      <c r="K4847" s="148">
        <f t="shared" si="302"/>
        <v>7</v>
      </c>
      <c r="L4847" s="151">
        <f t="shared" si="303"/>
        <v>1</v>
      </c>
    </row>
    <row r="4848" spans="2:12" x14ac:dyDescent="0.25">
      <c r="B4848" s="147" t="s">
        <v>9</v>
      </c>
      <c r="C4848" s="148" t="s">
        <v>13</v>
      </c>
      <c r="D4848" s="148">
        <v>28</v>
      </c>
      <c r="E4848" s="148" t="s">
        <v>8</v>
      </c>
      <c r="F4848" s="149">
        <v>45499</v>
      </c>
      <c r="G4848" s="149">
        <v>44891</v>
      </c>
      <c r="H4848" s="150">
        <v>100000</v>
      </c>
      <c r="I4848" s="148" t="str">
        <f t="shared" si="300"/>
        <v>2022Q4</v>
      </c>
      <c r="J4848" s="148">
        <f t="shared" si="301"/>
        <v>2</v>
      </c>
      <c r="K4848" s="148">
        <f t="shared" si="302"/>
        <v>7</v>
      </c>
      <c r="L4848" s="151">
        <f t="shared" si="303"/>
        <v>0.8</v>
      </c>
    </row>
    <row r="4849" spans="2:12" x14ac:dyDescent="0.25">
      <c r="B4849" s="147" t="s">
        <v>9</v>
      </c>
      <c r="C4849" s="148" t="s">
        <v>7</v>
      </c>
      <c r="D4849" s="148">
        <v>51</v>
      </c>
      <c r="E4849" s="148" t="s">
        <v>8</v>
      </c>
      <c r="F4849" s="149">
        <v>45499</v>
      </c>
      <c r="G4849" s="149">
        <v>44969</v>
      </c>
      <c r="H4849" s="150">
        <v>30000</v>
      </c>
      <c r="I4849" s="148" t="str">
        <f t="shared" si="300"/>
        <v>2023Q1</v>
      </c>
      <c r="J4849" s="148">
        <f t="shared" si="301"/>
        <v>1</v>
      </c>
      <c r="K4849" s="148">
        <f t="shared" si="302"/>
        <v>6</v>
      </c>
      <c r="L4849" s="151">
        <f t="shared" si="303"/>
        <v>1</v>
      </c>
    </row>
    <row r="4850" spans="2:12" x14ac:dyDescent="0.25">
      <c r="B4850" s="147" t="s">
        <v>6</v>
      </c>
      <c r="C4850" s="148" t="s">
        <v>7</v>
      </c>
      <c r="D4850" s="148">
        <v>57</v>
      </c>
      <c r="E4850" s="148" t="s">
        <v>8</v>
      </c>
      <c r="F4850" s="149">
        <v>45499</v>
      </c>
      <c r="G4850" s="149">
        <v>45179</v>
      </c>
      <c r="H4850" s="150">
        <v>15000</v>
      </c>
      <c r="I4850" s="148" t="str">
        <f t="shared" si="300"/>
        <v>2023Q3</v>
      </c>
      <c r="J4850" s="148">
        <f t="shared" si="301"/>
        <v>1</v>
      </c>
      <c r="K4850" s="148">
        <f t="shared" si="302"/>
        <v>4</v>
      </c>
      <c r="L4850" s="151">
        <f t="shared" si="303"/>
        <v>1</v>
      </c>
    </row>
    <row r="4851" spans="2:12" x14ac:dyDescent="0.25">
      <c r="B4851" s="147" t="s">
        <v>6</v>
      </c>
      <c r="C4851" s="148" t="s">
        <v>7</v>
      </c>
      <c r="D4851" s="148">
        <v>41</v>
      </c>
      <c r="E4851" s="148" t="s">
        <v>8</v>
      </c>
      <c r="F4851" s="149">
        <v>45499</v>
      </c>
      <c r="G4851" s="149">
        <v>45353</v>
      </c>
      <c r="H4851" s="150">
        <v>68000</v>
      </c>
      <c r="I4851" s="148" t="str">
        <f t="shared" si="300"/>
        <v>2024Q1</v>
      </c>
      <c r="J4851" s="148">
        <f t="shared" si="301"/>
        <v>0</v>
      </c>
      <c r="K4851" s="148">
        <f t="shared" si="302"/>
        <v>2</v>
      </c>
      <c r="L4851" s="151">
        <f t="shared" si="303"/>
        <v>1</v>
      </c>
    </row>
    <row r="4852" spans="2:12" x14ac:dyDescent="0.25">
      <c r="B4852" s="147" t="s">
        <v>6</v>
      </c>
      <c r="C4852" s="148" t="s">
        <v>7</v>
      </c>
      <c r="D4852" s="148">
        <v>64</v>
      </c>
      <c r="E4852" s="148" t="s">
        <v>8</v>
      </c>
      <c r="F4852" s="149">
        <v>45499</v>
      </c>
      <c r="G4852" s="149">
        <v>45431</v>
      </c>
      <c r="H4852" s="150">
        <v>10000</v>
      </c>
      <c r="I4852" s="148" t="str">
        <f t="shared" si="300"/>
        <v>2024Q2</v>
      </c>
      <c r="J4852" s="148">
        <f t="shared" si="301"/>
        <v>0</v>
      </c>
      <c r="K4852" s="148">
        <f t="shared" si="302"/>
        <v>1</v>
      </c>
      <c r="L4852" s="151">
        <f t="shared" si="303"/>
        <v>1</v>
      </c>
    </row>
    <row r="4853" spans="2:12" x14ac:dyDescent="0.25">
      <c r="B4853" s="147" t="s">
        <v>6</v>
      </c>
      <c r="C4853" s="148" t="s">
        <v>7</v>
      </c>
      <c r="D4853" s="148">
        <v>26</v>
      </c>
      <c r="E4853" s="148" t="s">
        <v>8</v>
      </c>
      <c r="F4853" s="149">
        <v>45499</v>
      </c>
      <c r="G4853" s="149">
        <v>45452</v>
      </c>
      <c r="H4853" s="150">
        <v>100000</v>
      </c>
      <c r="I4853" s="148" t="str">
        <f t="shared" si="300"/>
        <v>2024Q2</v>
      </c>
      <c r="J4853" s="148">
        <f t="shared" si="301"/>
        <v>0</v>
      </c>
      <c r="K4853" s="148">
        <f t="shared" si="302"/>
        <v>1</v>
      </c>
      <c r="L4853" s="151">
        <f t="shared" si="303"/>
        <v>1</v>
      </c>
    </row>
    <row r="4854" spans="2:12" x14ac:dyDescent="0.25">
      <c r="B4854" s="147" t="s">
        <v>6</v>
      </c>
      <c r="C4854" s="148" t="s">
        <v>7</v>
      </c>
      <c r="D4854" s="148">
        <v>47</v>
      </c>
      <c r="E4854" s="148" t="s">
        <v>8</v>
      </c>
      <c r="F4854" s="149">
        <v>45500</v>
      </c>
      <c r="G4854" s="149">
        <v>45418</v>
      </c>
      <c r="H4854" s="150">
        <v>40000</v>
      </c>
      <c r="I4854" s="148" t="str">
        <f t="shared" si="300"/>
        <v>2024Q2</v>
      </c>
      <c r="J4854" s="148">
        <f t="shared" si="301"/>
        <v>0</v>
      </c>
      <c r="K4854" s="148">
        <f t="shared" si="302"/>
        <v>1</v>
      </c>
      <c r="L4854" s="151">
        <f t="shared" si="303"/>
        <v>1</v>
      </c>
    </row>
    <row r="4855" spans="2:12" x14ac:dyDescent="0.25">
      <c r="B4855" s="147" t="s">
        <v>9</v>
      </c>
      <c r="C4855" s="148" t="s">
        <v>7</v>
      </c>
      <c r="D4855" s="148">
        <v>46</v>
      </c>
      <c r="E4855" s="148" t="s">
        <v>8</v>
      </c>
      <c r="F4855" s="149">
        <v>45501</v>
      </c>
      <c r="G4855" s="149">
        <v>42611</v>
      </c>
      <c r="H4855" s="150">
        <v>43000</v>
      </c>
      <c r="I4855" s="148" t="str">
        <f t="shared" si="300"/>
        <v>2016Q3</v>
      </c>
      <c r="J4855" s="148">
        <f t="shared" si="301"/>
        <v>8</v>
      </c>
      <c r="K4855" s="148">
        <f t="shared" si="302"/>
        <v>32</v>
      </c>
      <c r="L4855" s="151">
        <f t="shared" si="303"/>
        <v>1</v>
      </c>
    </row>
    <row r="4856" spans="2:12" x14ac:dyDescent="0.25">
      <c r="B4856" s="147" t="s">
        <v>9</v>
      </c>
      <c r="C4856" s="148" t="s">
        <v>7</v>
      </c>
      <c r="D4856" s="148">
        <v>53</v>
      </c>
      <c r="E4856" s="148" t="s">
        <v>8</v>
      </c>
      <c r="F4856" s="149">
        <v>45501</v>
      </c>
      <c r="G4856" s="149">
        <v>44208</v>
      </c>
      <c r="H4856" s="150">
        <v>25000</v>
      </c>
      <c r="I4856" s="148" t="str">
        <f t="shared" si="300"/>
        <v>2021Q1</v>
      </c>
      <c r="J4856" s="148">
        <f t="shared" si="301"/>
        <v>3</v>
      </c>
      <c r="K4856" s="148">
        <f t="shared" si="302"/>
        <v>14</v>
      </c>
      <c r="L4856" s="151">
        <f t="shared" si="303"/>
        <v>1</v>
      </c>
    </row>
    <row r="4857" spans="2:12" x14ac:dyDescent="0.25">
      <c r="B4857" s="147" t="s">
        <v>9</v>
      </c>
      <c r="C4857" s="148" t="s">
        <v>13</v>
      </c>
      <c r="D4857" s="148">
        <v>48</v>
      </c>
      <c r="E4857" s="148" t="s">
        <v>8</v>
      </c>
      <c r="F4857" s="149">
        <v>45501</v>
      </c>
      <c r="G4857" s="149">
        <v>44436</v>
      </c>
      <c r="H4857" s="150">
        <v>38000</v>
      </c>
      <c r="I4857" s="148" t="str">
        <f t="shared" si="300"/>
        <v>2021Q3</v>
      </c>
      <c r="J4857" s="148">
        <f t="shared" si="301"/>
        <v>3</v>
      </c>
      <c r="K4857" s="148">
        <f t="shared" si="302"/>
        <v>12</v>
      </c>
      <c r="L4857" s="151">
        <f t="shared" si="303"/>
        <v>0.8</v>
      </c>
    </row>
    <row r="4858" spans="2:12" x14ac:dyDescent="0.25">
      <c r="B4858" s="147" t="s">
        <v>9</v>
      </c>
      <c r="C4858" s="148" t="s">
        <v>7</v>
      </c>
      <c r="D4858" s="148">
        <v>49</v>
      </c>
      <c r="E4858" s="148" t="s">
        <v>8</v>
      </c>
      <c r="F4858" s="149">
        <v>45501</v>
      </c>
      <c r="G4858" s="149">
        <v>45140</v>
      </c>
      <c r="H4858" s="150">
        <v>35000</v>
      </c>
      <c r="I4858" s="148" t="str">
        <f t="shared" si="300"/>
        <v>2023Q3</v>
      </c>
      <c r="J4858" s="148">
        <f t="shared" si="301"/>
        <v>1</v>
      </c>
      <c r="K4858" s="148">
        <f t="shared" si="302"/>
        <v>4</v>
      </c>
      <c r="L4858" s="151">
        <f t="shared" si="303"/>
        <v>1</v>
      </c>
    </row>
    <row r="4859" spans="2:12" x14ac:dyDescent="0.25">
      <c r="B4859" s="147" t="s">
        <v>6</v>
      </c>
      <c r="C4859" s="148" t="s">
        <v>7</v>
      </c>
      <c r="D4859" s="148">
        <v>31</v>
      </c>
      <c r="E4859" s="148" t="s">
        <v>8</v>
      </c>
      <c r="F4859" s="149">
        <v>45505</v>
      </c>
      <c r="G4859" s="149">
        <v>44240</v>
      </c>
      <c r="H4859" s="150">
        <v>98000</v>
      </c>
      <c r="I4859" s="148" t="str">
        <f t="shared" si="300"/>
        <v>2021Q1</v>
      </c>
      <c r="J4859" s="148">
        <f t="shared" si="301"/>
        <v>3</v>
      </c>
      <c r="K4859" s="148">
        <f t="shared" si="302"/>
        <v>14</v>
      </c>
      <c r="L4859" s="151">
        <f t="shared" si="303"/>
        <v>1</v>
      </c>
    </row>
    <row r="4860" spans="2:12" x14ac:dyDescent="0.25">
      <c r="B4860" s="147" t="s">
        <v>9</v>
      </c>
      <c r="C4860" s="148" t="s">
        <v>7</v>
      </c>
      <c r="D4860" s="148">
        <v>44</v>
      </c>
      <c r="E4860" s="148" t="s">
        <v>8</v>
      </c>
      <c r="F4860" s="149">
        <v>45505</v>
      </c>
      <c r="G4860" s="149">
        <v>45075</v>
      </c>
      <c r="H4860" s="150">
        <v>52000</v>
      </c>
      <c r="I4860" s="148" t="str">
        <f t="shared" si="300"/>
        <v>2023Q2</v>
      </c>
      <c r="J4860" s="148">
        <f t="shared" si="301"/>
        <v>1</v>
      </c>
      <c r="K4860" s="148">
        <f t="shared" si="302"/>
        <v>5</v>
      </c>
      <c r="L4860" s="151">
        <f t="shared" si="303"/>
        <v>1</v>
      </c>
    </row>
    <row r="4861" spans="2:12" x14ac:dyDescent="0.25">
      <c r="B4861" s="147" t="s">
        <v>6</v>
      </c>
      <c r="C4861" s="148" t="s">
        <v>7</v>
      </c>
      <c r="D4861" s="148">
        <v>52</v>
      </c>
      <c r="E4861" s="148" t="s">
        <v>8</v>
      </c>
      <c r="F4861" s="149">
        <v>45505</v>
      </c>
      <c r="G4861" s="149">
        <v>45134</v>
      </c>
      <c r="H4861" s="150">
        <v>27000</v>
      </c>
      <c r="I4861" s="148" t="str">
        <f t="shared" si="300"/>
        <v>2023Q3</v>
      </c>
      <c r="J4861" s="148">
        <f t="shared" si="301"/>
        <v>1</v>
      </c>
      <c r="K4861" s="148">
        <f t="shared" si="302"/>
        <v>4</v>
      </c>
      <c r="L4861" s="151">
        <f t="shared" si="303"/>
        <v>1</v>
      </c>
    </row>
    <row r="4862" spans="2:12" x14ac:dyDescent="0.25">
      <c r="B4862" s="147" t="s">
        <v>6</v>
      </c>
      <c r="C4862" s="148" t="s">
        <v>7</v>
      </c>
      <c r="D4862" s="148">
        <v>33</v>
      </c>
      <c r="E4862" s="148" t="s">
        <v>8</v>
      </c>
      <c r="F4862" s="149">
        <v>45505</v>
      </c>
      <c r="G4862" s="149">
        <v>45450</v>
      </c>
      <c r="H4862" s="150">
        <v>94000</v>
      </c>
      <c r="I4862" s="148" t="str">
        <f t="shared" si="300"/>
        <v>2024Q2</v>
      </c>
      <c r="J4862" s="148">
        <f t="shared" si="301"/>
        <v>0</v>
      </c>
      <c r="K4862" s="148">
        <f t="shared" si="302"/>
        <v>1</v>
      </c>
      <c r="L4862" s="151">
        <f t="shared" si="303"/>
        <v>1</v>
      </c>
    </row>
    <row r="4863" spans="2:12" x14ac:dyDescent="0.25">
      <c r="B4863" s="147" t="s">
        <v>9</v>
      </c>
      <c r="C4863" s="148" t="s">
        <v>13</v>
      </c>
      <c r="D4863" s="148">
        <v>54</v>
      </c>
      <c r="E4863" s="148" t="s">
        <v>8</v>
      </c>
      <c r="F4863" s="149">
        <v>45508</v>
      </c>
      <c r="G4863" s="149">
        <v>45025</v>
      </c>
      <c r="H4863" s="150">
        <v>22000</v>
      </c>
      <c r="I4863" s="148" t="str">
        <f t="shared" si="300"/>
        <v>2023Q2</v>
      </c>
      <c r="J4863" s="148">
        <f t="shared" si="301"/>
        <v>1</v>
      </c>
      <c r="K4863" s="148">
        <f t="shared" si="302"/>
        <v>5</v>
      </c>
      <c r="L4863" s="151">
        <f t="shared" si="303"/>
        <v>0.8</v>
      </c>
    </row>
    <row r="4864" spans="2:12" x14ac:dyDescent="0.25">
      <c r="B4864" s="147" t="s">
        <v>6</v>
      </c>
      <c r="C4864" s="148" t="s">
        <v>7</v>
      </c>
      <c r="D4864" s="148">
        <v>34</v>
      </c>
      <c r="E4864" s="148" t="s">
        <v>8</v>
      </c>
      <c r="F4864" s="149">
        <v>45508</v>
      </c>
      <c r="G4864" s="149">
        <v>45333</v>
      </c>
      <c r="H4864" s="150">
        <v>91000</v>
      </c>
      <c r="I4864" s="148" t="str">
        <f t="shared" si="300"/>
        <v>2024Q1</v>
      </c>
      <c r="J4864" s="148">
        <f t="shared" si="301"/>
        <v>0</v>
      </c>
      <c r="K4864" s="148">
        <f t="shared" si="302"/>
        <v>2</v>
      </c>
      <c r="L4864" s="151">
        <f t="shared" si="303"/>
        <v>1</v>
      </c>
    </row>
    <row r="4865" spans="2:12" x14ac:dyDescent="0.25">
      <c r="B4865" s="147" t="s">
        <v>11</v>
      </c>
      <c r="C4865" s="148" t="s">
        <v>7</v>
      </c>
      <c r="D4865" s="148">
        <v>52</v>
      </c>
      <c r="E4865" s="148" t="s">
        <v>8</v>
      </c>
      <c r="F4865" s="149">
        <v>45508</v>
      </c>
      <c r="G4865" s="149">
        <v>45418</v>
      </c>
      <c r="H4865" s="150">
        <v>27000</v>
      </c>
      <c r="I4865" s="148" t="str">
        <f t="shared" si="300"/>
        <v>2024Q2</v>
      </c>
      <c r="J4865" s="148">
        <f t="shared" si="301"/>
        <v>0</v>
      </c>
      <c r="K4865" s="148">
        <f t="shared" si="302"/>
        <v>1</v>
      </c>
      <c r="L4865" s="151">
        <f t="shared" si="303"/>
        <v>1</v>
      </c>
    </row>
    <row r="4866" spans="2:12" x14ac:dyDescent="0.25">
      <c r="B4866" s="147" t="s">
        <v>6</v>
      </c>
      <c r="C4866" s="148" t="s">
        <v>7</v>
      </c>
      <c r="D4866" s="148">
        <v>51</v>
      </c>
      <c r="E4866" s="148" t="s">
        <v>8</v>
      </c>
      <c r="F4866" s="149">
        <v>45508</v>
      </c>
      <c r="G4866" s="149">
        <v>45429</v>
      </c>
      <c r="H4866" s="150">
        <v>30000</v>
      </c>
      <c r="I4866" s="148" t="str">
        <f t="shared" si="300"/>
        <v>2024Q2</v>
      </c>
      <c r="J4866" s="148">
        <f t="shared" si="301"/>
        <v>0</v>
      </c>
      <c r="K4866" s="148">
        <f t="shared" si="302"/>
        <v>1</v>
      </c>
      <c r="L4866" s="151">
        <f t="shared" si="303"/>
        <v>1</v>
      </c>
    </row>
    <row r="4867" spans="2:12" x14ac:dyDescent="0.25">
      <c r="B4867" s="147" t="s">
        <v>11</v>
      </c>
      <c r="C4867" s="148" t="s">
        <v>7</v>
      </c>
      <c r="D4867" s="148">
        <v>53</v>
      </c>
      <c r="E4867" s="148" t="s">
        <v>8</v>
      </c>
      <c r="F4867" s="149">
        <v>45508</v>
      </c>
      <c r="G4867" s="149">
        <v>45491</v>
      </c>
      <c r="H4867" s="150">
        <v>25000</v>
      </c>
      <c r="I4867" s="148" t="str">
        <f t="shared" si="300"/>
        <v>2024Q3</v>
      </c>
      <c r="J4867" s="148">
        <f t="shared" si="301"/>
        <v>0</v>
      </c>
      <c r="K4867" s="148">
        <f t="shared" si="302"/>
        <v>0</v>
      </c>
      <c r="L4867" s="151">
        <f t="shared" si="303"/>
        <v>1</v>
      </c>
    </row>
    <row r="4868" spans="2:12" x14ac:dyDescent="0.25">
      <c r="B4868" s="147" t="s">
        <v>11</v>
      </c>
      <c r="C4868" s="148" t="s">
        <v>7</v>
      </c>
      <c r="D4868" s="148">
        <v>62</v>
      </c>
      <c r="E4868" s="148" t="s">
        <v>8</v>
      </c>
      <c r="F4868" s="149">
        <v>45508</v>
      </c>
      <c r="G4868" s="149">
        <v>45492</v>
      </c>
      <c r="H4868" s="150">
        <v>10000</v>
      </c>
      <c r="I4868" s="148" t="str">
        <f t="shared" si="300"/>
        <v>2024Q3</v>
      </c>
      <c r="J4868" s="148">
        <f t="shared" si="301"/>
        <v>0</v>
      </c>
      <c r="K4868" s="148">
        <f t="shared" si="302"/>
        <v>0</v>
      </c>
      <c r="L4868" s="151">
        <f t="shared" si="303"/>
        <v>1</v>
      </c>
    </row>
    <row r="4869" spans="2:12" x14ac:dyDescent="0.25">
      <c r="B4869" s="147" t="s">
        <v>9</v>
      </c>
      <c r="C4869" s="148" t="s">
        <v>7</v>
      </c>
      <c r="D4869" s="148">
        <v>50</v>
      </c>
      <c r="E4869" s="148" t="s">
        <v>8</v>
      </c>
      <c r="F4869" s="149">
        <v>45509</v>
      </c>
      <c r="G4869" s="149">
        <v>43620</v>
      </c>
      <c r="H4869" s="150">
        <v>32000</v>
      </c>
      <c r="I4869" s="148" t="str">
        <f t="shared" si="300"/>
        <v>2019Q2</v>
      </c>
      <c r="J4869" s="148">
        <f t="shared" si="301"/>
        <v>5</v>
      </c>
      <c r="K4869" s="148">
        <f t="shared" si="302"/>
        <v>21</v>
      </c>
      <c r="L4869" s="151">
        <f t="shared" si="303"/>
        <v>1</v>
      </c>
    </row>
    <row r="4870" spans="2:12" x14ac:dyDescent="0.25">
      <c r="B4870" s="147" t="s">
        <v>9</v>
      </c>
      <c r="C4870" s="148" t="s">
        <v>7</v>
      </c>
      <c r="D4870" s="148">
        <v>49</v>
      </c>
      <c r="E4870" s="148" t="s">
        <v>8</v>
      </c>
      <c r="F4870" s="149">
        <v>45509</v>
      </c>
      <c r="G4870" s="149">
        <v>44474</v>
      </c>
      <c r="H4870" s="150">
        <v>35000</v>
      </c>
      <c r="I4870" s="148" t="str">
        <f t="shared" si="300"/>
        <v>2021Q4</v>
      </c>
      <c r="J4870" s="148">
        <f t="shared" si="301"/>
        <v>3</v>
      </c>
      <c r="K4870" s="148">
        <f t="shared" si="302"/>
        <v>11</v>
      </c>
      <c r="L4870" s="151">
        <f t="shared" si="303"/>
        <v>1</v>
      </c>
    </row>
    <row r="4871" spans="2:12" x14ac:dyDescent="0.25">
      <c r="B4871" s="147" t="s">
        <v>9</v>
      </c>
      <c r="C4871" s="148" t="s">
        <v>7</v>
      </c>
      <c r="D4871" s="148">
        <v>48</v>
      </c>
      <c r="E4871" s="148" t="s">
        <v>8</v>
      </c>
      <c r="F4871" s="149">
        <v>45509</v>
      </c>
      <c r="G4871" s="149">
        <v>44621</v>
      </c>
      <c r="H4871" s="150">
        <v>38000</v>
      </c>
      <c r="I4871" s="148" t="str">
        <f t="shared" si="300"/>
        <v>2022Q1</v>
      </c>
      <c r="J4871" s="148">
        <f t="shared" si="301"/>
        <v>2</v>
      </c>
      <c r="K4871" s="148">
        <f t="shared" si="302"/>
        <v>10</v>
      </c>
      <c r="L4871" s="151">
        <f t="shared" si="303"/>
        <v>1</v>
      </c>
    </row>
    <row r="4872" spans="2:12" x14ac:dyDescent="0.25">
      <c r="B4872" s="147" t="s">
        <v>11</v>
      </c>
      <c r="C4872" s="148" t="s">
        <v>7</v>
      </c>
      <c r="D4872" s="148">
        <v>43</v>
      </c>
      <c r="E4872" s="148" t="s">
        <v>8</v>
      </c>
      <c r="F4872" s="149">
        <v>45509</v>
      </c>
      <c r="G4872" s="149">
        <v>45505</v>
      </c>
      <c r="H4872" s="150">
        <v>59000</v>
      </c>
      <c r="I4872" s="148" t="str">
        <f t="shared" si="300"/>
        <v>2024Q3</v>
      </c>
      <c r="J4872" s="148">
        <f t="shared" si="301"/>
        <v>0</v>
      </c>
      <c r="K4872" s="148">
        <f t="shared" si="302"/>
        <v>0</v>
      </c>
      <c r="L4872" s="151">
        <f t="shared" si="303"/>
        <v>1</v>
      </c>
    </row>
    <row r="4873" spans="2:12" x14ac:dyDescent="0.25">
      <c r="B4873" s="147" t="s">
        <v>9</v>
      </c>
      <c r="C4873" s="148" t="s">
        <v>7</v>
      </c>
      <c r="D4873" s="148">
        <v>50</v>
      </c>
      <c r="E4873" s="148" t="s">
        <v>8</v>
      </c>
      <c r="F4873" s="149">
        <v>45510</v>
      </c>
      <c r="G4873" s="149">
        <v>43758</v>
      </c>
      <c r="H4873" s="150">
        <v>32000</v>
      </c>
      <c r="I4873" s="148" t="str">
        <f t="shared" si="300"/>
        <v>2019Q4</v>
      </c>
      <c r="J4873" s="148">
        <f t="shared" si="301"/>
        <v>5</v>
      </c>
      <c r="K4873" s="148">
        <f t="shared" si="302"/>
        <v>19</v>
      </c>
      <c r="L4873" s="151">
        <f t="shared" si="303"/>
        <v>1</v>
      </c>
    </row>
    <row r="4874" spans="2:12" x14ac:dyDescent="0.25">
      <c r="B4874" s="147" t="s">
        <v>9</v>
      </c>
      <c r="C4874" s="148" t="s">
        <v>7</v>
      </c>
      <c r="D4874" s="148">
        <v>54</v>
      </c>
      <c r="E4874" s="148" t="s">
        <v>8</v>
      </c>
      <c r="F4874" s="149">
        <v>45510</v>
      </c>
      <c r="G4874" s="149">
        <v>44440</v>
      </c>
      <c r="H4874" s="150">
        <v>22000</v>
      </c>
      <c r="I4874" s="148" t="str">
        <f t="shared" si="300"/>
        <v>2021Q3</v>
      </c>
      <c r="J4874" s="148">
        <f t="shared" si="301"/>
        <v>3</v>
      </c>
      <c r="K4874" s="148">
        <f t="shared" si="302"/>
        <v>12</v>
      </c>
      <c r="L4874" s="151">
        <f t="shared" si="303"/>
        <v>1</v>
      </c>
    </row>
    <row r="4875" spans="2:12" x14ac:dyDescent="0.25">
      <c r="B4875" s="147" t="s">
        <v>9</v>
      </c>
      <c r="C4875" s="148" t="s">
        <v>7</v>
      </c>
      <c r="D4875" s="148">
        <v>63</v>
      </c>
      <c r="E4875" s="148" t="s">
        <v>8</v>
      </c>
      <c r="F4875" s="149">
        <v>45510</v>
      </c>
      <c r="G4875" s="149">
        <v>45428</v>
      </c>
      <c r="H4875" s="150">
        <v>10000</v>
      </c>
      <c r="I4875" s="148" t="str">
        <f t="shared" ref="I4875:I4938" si="304">YEAR(G4875)&amp;"Q"&amp;ROUNDUP(MONTH(G4875)/3,0)</f>
        <v>2024Q2</v>
      </c>
      <c r="J4875" s="148">
        <f t="shared" ref="J4875:J4938" si="305">YEAR(F4875)-YEAR(G4875)</f>
        <v>0</v>
      </c>
      <c r="K4875" s="148">
        <f t="shared" ref="K4875:K4938" si="306">(YEAR(F4875)*4+ROUNDDOWN((MONTH(F4875)-1)/3,0))
-(YEAR(G4875)*4+ROUNDDOWN((MONTH(G4875)-1)/3,0))</f>
        <v>1</v>
      </c>
      <c r="L4875" s="151">
        <f t="shared" ref="L4875:L4938" si="307">IF(C4875="Declined",0,IF(C4875="Admitted",1,IF(B4875="TPD",0.8,1)))</f>
        <v>1</v>
      </c>
    </row>
    <row r="4876" spans="2:12" x14ac:dyDescent="0.25">
      <c r="B4876" s="147" t="s">
        <v>9</v>
      </c>
      <c r="C4876" s="148" t="s">
        <v>7</v>
      </c>
      <c r="D4876" s="148">
        <v>47</v>
      </c>
      <c r="E4876" s="148" t="s">
        <v>8</v>
      </c>
      <c r="F4876" s="149">
        <v>45511</v>
      </c>
      <c r="G4876" s="149">
        <v>44481</v>
      </c>
      <c r="H4876" s="150">
        <v>40000</v>
      </c>
      <c r="I4876" s="148" t="str">
        <f t="shared" si="304"/>
        <v>2021Q4</v>
      </c>
      <c r="J4876" s="148">
        <f t="shared" si="305"/>
        <v>3</v>
      </c>
      <c r="K4876" s="148">
        <f t="shared" si="306"/>
        <v>11</v>
      </c>
      <c r="L4876" s="151">
        <f t="shared" si="307"/>
        <v>1</v>
      </c>
    </row>
    <row r="4877" spans="2:12" x14ac:dyDescent="0.25">
      <c r="B4877" s="147" t="s">
        <v>9</v>
      </c>
      <c r="C4877" s="148" t="s">
        <v>10</v>
      </c>
      <c r="D4877" s="148">
        <v>53</v>
      </c>
      <c r="E4877" s="148" t="s">
        <v>8</v>
      </c>
      <c r="F4877" s="149">
        <v>45512</v>
      </c>
      <c r="G4877" s="149">
        <v>43126</v>
      </c>
      <c r="H4877" s="150">
        <v>25000</v>
      </c>
      <c r="I4877" s="148" t="str">
        <f t="shared" si="304"/>
        <v>2018Q1</v>
      </c>
      <c r="J4877" s="148">
        <f t="shared" si="305"/>
        <v>6</v>
      </c>
      <c r="K4877" s="148">
        <f t="shared" si="306"/>
        <v>26</v>
      </c>
      <c r="L4877" s="151">
        <f t="shared" si="307"/>
        <v>0</v>
      </c>
    </row>
    <row r="4878" spans="2:12" x14ac:dyDescent="0.25">
      <c r="B4878" s="147" t="s">
        <v>9</v>
      </c>
      <c r="C4878" s="148" t="s">
        <v>7</v>
      </c>
      <c r="D4878" s="148">
        <v>49</v>
      </c>
      <c r="E4878" s="148" t="s">
        <v>8</v>
      </c>
      <c r="F4878" s="149">
        <v>45512</v>
      </c>
      <c r="G4878" s="149">
        <v>44481</v>
      </c>
      <c r="H4878" s="150">
        <v>35000</v>
      </c>
      <c r="I4878" s="148" t="str">
        <f t="shared" si="304"/>
        <v>2021Q4</v>
      </c>
      <c r="J4878" s="148">
        <f t="shared" si="305"/>
        <v>3</v>
      </c>
      <c r="K4878" s="148">
        <f t="shared" si="306"/>
        <v>11</v>
      </c>
      <c r="L4878" s="151">
        <f t="shared" si="307"/>
        <v>1</v>
      </c>
    </row>
    <row r="4879" spans="2:12" x14ac:dyDescent="0.25">
      <c r="B4879" s="147" t="s">
        <v>9</v>
      </c>
      <c r="C4879" s="148" t="s">
        <v>7</v>
      </c>
      <c r="D4879" s="148">
        <v>55</v>
      </c>
      <c r="E4879" s="148" t="s">
        <v>8</v>
      </c>
      <c r="F4879" s="149">
        <v>45512</v>
      </c>
      <c r="G4879" s="149">
        <v>45192</v>
      </c>
      <c r="H4879" s="150">
        <v>20000</v>
      </c>
      <c r="I4879" s="148" t="str">
        <f t="shared" si="304"/>
        <v>2023Q3</v>
      </c>
      <c r="J4879" s="148">
        <f t="shared" si="305"/>
        <v>1</v>
      </c>
      <c r="K4879" s="148">
        <f t="shared" si="306"/>
        <v>4</v>
      </c>
      <c r="L4879" s="151">
        <f t="shared" si="307"/>
        <v>1</v>
      </c>
    </row>
    <row r="4880" spans="2:12" x14ac:dyDescent="0.25">
      <c r="B4880" s="147" t="s">
        <v>9</v>
      </c>
      <c r="C4880" s="148" t="s">
        <v>7</v>
      </c>
      <c r="D4880" s="148">
        <v>39</v>
      </c>
      <c r="E4880" s="148" t="s">
        <v>8</v>
      </c>
      <c r="F4880" s="149">
        <v>45515</v>
      </c>
      <c r="G4880" s="149">
        <v>43150</v>
      </c>
      <c r="H4880" s="150">
        <v>81000</v>
      </c>
      <c r="I4880" s="148" t="str">
        <f t="shared" si="304"/>
        <v>2018Q1</v>
      </c>
      <c r="J4880" s="148">
        <f t="shared" si="305"/>
        <v>6</v>
      </c>
      <c r="K4880" s="148">
        <f t="shared" si="306"/>
        <v>26</v>
      </c>
      <c r="L4880" s="151">
        <f t="shared" si="307"/>
        <v>1</v>
      </c>
    </row>
    <row r="4881" spans="2:12" x14ac:dyDescent="0.25">
      <c r="B4881" s="147" t="s">
        <v>9</v>
      </c>
      <c r="C4881" s="148" t="s">
        <v>7</v>
      </c>
      <c r="D4881" s="148">
        <v>43</v>
      </c>
      <c r="E4881" s="148" t="s">
        <v>8</v>
      </c>
      <c r="F4881" s="149">
        <v>45515</v>
      </c>
      <c r="G4881" s="149">
        <v>43922</v>
      </c>
      <c r="H4881" s="150">
        <v>59000</v>
      </c>
      <c r="I4881" s="148" t="str">
        <f t="shared" si="304"/>
        <v>2020Q2</v>
      </c>
      <c r="J4881" s="148">
        <f t="shared" si="305"/>
        <v>4</v>
      </c>
      <c r="K4881" s="148">
        <f t="shared" si="306"/>
        <v>17</v>
      </c>
      <c r="L4881" s="151">
        <f t="shared" si="307"/>
        <v>1</v>
      </c>
    </row>
    <row r="4882" spans="2:12" x14ac:dyDescent="0.25">
      <c r="B4882" s="147" t="s">
        <v>9</v>
      </c>
      <c r="C4882" s="148" t="s">
        <v>7</v>
      </c>
      <c r="D4882" s="148">
        <v>59</v>
      </c>
      <c r="E4882" s="148" t="s">
        <v>8</v>
      </c>
      <c r="F4882" s="149">
        <v>45515</v>
      </c>
      <c r="G4882" s="149">
        <v>44044</v>
      </c>
      <c r="H4882" s="150">
        <v>10000</v>
      </c>
      <c r="I4882" s="148" t="str">
        <f t="shared" si="304"/>
        <v>2020Q3</v>
      </c>
      <c r="J4882" s="148">
        <f t="shared" si="305"/>
        <v>4</v>
      </c>
      <c r="K4882" s="148">
        <f t="shared" si="306"/>
        <v>16</v>
      </c>
      <c r="L4882" s="151">
        <f t="shared" si="307"/>
        <v>1</v>
      </c>
    </row>
    <row r="4883" spans="2:12" x14ac:dyDescent="0.25">
      <c r="B4883" s="147" t="s">
        <v>9</v>
      </c>
      <c r="C4883" s="148" t="s">
        <v>7</v>
      </c>
      <c r="D4883" s="148">
        <v>22</v>
      </c>
      <c r="E4883" s="148" t="s">
        <v>8</v>
      </c>
      <c r="F4883" s="149">
        <v>45515</v>
      </c>
      <c r="G4883" s="149">
        <v>44894</v>
      </c>
      <c r="H4883" s="150">
        <v>100000</v>
      </c>
      <c r="I4883" s="148" t="str">
        <f t="shared" si="304"/>
        <v>2022Q4</v>
      </c>
      <c r="J4883" s="148">
        <f t="shared" si="305"/>
        <v>2</v>
      </c>
      <c r="K4883" s="148">
        <f t="shared" si="306"/>
        <v>7</v>
      </c>
      <c r="L4883" s="151">
        <f t="shared" si="307"/>
        <v>1</v>
      </c>
    </row>
    <row r="4884" spans="2:12" x14ac:dyDescent="0.25">
      <c r="B4884" s="147" t="s">
        <v>9</v>
      </c>
      <c r="C4884" s="148" t="s">
        <v>7</v>
      </c>
      <c r="D4884" s="148">
        <v>40</v>
      </c>
      <c r="E4884" s="148" t="s">
        <v>8</v>
      </c>
      <c r="F4884" s="149">
        <v>45515</v>
      </c>
      <c r="G4884" s="149">
        <v>45012</v>
      </c>
      <c r="H4884" s="150">
        <v>74000</v>
      </c>
      <c r="I4884" s="148" t="str">
        <f t="shared" si="304"/>
        <v>2023Q1</v>
      </c>
      <c r="J4884" s="148">
        <f t="shared" si="305"/>
        <v>1</v>
      </c>
      <c r="K4884" s="148">
        <f t="shared" si="306"/>
        <v>6</v>
      </c>
      <c r="L4884" s="151">
        <f t="shared" si="307"/>
        <v>1</v>
      </c>
    </row>
    <row r="4885" spans="2:12" x14ac:dyDescent="0.25">
      <c r="B4885" s="147" t="s">
        <v>6</v>
      </c>
      <c r="C4885" s="148" t="s">
        <v>7</v>
      </c>
      <c r="D4885" s="148">
        <v>22</v>
      </c>
      <c r="E4885" s="148" t="s">
        <v>8</v>
      </c>
      <c r="F4885" s="149">
        <v>45515</v>
      </c>
      <c r="G4885" s="149">
        <v>45356</v>
      </c>
      <c r="H4885" s="150">
        <v>100000</v>
      </c>
      <c r="I4885" s="148" t="str">
        <f t="shared" si="304"/>
        <v>2024Q1</v>
      </c>
      <c r="J4885" s="148">
        <f t="shared" si="305"/>
        <v>0</v>
      </c>
      <c r="K4885" s="148">
        <f t="shared" si="306"/>
        <v>2</v>
      </c>
      <c r="L4885" s="151">
        <f t="shared" si="307"/>
        <v>1</v>
      </c>
    </row>
    <row r="4886" spans="2:12" x14ac:dyDescent="0.25">
      <c r="B4886" s="147" t="s">
        <v>6</v>
      </c>
      <c r="C4886" s="148" t="s">
        <v>7</v>
      </c>
      <c r="D4886" s="148">
        <v>32</v>
      </c>
      <c r="E4886" s="148" t="s">
        <v>8</v>
      </c>
      <c r="F4886" s="149">
        <v>45515</v>
      </c>
      <c r="G4886" s="149">
        <v>45360</v>
      </c>
      <c r="H4886" s="150">
        <v>96000</v>
      </c>
      <c r="I4886" s="148" t="str">
        <f t="shared" si="304"/>
        <v>2024Q1</v>
      </c>
      <c r="J4886" s="148">
        <f t="shared" si="305"/>
        <v>0</v>
      </c>
      <c r="K4886" s="148">
        <f t="shared" si="306"/>
        <v>2</v>
      </c>
      <c r="L4886" s="151">
        <f t="shared" si="307"/>
        <v>1</v>
      </c>
    </row>
    <row r="4887" spans="2:12" x14ac:dyDescent="0.25">
      <c r="B4887" s="147" t="s">
        <v>9</v>
      </c>
      <c r="C4887" s="148" t="s">
        <v>7</v>
      </c>
      <c r="D4887" s="148">
        <v>64</v>
      </c>
      <c r="E4887" s="148" t="s">
        <v>8</v>
      </c>
      <c r="F4887" s="149">
        <v>45516</v>
      </c>
      <c r="G4887" s="149">
        <v>45182</v>
      </c>
      <c r="H4887" s="150">
        <v>10000</v>
      </c>
      <c r="I4887" s="148" t="str">
        <f t="shared" si="304"/>
        <v>2023Q3</v>
      </c>
      <c r="J4887" s="148">
        <f t="shared" si="305"/>
        <v>1</v>
      </c>
      <c r="K4887" s="148">
        <f t="shared" si="306"/>
        <v>4</v>
      </c>
      <c r="L4887" s="151">
        <f t="shared" si="307"/>
        <v>1</v>
      </c>
    </row>
    <row r="4888" spans="2:12" x14ac:dyDescent="0.25">
      <c r="B4888" s="147" t="s">
        <v>6</v>
      </c>
      <c r="C4888" s="148" t="s">
        <v>7</v>
      </c>
      <c r="D4888" s="148">
        <v>42</v>
      </c>
      <c r="E4888" s="148" t="s">
        <v>8</v>
      </c>
      <c r="F4888" s="149">
        <v>45517</v>
      </c>
      <c r="G4888" s="149">
        <v>45396</v>
      </c>
      <c r="H4888" s="150">
        <v>64000</v>
      </c>
      <c r="I4888" s="148" t="str">
        <f t="shared" si="304"/>
        <v>2024Q2</v>
      </c>
      <c r="J4888" s="148">
        <f t="shared" si="305"/>
        <v>0</v>
      </c>
      <c r="K4888" s="148">
        <f t="shared" si="306"/>
        <v>1</v>
      </c>
      <c r="L4888" s="151">
        <f t="shared" si="307"/>
        <v>1</v>
      </c>
    </row>
    <row r="4889" spans="2:12" x14ac:dyDescent="0.25">
      <c r="B4889" s="147" t="s">
        <v>6</v>
      </c>
      <c r="C4889" s="148" t="s">
        <v>7</v>
      </c>
      <c r="D4889" s="148">
        <v>62</v>
      </c>
      <c r="E4889" s="148" t="s">
        <v>8</v>
      </c>
      <c r="F4889" s="149">
        <v>45518</v>
      </c>
      <c r="G4889" s="149">
        <v>45267</v>
      </c>
      <c r="H4889" s="150">
        <v>10000</v>
      </c>
      <c r="I4889" s="148" t="str">
        <f t="shared" si="304"/>
        <v>2023Q4</v>
      </c>
      <c r="J4889" s="148">
        <f t="shared" si="305"/>
        <v>1</v>
      </c>
      <c r="K4889" s="148">
        <f t="shared" si="306"/>
        <v>3</v>
      </c>
      <c r="L4889" s="151">
        <f t="shared" si="307"/>
        <v>1</v>
      </c>
    </row>
    <row r="4890" spans="2:12" x14ac:dyDescent="0.25">
      <c r="B4890" s="147" t="s">
        <v>11</v>
      </c>
      <c r="C4890" s="148" t="s">
        <v>7</v>
      </c>
      <c r="D4890" s="148">
        <v>55</v>
      </c>
      <c r="E4890" s="148" t="s">
        <v>8</v>
      </c>
      <c r="F4890" s="149">
        <v>45518</v>
      </c>
      <c r="G4890" s="149">
        <v>45518</v>
      </c>
      <c r="H4890" s="150">
        <v>20000</v>
      </c>
      <c r="I4890" s="148" t="str">
        <f t="shared" si="304"/>
        <v>2024Q3</v>
      </c>
      <c r="J4890" s="148">
        <f t="shared" si="305"/>
        <v>0</v>
      </c>
      <c r="K4890" s="148">
        <f t="shared" si="306"/>
        <v>0</v>
      </c>
      <c r="L4890" s="151">
        <f t="shared" si="307"/>
        <v>1</v>
      </c>
    </row>
    <row r="4891" spans="2:12" x14ac:dyDescent="0.25">
      <c r="B4891" s="147" t="s">
        <v>9</v>
      </c>
      <c r="C4891" s="148" t="s">
        <v>7</v>
      </c>
      <c r="D4891" s="148">
        <v>59</v>
      </c>
      <c r="E4891" s="148" t="s">
        <v>8</v>
      </c>
      <c r="F4891" s="149">
        <v>45519</v>
      </c>
      <c r="G4891" s="149">
        <v>43847</v>
      </c>
      <c r="H4891" s="150">
        <v>10000</v>
      </c>
      <c r="I4891" s="148" t="str">
        <f t="shared" si="304"/>
        <v>2020Q1</v>
      </c>
      <c r="J4891" s="148">
        <f t="shared" si="305"/>
        <v>4</v>
      </c>
      <c r="K4891" s="148">
        <f t="shared" si="306"/>
        <v>18</v>
      </c>
      <c r="L4891" s="151">
        <f t="shared" si="307"/>
        <v>1</v>
      </c>
    </row>
    <row r="4892" spans="2:12" x14ac:dyDescent="0.25">
      <c r="B4892" s="147" t="s">
        <v>9</v>
      </c>
      <c r="C4892" s="148" t="s">
        <v>7</v>
      </c>
      <c r="D4892" s="148">
        <v>51</v>
      </c>
      <c r="E4892" s="148" t="s">
        <v>8</v>
      </c>
      <c r="F4892" s="149">
        <v>45519</v>
      </c>
      <c r="G4892" s="149">
        <v>45284</v>
      </c>
      <c r="H4892" s="150">
        <v>30000</v>
      </c>
      <c r="I4892" s="148" t="str">
        <f t="shared" si="304"/>
        <v>2023Q4</v>
      </c>
      <c r="J4892" s="148">
        <f t="shared" si="305"/>
        <v>1</v>
      </c>
      <c r="K4892" s="148">
        <f t="shared" si="306"/>
        <v>3</v>
      </c>
      <c r="L4892" s="151">
        <f t="shared" si="307"/>
        <v>1</v>
      </c>
    </row>
    <row r="4893" spans="2:12" x14ac:dyDescent="0.25">
      <c r="B4893" s="147" t="s">
        <v>9</v>
      </c>
      <c r="C4893" s="148" t="s">
        <v>7</v>
      </c>
      <c r="D4893" s="148">
        <v>47</v>
      </c>
      <c r="E4893" s="148" t="s">
        <v>8</v>
      </c>
      <c r="F4893" s="149">
        <v>45522</v>
      </c>
      <c r="G4893" s="149">
        <v>44075</v>
      </c>
      <c r="H4893" s="150">
        <v>40000</v>
      </c>
      <c r="I4893" s="148" t="str">
        <f t="shared" si="304"/>
        <v>2020Q3</v>
      </c>
      <c r="J4893" s="148">
        <f t="shared" si="305"/>
        <v>4</v>
      </c>
      <c r="K4893" s="148">
        <f t="shared" si="306"/>
        <v>16</v>
      </c>
      <c r="L4893" s="151">
        <f t="shared" si="307"/>
        <v>1</v>
      </c>
    </row>
    <row r="4894" spans="2:12" x14ac:dyDescent="0.25">
      <c r="B4894" s="147" t="s">
        <v>6</v>
      </c>
      <c r="C4894" s="148" t="s">
        <v>7</v>
      </c>
      <c r="D4894" s="148">
        <v>38</v>
      </c>
      <c r="E4894" s="148" t="s">
        <v>8</v>
      </c>
      <c r="F4894" s="149">
        <v>45522</v>
      </c>
      <c r="G4894" s="149">
        <v>44439</v>
      </c>
      <c r="H4894" s="150">
        <v>84000</v>
      </c>
      <c r="I4894" s="148" t="str">
        <f t="shared" si="304"/>
        <v>2021Q3</v>
      </c>
      <c r="J4894" s="148">
        <f t="shared" si="305"/>
        <v>3</v>
      </c>
      <c r="K4894" s="148">
        <f t="shared" si="306"/>
        <v>12</v>
      </c>
      <c r="L4894" s="151">
        <f t="shared" si="307"/>
        <v>1</v>
      </c>
    </row>
    <row r="4895" spans="2:12" x14ac:dyDescent="0.25">
      <c r="B4895" s="147" t="s">
        <v>9</v>
      </c>
      <c r="C4895" s="148" t="s">
        <v>13</v>
      </c>
      <c r="D4895" s="148">
        <v>39</v>
      </c>
      <c r="E4895" s="148" t="s">
        <v>8</v>
      </c>
      <c r="F4895" s="149">
        <v>45522</v>
      </c>
      <c r="G4895" s="149">
        <v>44794</v>
      </c>
      <c r="H4895" s="150">
        <v>81000</v>
      </c>
      <c r="I4895" s="148" t="str">
        <f t="shared" si="304"/>
        <v>2022Q3</v>
      </c>
      <c r="J4895" s="148">
        <f t="shared" si="305"/>
        <v>2</v>
      </c>
      <c r="K4895" s="148">
        <f t="shared" si="306"/>
        <v>8</v>
      </c>
      <c r="L4895" s="151">
        <f t="shared" si="307"/>
        <v>0.8</v>
      </c>
    </row>
    <row r="4896" spans="2:12" x14ac:dyDescent="0.25">
      <c r="B4896" s="147" t="s">
        <v>9</v>
      </c>
      <c r="C4896" s="148" t="s">
        <v>13</v>
      </c>
      <c r="D4896" s="148">
        <v>45</v>
      </c>
      <c r="E4896" s="148" t="s">
        <v>8</v>
      </c>
      <c r="F4896" s="149">
        <v>45523</v>
      </c>
      <c r="G4896" s="149">
        <v>44829</v>
      </c>
      <c r="H4896" s="150">
        <v>47000</v>
      </c>
      <c r="I4896" s="148" t="str">
        <f t="shared" si="304"/>
        <v>2022Q3</v>
      </c>
      <c r="J4896" s="148">
        <f t="shared" si="305"/>
        <v>2</v>
      </c>
      <c r="K4896" s="148">
        <f t="shared" si="306"/>
        <v>8</v>
      </c>
      <c r="L4896" s="151">
        <f t="shared" si="307"/>
        <v>0.8</v>
      </c>
    </row>
    <row r="4897" spans="2:12" x14ac:dyDescent="0.25">
      <c r="B4897" s="147" t="s">
        <v>9</v>
      </c>
      <c r="C4897" s="148" t="s">
        <v>7</v>
      </c>
      <c r="D4897" s="148">
        <v>49</v>
      </c>
      <c r="E4897" s="148" t="s">
        <v>8</v>
      </c>
      <c r="F4897" s="149">
        <v>45523</v>
      </c>
      <c r="G4897" s="149">
        <v>45117</v>
      </c>
      <c r="H4897" s="150">
        <v>35000</v>
      </c>
      <c r="I4897" s="148" t="str">
        <f t="shared" si="304"/>
        <v>2023Q3</v>
      </c>
      <c r="J4897" s="148">
        <f t="shared" si="305"/>
        <v>1</v>
      </c>
      <c r="K4897" s="148">
        <f t="shared" si="306"/>
        <v>4</v>
      </c>
      <c r="L4897" s="151">
        <f t="shared" si="307"/>
        <v>1</v>
      </c>
    </row>
    <row r="4898" spans="2:12" x14ac:dyDescent="0.25">
      <c r="B4898" s="147" t="s">
        <v>9</v>
      </c>
      <c r="C4898" s="148" t="s">
        <v>7</v>
      </c>
      <c r="D4898" s="148">
        <v>58</v>
      </c>
      <c r="E4898" s="148" t="s">
        <v>12</v>
      </c>
      <c r="F4898" s="149">
        <v>45523</v>
      </c>
      <c r="G4898" s="149">
        <v>45255</v>
      </c>
      <c r="H4898" s="150">
        <v>24000</v>
      </c>
      <c r="I4898" s="148" t="str">
        <f t="shared" si="304"/>
        <v>2023Q4</v>
      </c>
      <c r="J4898" s="148">
        <f t="shared" si="305"/>
        <v>1</v>
      </c>
      <c r="K4898" s="148">
        <f t="shared" si="306"/>
        <v>3</v>
      </c>
      <c r="L4898" s="151">
        <f t="shared" si="307"/>
        <v>1</v>
      </c>
    </row>
    <row r="4899" spans="2:12" x14ac:dyDescent="0.25">
      <c r="B4899" s="147" t="s">
        <v>9</v>
      </c>
      <c r="C4899" s="148" t="s">
        <v>7</v>
      </c>
      <c r="D4899" s="148">
        <v>56</v>
      </c>
      <c r="E4899" s="148" t="s">
        <v>8</v>
      </c>
      <c r="F4899" s="149">
        <v>45524</v>
      </c>
      <c r="G4899" s="149">
        <v>44682</v>
      </c>
      <c r="H4899" s="150">
        <v>17000</v>
      </c>
      <c r="I4899" s="148" t="str">
        <f t="shared" si="304"/>
        <v>2022Q2</v>
      </c>
      <c r="J4899" s="148">
        <f t="shared" si="305"/>
        <v>2</v>
      </c>
      <c r="K4899" s="148">
        <f t="shared" si="306"/>
        <v>9</v>
      </c>
      <c r="L4899" s="151">
        <f t="shared" si="307"/>
        <v>1</v>
      </c>
    </row>
    <row r="4900" spans="2:12" x14ac:dyDescent="0.25">
      <c r="B4900" s="147" t="s">
        <v>9</v>
      </c>
      <c r="C4900" s="148" t="s">
        <v>7</v>
      </c>
      <c r="D4900" s="148">
        <v>46</v>
      </c>
      <c r="E4900" s="148" t="s">
        <v>8</v>
      </c>
      <c r="F4900" s="149">
        <v>45524</v>
      </c>
      <c r="G4900" s="149">
        <v>45147</v>
      </c>
      <c r="H4900" s="150">
        <v>43000</v>
      </c>
      <c r="I4900" s="148" t="str">
        <f t="shared" si="304"/>
        <v>2023Q3</v>
      </c>
      <c r="J4900" s="148">
        <f t="shared" si="305"/>
        <v>1</v>
      </c>
      <c r="K4900" s="148">
        <f t="shared" si="306"/>
        <v>4</v>
      </c>
      <c r="L4900" s="151">
        <f t="shared" si="307"/>
        <v>1</v>
      </c>
    </row>
    <row r="4901" spans="2:12" x14ac:dyDescent="0.25">
      <c r="B4901" s="147" t="s">
        <v>6</v>
      </c>
      <c r="C4901" s="148" t="s">
        <v>7</v>
      </c>
      <c r="D4901" s="148">
        <v>39</v>
      </c>
      <c r="E4901" s="148" t="s">
        <v>8</v>
      </c>
      <c r="F4901" s="149">
        <v>45524</v>
      </c>
      <c r="G4901" s="149">
        <v>45407</v>
      </c>
      <c r="H4901" s="150">
        <v>81000</v>
      </c>
      <c r="I4901" s="148" t="str">
        <f t="shared" si="304"/>
        <v>2024Q2</v>
      </c>
      <c r="J4901" s="148">
        <f t="shared" si="305"/>
        <v>0</v>
      </c>
      <c r="K4901" s="148">
        <f t="shared" si="306"/>
        <v>1</v>
      </c>
      <c r="L4901" s="151">
        <f t="shared" si="307"/>
        <v>1</v>
      </c>
    </row>
    <row r="4902" spans="2:12" x14ac:dyDescent="0.25">
      <c r="B4902" s="147" t="s">
        <v>6</v>
      </c>
      <c r="C4902" s="148" t="s">
        <v>7</v>
      </c>
      <c r="D4902" s="148">
        <v>29</v>
      </c>
      <c r="E4902" s="148" t="s">
        <v>8</v>
      </c>
      <c r="F4902" s="149">
        <v>45524</v>
      </c>
      <c r="G4902" s="149">
        <v>45427</v>
      </c>
      <c r="H4902" s="150">
        <v>100000</v>
      </c>
      <c r="I4902" s="148" t="str">
        <f t="shared" si="304"/>
        <v>2024Q2</v>
      </c>
      <c r="J4902" s="148">
        <f t="shared" si="305"/>
        <v>0</v>
      </c>
      <c r="K4902" s="148">
        <f t="shared" si="306"/>
        <v>1</v>
      </c>
      <c r="L4902" s="151">
        <f t="shared" si="307"/>
        <v>1</v>
      </c>
    </row>
    <row r="4903" spans="2:12" x14ac:dyDescent="0.25">
      <c r="B4903" s="147" t="s">
        <v>9</v>
      </c>
      <c r="C4903" s="148" t="s">
        <v>7</v>
      </c>
      <c r="D4903" s="148">
        <v>44</v>
      </c>
      <c r="E4903" s="148" t="s">
        <v>8</v>
      </c>
      <c r="F4903" s="149">
        <v>45525</v>
      </c>
      <c r="G4903" s="149">
        <v>44283</v>
      </c>
      <c r="H4903" s="150">
        <v>52000</v>
      </c>
      <c r="I4903" s="148" t="str">
        <f t="shared" si="304"/>
        <v>2021Q1</v>
      </c>
      <c r="J4903" s="148">
        <f t="shared" si="305"/>
        <v>3</v>
      </c>
      <c r="K4903" s="148">
        <f t="shared" si="306"/>
        <v>14</v>
      </c>
      <c r="L4903" s="151">
        <f t="shared" si="307"/>
        <v>1</v>
      </c>
    </row>
    <row r="4904" spans="2:12" x14ac:dyDescent="0.25">
      <c r="B4904" s="147" t="s">
        <v>9</v>
      </c>
      <c r="C4904" s="148" t="s">
        <v>13</v>
      </c>
      <c r="D4904" s="148">
        <v>39</v>
      </c>
      <c r="E4904" s="148" t="s">
        <v>8</v>
      </c>
      <c r="F4904" s="149">
        <v>45525</v>
      </c>
      <c r="G4904" s="149">
        <v>44864</v>
      </c>
      <c r="H4904" s="150">
        <v>81000</v>
      </c>
      <c r="I4904" s="148" t="str">
        <f t="shared" si="304"/>
        <v>2022Q4</v>
      </c>
      <c r="J4904" s="148">
        <f t="shared" si="305"/>
        <v>2</v>
      </c>
      <c r="K4904" s="148">
        <f t="shared" si="306"/>
        <v>7</v>
      </c>
      <c r="L4904" s="151">
        <f t="shared" si="307"/>
        <v>0.8</v>
      </c>
    </row>
    <row r="4905" spans="2:12" x14ac:dyDescent="0.25">
      <c r="B4905" s="147" t="s">
        <v>9</v>
      </c>
      <c r="C4905" s="148" t="s">
        <v>7</v>
      </c>
      <c r="D4905" s="148">
        <v>58</v>
      </c>
      <c r="E4905" s="148" t="s">
        <v>8</v>
      </c>
      <c r="F4905" s="149">
        <v>45525</v>
      </c>
      <c r="G4905" s="149">
        <v>44957</v>
      </c>
      <c r="H4905" s="150">
        <v>12000</v>
      </c>
      <c r="I4905" s="148" t="str">
        <f t="shared" si="304"/>
        <v>2023Q1</v>
      </c>
      <c r="J4905" s="148">
        <f t="shared" si="305"/>
        <v>1</v>
      </c>
      <c r="K4905" s="148">
        <f t="shared" si="306"/>
        <v>6</v>
      </c>
      <c r="L4905" s="151">
        <f t="shared" si="307"/>
        <v>1</v>
      </c>
    </row>
    <row r="4906" spans="2:12" x14ac:dyDescent="0.25">
      <c r="B4906" s="147" t="s">
        <v>9</v>
      </c>
      <c r="C4906" s="148" t="s">
        <v>7</v>
      </c>
      <c r="D4906" s="148">
        <v>59</v>
      </c>
      <c r="E4906" s="148" t="s">
        <v>8</v>
      </c>
      <c r="F4906" s="149">
        <v>45525</v>
      </c>
      <c r="G4906" s="149">
        <v>45304</v>
      </c>
      <c r="H4906" s="150">
        <v>10000</v>
      </c>
      <c r="I4906" s="148" t="str">
        <f t="shared" si="304"/>
        <v>2024Q1</v>
      </c>
      <c r="J4906" s="148">
        <f t="shared" si="305"/>
        <v>0</v>
      </c>
      <c r="K4906" s="148">
        <f t="shared" si="306"/>
        <v>2</v>
      </c>
      <c r="L4906" s="151">
        <f t="shared" si="307"/>
        <v>1</v>
      </c>
    </row>
    <row r="4907" spans="2:12" x14ac:dyDescent="0.25">
      <c r="B4907" s="147" t="s">
        <v>6</v>
      </c>
      <c r="C4907" s="148" t="s">
        <v>7</v>
      </c>
      <c r="D4907" s="148">
        <v>28</v>
      </c>
      <c r="E4907" s="148" t="s">
        <v>8</v>
      </c>
      <c r="F4907" s="149">
        <v>45525</v>
      </c>
      <c r="G4907" s="149">
        <v>45427</v>
      </c>
      <c r="H4907" s="150">
        <v>100000</v>
      </c>
      <c r="I4907" s="148" t="str">
        <f t="shared" si="304"/>
        <v>2024Q2</v>
      </c>
      <c r="J4907" s="148">
        <f t="shared" si="305"/>
        <v>0</v>
      </c>
      <c r="K4907" s="148">
        <f t="shared" si="306"/>
        <v>1</v>
      </c>
      <c r="L4907" s="151">
        <f t="shared" si="307"/>
        <v>1</v>
      </c>
    </row>
    <row r="4908" spans="2:12" x14ac:dyDescent="0.25">
      <c r="B4908" s="147" t="s">
        <v>6</v>
      </c>
      <c r="C4908" s="148" t="s">
        <v>7</v>
      </c>
      <c r="D4908" s="148">
        <v>23</v>
      </c>
      <c r="E4908" s="148" t="s">
        <v>8</v>
      </c>
      <c r="F4908" s="149">
        <v>45525</v>
      </c>
      <c r="G4908" s="149">
        <v>45446</v>
      </c>
      <c r="H4908" s="150">
        <v>100000</v>
      </c>
      <c r="I4908" s="148" t="str">
        <f t="shared" si="304"/>
        <v>2024Q2</v>
      </c>
      <c r="J4908" s="148">
        <f t="shared" si="305"/>
        <v>0</v>
      </c>
      <c r="K4908" s="148">
        <f t="shared" si="306"/>
        <v>1</v>
      </c>
      <c r="L4908" s="151">
        <f t="shared" si="307"/>
        <v>1</v>
      </c>
    </row>
    <row r="4909" spans="2:12" x14ac:dyDescent="0.25">
      <c r="B4909" s="147" t="s">
        <v>6</v>
      </c>
      <c r="C4909" s="148" t="s">
        <v>7</v>
      </c>
      <c r="D4909" s="148">
        <v>28</v>
      </c>
      <c r="E4909" s="148" t="s">
        <v>8</v>
      </c>
      <c r="F4909" s="149">
        <v>45525</v>
      </c>
      <c r="G4909" s="149">
        <v>45457</v>
      </c>
      <c r="H4909" s="150">
        <v>100000</v>
      </c>
      <c r="I4909" s="148" t="str">
        <f t="shared" si="304"/>
        <v>2024Q2</v>
      </c>
      <c r="J4909" s="148">
        <f t="shared" si="305"/>
        <v>0</v>
      </c>
      <c r="K4909" s="148">
        <f t="shared" si="306"/>
        <v>1</v>
      </c>
      <c r="L4909" s="151">
        <f t="shared" si="307"/>
        <v>1</v>
      </c>
    </row>
    <row r="4910" spans="2:12" x14ac:dyDescent="0.25">
      <c r="B4910" s="147" t="s">
        <v>9</v>
      </c>
      <c r="C4910" s="148" t="s">
        <v>7</v>
      </c>
      <c r="D4910" s="148">
        <v>33</v>
      </c>
      <c r="E4910" s="148" t="s">
        <v>8</v>
      </c>
      <c r="F4910" s="149">
        <v>45526</v>
      </c>
      <c r="G4910" s="149">
        <v>45033</v>
      </c>
      <c r="H4910" s="150">
        <v>94000</v>
      </c>
      <c r="I4910" s="148" t="str">
        <f t="shared" si="304"/>
        <v>2023Q2</v>
      </c>
      <c r="J4910" s="148">
        <f t="shared" si="305"/>
        <v>1</v>
      </c>
      <c r="K4910" s="148">
        <f t="shared" si="306"/>
        <v>5</v>
      </c>
      <c r="L4910" s="151">
        <f t="shared" si="307"/>
        <v>1</v>
      </c>
    </row>
    <row r="4911" spans="2:12" x14ac:dyDescent="0.25">
      <c r="B4911" s="147" t="s">
        <v>6</v>
      </c>
      <c r="C4911" s="148" t="s">
        <v>7</v>
      </c>
      <c r="D4911" s="148">
        <v>40</v>
      </c>
      <c r="E4911" s="148" t="s">
        <v>8</v>
      </c>
      <c r="F4911" s="149">
        <v>45526</v>
      </c>
      <c r="G4911" s="149">
        <v>45427</v>
      </c>
      <c r="H4911" s="150">
        <v>74000</v>
      </c>
      <c r="I4911" s="148" t="str">
        <f t="shared" si="304"/>
        <v>2024Q2</v>
      </c>
      <c r="J4911" s="148">
        <f t="shared" si="305"/>
        <v>0</v>
      </c>
      <c r="K4911" s="148">
        <f t="shared" si="306"/>
        <v>1</v>
      </c>
      <c r="L4911" s="151">
        <f t="shared" si="307"/>
        <v>1</v>
      </c>
    </row>
    <row r="4912" spans="2:12" x14ac:dyDescent="0.25">
      <c r="B4912" s="147" t="s">
        <v>6</v>
      </c>
      <c r="C4912" s="148" t="s">
        <v>7</v>
      </c>
      <c r="D4912" s="148">
        <v>18</v>
      </c>
      <c r="E4912" s="148" t="s">
        <v>8</v>
      </c>
      <c r="F4912" s="149">
        <v>45526</v>
      </c>
      <c r="G4912" s="149">
        <v>45427</v>
      </c>
      <c r="H4912" s="150">
        <v>100000</v>
      </c>
      <c r="I4912" s="148" t="str">
        <f t="shared" si="304"/>
        <v>2024Q2</v>
      </c>
      <c r="J4912" s="148">
        <f t="shared" si="305"/>
        <v>0</v>
      </c>
      <c r="K4912" s="148">
        <f t="shared" si="306"/>
        <v>1</v>
      </c>
      <c r="L4912" s="151">
        <f t="shared" si="307"/>
        <v>1</v>
      </c>
    </row>
    <row r="4913" spans="2:12" x14ac:dyDescent="0.25">
      <c r="B4913" s="147" t="s">
        <v>6</v>
      </c>
      <c r="C4913" s="148" t="s">
        <v>7</v>
      </c>
      <c r="D4913" s="148">
        <v>53</v>
      </c>
      <c r="E4913" s="148" t="s">
        <v>8</v>
      </c>
      <c r="F4913" s="149">
        <v>45529</v>
      </c>
      <c r="G4913" s="149">
        <v>44617</v>
      </c>
      <c r="H4913" s="150">
        <v>25000</v>
      </c>
      <c r="I4913" s="148" t="str">
        <f t="shared" si="304"/>
        <v>2022Q1</v>
      </c>
      <c r="J4913" s="148">
        <f t="shared" si="305"/>
        <v>2</v>
      </c>
      <c r="K4913" s="148">
        <f t="shared" si="306"/>
        <v>10</v>
      </c>
      <c r="L4913" s="151">
        <f t="shared" si="307"/>
        <v>1</v>
      </c>
    </row>
    <row r="4914" spans="2:12" x14ac:dyDescent="0.25">
      <c r="B4914" s="147" t="s">
        <v>9</v>
      </c>
      <c r="C4914" s="148" t="s">
        <v>7</v>
      </c>
      <c r="D4914" s="148">
        <v>41</v>
      </c>
      <c r="E4914" s="148" t="s">
        <v>8</v>
      </c>
      <c r="F4914" s="149">
        <v>45529</v>
      </c>
      <c r="G4914" s="149">
        <v>44713</v>
      </c>
      <c r="H4914" s="150">
        <v>68000</v>
      </c>
      <c r="I4914" s="148" t="str">
        <f t="shared" si="304"/>
        <v>2022Q2</v>
      </c>
      <c r="J4914" s="148">
        <f t="shared" si="305"/>
        <v>2</v>
      </c>
      <c r="K4914" s="148">
        <f t="shared" si="306"/>
        <v>9</v>
      </c>
      <c r="L4914" s="151">
        <f t="shared" si="307"/>
        <v>1</v>
      </c>
    </row>
    <row r="4915" spans="2:12" x14ac:dyDescent="0.25">
      <c r="B4915" s="147" t="s">
        <v>9</v>
      </c>
      <c r="C4915" s="148" t="s">
        <v>7</v>
      </c>
      <c r="D4915" s="148">
        <v>52</v>
      </c>
      <c r="E4915" s="148" t="s">
        <v>8</v>
      </c>
      <c r="F4915" s="149">
        <v>45529</v>
      </c>
      <c r="G4915" s="149">
        <v>44828</v>
      </c>
      <c r="H4915" s="150">
        <v>27000</v>
      </c>
      <c r="I4915" s="148" t="str">
        <f t="shared" si="304"/>
        <v>2022Q3</v>
      </c>
      <c r="J4915" s="148">
        <f t="shared" si="305"/>
        <v>2</v>
      </c>
      <c r="K4915" s="148">
        <f t="shared" si="306"/>
        <v>8</v>
      </c>
      <c r="L4915" s="151">
        <f t="shared" si="307"/>
        <v>1</v>
      </c>
    </row>
    <row r="4916" spans="2:12" x14ac:dyDescent="0.25">
      <c r="B4916" s="147" t="s">
        <v>9</v>
      </c>
      <c r="C4916" s="148" t="s">
        <v>13</v>
      </c>
      <c r="D4916" s="148">
        <v>32</v>
      </c>
      <c r="E4916" s="148" t="s">
        <v>8</v>
      </c>
      <c r="F4916" s="149">
        <v>45529</v>
      </c>
      <c r="G4916" s="149">
        <v>44856</v>
      </c>
      <c r="H4916" s="150">
        <v>96000</v>
      </c>
      <c r="I4916" s="148" t="str">
        <f t="shared" si="304"/>
        <v>2022Q4</v>
      </c>
      <c r="J4916" s="148">
        <f t="shared" si="305"/>
        <v>2</v>
      </c>
      <c r="K4916" s="148">
        <f t="shared" si="306"/>
        <v>7</v>
      </c>
      <c r="L4916" s="151">
        <f t="shared" si="307"/>
        <v>0.8</v>
      </c>
    </row>
    <row r="4917" spans="2:12" x14ac:dyDescent="0.25">
      <c r="B4917" s="147" t="s">
        <v>6</v>
      </c>
      <c r="C4917" s="148" t="s">
        <v>7</v>
      </c>
      <c r="D4917" s="148">
        <v>44</v>
      </c>
      <c r="E4917" s="148" t="s">
        <v>8</v>
      </c>
      <c r="F4917" s="149">
        <v>45529</v>
      </c>
      <c r="G4917" s="149">
        <v>45152</v>
      </c>
      <c r="H4917" s="150">
        <v>52000</v>
      </c>
      <c r="I4917" s="148" t="str">
        <f t="shared" si="304"/>
        <v>2023Q3</v>
      </c>
      <c r="J4917" s="148">
        <f t="shared" si="305"/>
        <v>1</v>
      </c>
      <c r="K4917" s="148">
        <f t="shared" si="306"/>
        <v>4</v>
      </c>
      <c r="L4917" s="151">
        <f t="shared" si="307"/>
        <v>1</v>
      </c>
    </row>
    <row r="4918" spans="2:12" x14ac:dyDescent="0.25">
      <c r="B4918" s="147" t="s">
        <v>9</v>
      </c>
      <c r="C4918" s="148" t="s">
        <v>7</v>
      </c>
      <c r="D4918" s="148">
        <v>55</v>
      </c>
      <c r="E4918" s="148" t="s">
        <v>8</v>
      </c>
      <c r="F4918" s="149">
        <v>45529</v>
      </c>
      <c r="G4918" s="149">
        <v>45203</v>
      </c>
      <c r="H4918" s="150">
        <v>20000</v>
      </c>
      <c r="I4918" s="148" t="str">
        <f t="shared" si="304"/>
        <v>2023Q4</v>
      </c>
      <c r="J4918" s="148">
        <f t="shared" si="305"/>
        <v>1</v>
      </c>
      <c r="K4918" s="148">
        <f t="shared" si="306"/>
        <v>3</v>
      </c>
      <c r="L4918" s="151">
        <f t="shared" si="307"/>
        <v>1</v>
      </c>
    </row>
    <row r="4919" spans="2:12" x14ac:dyDescent="0.25">
      <c r="B4919" s="147" t="s">
        <v>9</v>
      </c>
      <c r="C4919" s="148" t="s">
        <v>13</v>
      </c>
      <c r="D4919" s="148">
        <v>41</v>
      </c>
      <c r="E4919" s="148" t="s">
        <v>8</v>
      </c>
      <c r="F4919" s="149">
        <v>45529</v>
      </c>
      <c r="G4919" s="149">
        <v>45308</v>
      </c>
      <c r="H4919" s="150">
        <v>68000</v>
      </c>
      <c r="I4919" s="148" t="str">
        <f t="shared" si="304"/>
        <v>2024Q1</v>
      </c>
      <c r="J4919" s="148">
        <f t="shared" si="305"/>
        <v>0</v>
      </c>
      <c r="K4919" s="148">
        <f t="shared" si="306"/>
        <v>2</v>
      </c>
      <c r="L4919" s="151">
        <f t="shared" si="307"/>
        <v>0.8</v>
      </c>
    </row>
    <row r="4920" spans="2:12" x14ac:dyDescent="0.25">
      <c r="B4920" s="147" t="s">
        <v>9</v>
      </c>
      <c r="C4920" s="148" t="s">
        <v>13</v>
      </c>
      <c r="D4920" s="148">
        <v>47</v>
      </c>
      <c r="E4920" s="148" t="s">
        <v>8</v>
      </c>
      <c r="F4920" s="149">
        <v>45529</v>
      </c>
      <c r="G4920" s="149">
        <v>45309</v>
      </c>
      <c r="H4920" s="150">
        <v>40000</v>
      </c>
      <c r="I4920" s="148" t="str">
        <f t="shared" si="304"/>
        <v>2024Q1</v>
      </c>
      <c r="J4920" s="148">
        <f t="shared" si="305"/>
        <v>0</v>
      </c>
      <c r="K4920" s="148">
        <f t="shared" si="306"/>
        <v>2</v>
      </c>
      <c r="L4920" s="151">
        <f t="shared" si="307"/>
        <v>0.8</v>
      </c>
    </row>
    <row r="4921" spans="2:12" x14ac:dyDescent="0.25">
      <c r="B4921" s="147" t="s">
        <v>6</v>
      </c>
      <c r="C4921" s="148" t="s">
        <v>7</v>
      </c>
      <c r="D4921" s="148">
        <v>23</v>
      </c>
      <c r="E4921" s="148" t="s">
        <v>8</v>
      </c>
      <c r="F4921" s="149">
        <v>45529</v>
      </c>
      <c r="G4921" s="149">
        <v>45399</v>
      </c>
      <c r="H4921" s="150">
        <v>100000</v>
      </c>
      <c r="I4921" s="148" t="str">
        <f t="shared" si="304"/>
        <v>2024Q2</v>
      </c>
      <c r="J4921" s="148">
        <f t="shared" si="305"/>
        <v>0</v>
      </c>
      <c r="K4921" s="148">
        <f t="shared" si="306"/>
        <v>1</v>
      </c>
      <c r="L4921" s="151">
        <f t="shared" si="307"/>
        <v>1</v>
      </c>
    </row>
    <row r="4922" spans="2:12" x14ac:dyDescent="0.25">
      <c r="B4922" s="147" t="s">
        <v>11</v>
      </c>
      <c r="C4922" s="148" t="s">
        <v>7</v>
      </c>
      <c r="D4922" s="148">
        <v>39</v>
      </c>
      <c r="E4922" s="148" t="s">
        <v>8</v>
      </c>
      <c r="F4922" s="149">
        <v>45529</v>
      </c>
      <c r="G4922" s="149">
        <v>45516</v>
      </c>
      <c r="H4922" s="150">
        <v>81000</v>
      </c>
      <c r="I4922" s="148" t="str">
        <f t="shared" si="304"/>
        <v>2024Q3</v>
      </c>
      <c r="J4922" s="148">
        <f t="shared" si="305"/>
        <v>0</v>
      </c>
      <c r="K4922" s="148">
        <f t="shared" si="306"/>
        <v>0</v>
      </c>
      <c r="L4922" s="151">
        <f t="shared" si="307"/>
        <v>1</v>
      </c>
    </row>
    <row r="4923" spans="2:12" x14ac:dyDescent="0.25">
      <c r="B4923" s="147" t="s">
        <v>9</v>
      </c>
      <c r="C4923" s="148" t="s">
        <v>7</v>
      </c>
      <c r="D4923" s="148">
        <v>27</v>
      </c>
      <c r="E4923" s="148" t="s">
        <v>8</v>
      </c>
      <c r="F4923" s="149">
        <v>45530</v>
      </c>
      <c r="G4923" s="149">
        <v>43308</v>
      </c>
      <c r="H4923" s="150">
        <v>100000</v>
      </c>
      <c r="I4923" s="148" t="str">
        <f t="shared" si="304"/>
        <v>2018Q3</v>
      </c>
      <c r="J4923" s="148">
        <f t="shared" si="305"/>
        <v>6</v>
      </c>
      <c r="K4923" s="148">
        <f t="shared" si="306"/>
        <v>24</v>
      </c>
      <c r="L4923" s="151">
        <f t="shared" si="307"/>
        <v>1</v>
      </c>
    </row>
    <row r="4924" spans="2:12" x14ac:dyDescent="0.25">
      <c r="B4924" s="147" t="s">
        <v>9</v>
      </c>
      <c r="C4924" s="148" t="s">
        <v>13</v>
      </c>
      <c r="D4924" s="148">
        <v>22</v>
      </c>
      <c r="E4924" s="148" t="s">
        <v>8</v>
      </c>
      <c r="F4924" s="149">
        <v>45530</v>
      </c>
      <c r="G4924" s="149">
        <v>43917</v>
      </c>
      <c r="H4924" s="150">
        <v>100000</v>
      </c>
      <c r="I4924" s="148" t="str">
        <f t="shared" si="304"/>
        <v>2020Q1</v>
      </c>
      <c r="J4924" s="148">
        <f t="shared" si="305"/>
        <v>4</v>
      </c>
      <c r="K4924" s="148">
        <f t="shared" si="306"/>
        <v>18</v>
      </c>
      <c r="L4924" s="151">
        <f t="shared" si="307"/>
        <v>0.8</v>
      </c>
    </row>
    <row r="4925" spans="2:12" x14ac:dyDescent="0.25">
      <c r="B4925" s="147" t="s">
        <v>9</v>
      </c>
      <c r="C4925" s="148" t="s">
        <v>13</v>
      </c>
      <c r="D4925" s="148">
        <v>37</v>
      </c>
      <c r="E4925" s="148" t="s">
        <v>8</v>
      </c>
      <c r="F4925" s="149">
        <v>45530</v>
      </c>
      <c r="G4925" s="149">
        <v>44712</v>
      </c>
      <c r="H4925" s="150">
        <v>86000</v>
      </c>
      <c r="I4925" s="148" t="str">
        <f t="shared" si="304"/>
        <v>2022Q2</v>
      </c>
      <c r="J4925" s="148">
        <f t="shared" si="305"/>
        <v>2</v>
      </c>
      <c r="K4925" s="148">
        <f t="shared" si="306"/>
        <v>9</v>
      </c>
      <c r="L4925" s="151">
        <f t="shared" si="307"/>
        <v>0.8</v>
      </c>
    </row>
    <row r="4926" spans="2:12" x14ac:dyDescent="0.25">
      <c r="B4926" s="147" t="s">
        <v>9</v>
      </c>
      <c r="C4926" s="148" t="s">
        <v>13</v>
      </c>
      <c r="D4926" s="148">
        <v>53</v>
      </c>
      <c r="E4926" s="148" t="s">
        <v>8</v>
      </c>
      <c r="F4926" s="149">
        <v>45530</v>
      </c>
      <c r="G4926" s="149">
        <v>44910</v>
      </c>
      <c r="H4926" s="150">
        <v>25000</v>
      </c>
      <c r="I4926" s="148" t="str">
        <f t="shared" si="304"/>
        <v>2022Q4</v>
      </c>
      <c r="J4926" s="148">
        <f t="shared" si="305"/>
        <v>2</v>
      </c>
      <c r="K4926" s="148">
        <f t="shared" si="306"/>
        <v>7</v>
      </c>
      <c r="L4926" s="151">
        <f t="shared" si="307"/>
        <v>0.8</v>
      </c>
    </row>
    <row r="4927" spans="2:12" x14ac:dyDescent="0.25">
      <c r="B4927" s="147" t="s">
        <v>9</v>
      </c>
      <c r="C4927" s="148" t="s">
        <v>13</v>
      </c>
      <c r="D4927" s="148">
        <v>41</v>
      </c>
      <c r="E4927" s="148" t="s">
        <v>8</v>
      </c>
      <c r="F4927" s="149">
        <v>45530</v>
      </c>
      <c r="G4927" s="149">
        <v>44954</v>
      </c>
      <c r="H4927" s="150">
        <v>68000</v>
      </c>
      <c r="I4927" s="148" t="str">
        <f t="shared" si="304"/>
        <v>2023Q1</v>
      </c>
      <c r="J4927" s="148">
        <f t="shared" si="305"/>
        <v>1</v>
      </c>
      <c r="K4927" s="148">
        <f t="shared" si="306"/>
        <v>6</v>
      </c>
      <c r="L4927" s="151">
        <f t="shared" si="307"/>
        <v>0.8</v>
      </c>
    </row>
    <row r="4928" spans="2:12" x14ac:dyDescent="0.25">
      <c r="B4928" s="147" t="s">
        <v>9</v>
      </c>
      <c r="C4928" s="148" t="s">
        <v>13</v>
      </c>
      <c r="D4928" s="148">
        <v>54</v>
      </c>
      <c r="E4928" s="148" t="s">
        <v>8</v>
      </c>
      <c r="F4928" s="149">
        <v>45530</v>
      </c>
      <c r="G4928" s="149">
        <v>44975</v>
      </c>
      <c r="H4928" s="150">
        <v>22000</v>
      </c>
      <c r="I4928" s="148" t="str">
        <f t="shared" si="304"/>
        <v>2023Q1</v>
      </c>
      <c r="J4928" s="148">
        <f t="shared" si="305"/>
        <v>1</v>
      </c>
      <c r="K4928" s="148">
        <f t="shared" si="306"/>
        <v>6</v>
      </c>
      <c r="L4928" s="151">
        <f t="shared" si="307"/>
        <v>0.8</v>
      </c>
    </row>
    <row r="4929" spans="2:12" x14ac:dyDescent="0.25">
      <c r="B4929" s="147" t="s">
        <v>9</v>
      </c>
      <c r="C4929" s="148" t="s">
        <v>13</v>
      </c>
      <c r="D4929" s="148">
        <v>37</v>
      </c>
      <c r="E4929" s="148" t="s">
        <v>8</v>
      </c>
      <c r="F4929" s="149">
        <v>45530</v>
      </c>
      <c r="G4929" s="149">
        <v>45118</v>
      </c>
      <c r="H4929" s="150">
        <v>86000</v>
      </c>
      <c r="I4929" s="148" t="str">
        <f t="shared" si="304"/>
        <v>2023Q3</v>
      </c>
      <c r="J4929" s="148">
        <f t="shared" si="305"/>
        <v>1</v>
      </c>
      <c r="K4929" s="148">
        <f t="shared" si="306"/>
        <v>4</v>
      </c>
      <c r="L4929" s="151">
        <f t="shared" si="307"/>
        <v>0.8</v>
      </c>
    </row>
    <row r="4930" spans="2:12" x14ac:dyDescent="0.25">
      <c r="B4930" s="147" t="s">
        <v>9</v>
      </c>
      <c r="C4930" s="148" t="s">
        <v>13</v>
      </c>
      <c r="D4930" s="148">
        <v>31</v>
      </c>
      <c r="E4930" s="148" t="s">
        <v>8</v>
      </c>
      <c r="F4930" s="149">
        <v>45530</v>
      </c>
      <c r="G4930" s="149">
        <v>45275</v>
      </c>
      <c r="H4930" s="150">
        <v>98000</v>
      </c>
      <c r="I4930" s="148" t="str">
        <f t="shared" si="304"/>
        <v>2023Q4</v>
      </c>
      <c r="J4930" s="148">
        <f t="shared" si="305"/>
        <v>1</v>
      </c>
      <c r="K4930" s="148">
        <f t="shared" si="306"/>
        <v>3</v>
      </c>
      <c r="L4930" s="151">
        <f t="shared" si="307"/>
        <v>0.8</v>
      </c>
    </row>
    <row r="4931" spans="2:12" x14ac:dyDescent="0.25">
      <c r="B4931" s="147" t="s">
        <v>6</v>
      </c>
      <c r="C4931" s="148" t="s">
        <v>7</v>
      </c>
      <c r="D4931" s="148">
        <v>63</v>
      </c>
      <c r="E4931" s="148" t="s">
        <v>8</v>
      </c>
      <c r="F4931" s="149">
        <v>45530</v>
      </c>
      <c r="G4931" s="149">
        <v>45486</v>
      </c>
      <c r="H4931" s="150">
        <v>10000</v>
      </c>
      <c r="I4931" s="148" t="str">
        <f t="shared" si="304"/>
        <v>2024Q3</v>
      </c>
      <c r="J4931" s="148">
        <f t="shared" si="305"/>
        <v>0</v>
      </c>
      <c r="K4931" s="148">
        <f t="shared" si="306"/>
        <v>0</v>
      </c>
      <c r="L4931" s="151">
        <f t="shared" si="307"/>
        <v>1</v>
      </c>
    </row>
    <row r="4932" spans="2:12" x14ac:dyDescent="0.25">
      <c r="B4932" s="147" t="s">
        <v>9</v>
      </c>
      <c r="C4932" s="148" t="s">
        <v>7</v>
      </c>
      <c r="D4932" s="148">
        <v>54</v>
      </c>
      <c r="E4932" s="148" t="s">
        <v>8</v>
      </c>
      <c r="F4932" s="149">
        <v>45531</v>
      </c>
      <c r="G4932" s="149">
        <v>44879</v>
      </c>
      <c r="H4932" s="150">
        <v>22000</v>
      </c>
      <c r="I4932" s="148" t="str">
        <f t="shared" si="304"/>
        <v>2022Q4</v>
      </c>
      <c r="J4932" s="148">
        <f t="shared" si="305"/>
        <v>2</v>
      </c>
      <c r="K4932" s="148">
        <f t="shared" si="306"/>
        <v>7</v>
      </c>
      <c r="L4932" s="151">
        <f t="shared" si="307"/>
        <v>1</v>
      </c>
    </row>
    <row r="4933" spans="2:12" x14ac:dyDescent="0.25">
      <c r="B4933" s="147" t="s">
        <v>6</v>
      </c>
      <c r="C4933" s="148" t="s">
        <v>7</v>
      </c>
      <c r="D4933" s="148">
        <v>56</v>
      </c>
      <c r="E4933" s="148" t="s">
        <v>8</v>
      </c>
      <c r="F4933" s="149">
        <v>45531</v>
      </c>
      <c r="G4933" s="149">
        <v>45349</v>
      </c>
      <c r="H4933" s="150">
        <v>17000</v>
      </c>
      <c r="I4933" s="148" t="str">
        <f t="shared" si="304"/>
        <v>2024Q1</v>
      </c>
      <c r="J4933" s="148">
        <f t="shared" si="305"/>
        <v>0</v>
      </c>
      <c r="K4933" s="148">
        <f t="shared" si="306"/>
        <v>2</v>
      </c>
      <c r="L4933" s="151">
        <f t="shared" si="307"/>
        <v>1</v>
      </c>
    </row>
    <row r="4934" spans="2:12" x14ac:dyDescent="0.25">
      <c r="B4934" s="147" t="s">
        <v>9</v>
      </c>
      <c r="C4934" s="148" t="s">
        <v>7</v>
      </c>
      <c r="D4934" s="148">
        <v>29</v>
      </c>
      <c r="E4934" s="148" t="s">
        <v>8</v>
      </c>
      <c r="F4934" s="149">
        <v>45532</v>
      </c>
      <c r="G4934" s="149">
        <v>44075</v>
      </c>
      <c r="H4934" s="150">
        <v>100000</v>
      </c>
      <c r="I4934" s="148" t="str">
        <f t="shared" si="304"/>
        <v>2020Q3</v>
      </c>
      <c r="J4934" s="148">
        <f t="shared" si="305"/>
        <v>4</v>
      </c>
      <c r="K4934" s="148">
        <f t="shared" si="306"/>
        <v>16</v>
      </c>
      <c r="L4934" s="151">
        <f t="shared" si="307"/>
        <v>1</v>
      </c>
    </row>
    <row r="4935" spans="2:12" x14ac:dyDescent="0.25">
      <c r="B4935" s="147" t="s">
        <v>11</v>
      </c>
      <c r="C4935" s="148" t="s">
        <v>7</v>
      </c>
      <c r="D4935" s="148">
        <v>54</v>
      </c>
      <c r="E4935" s="148" t="s">
        <v>8</v>
      </c>
      <c r="F4935" s="149">
        <v>45532</v>
      </c>
      <c r="G4935" s="149">
        <v>45523</v>
      </c>
      <c r="H4935" s="150">
        <v>22000</v>
      </c>
      <c r="I4935" s="148" t="str">
        <f t="shared" si="304"/>
        <v>2024Q3</v>
      </c>
      <c r="J4935" s="148">
        <f t="shared" si="305"/>
        <v>0</v>
      </c>
      <c r="K4935" s="148">
        <f t="shared" si="306"/>
        <v>0</v>
      </c>
      <c r="L4935" s="151">
        <f t="shared" si="307"/>
        <v>1</v>
      </c>
    </row>
    <row r="4936" spans="2:12" x14ac:dyDescent="0.25">
      <c r="B4936" s="147" t="s">
        <v>9</v>
      </c>
      <c r="C4936" s="148" t="s">
        <v>7</v>
      </c>
      <c r="D4936" s="148">
        <v>50</v>
      </c>
      <c r="E4936" s="148" t="s">
        <v>8</v>
      </c>
      <c r="F4936" s="149">
        <v>45537</v>
      </c>
      <c r="G4936" s="149">
        <v>44367</v>
      </c>
      <c r="H4936" s="150">
        <v>32000</v>
      </c>
      <c r="I4936" s="148" t="str">
        <f t="shared" si="304"/>
        <v>2021Q2</v>
      </c>
      <c r="J4936" s="148">
        <f t="shared" si="305"/>
        <v>3</v>
      </c>
      <c r="K4936" s="148">
        <f t="shared" si="306"/>
        <v>13</v>
      </c>
      <c r="L4936" s="151">
        <f t="shared" si="307"/>
        <v>1</v>
      </c>
    </row>
    <row r="4937" spans="2:12" x14ac:dyDescent="0.25">
      <c r="B4937" s="147" t="s">
        <v>9</v>
      </c>
      <c r="C4937" s="148" t="s">
        <v>7</v>
      </c>
      <c r="D4937" s="148">
        <v>62</v>
      </c>
      <c r="E4937" s="148" t="s">
        <v>8</v>
      </c>
      <c r="F4937" s="149">
        <v>45537</v>
      </c>
      <c r="G4937" s="149">
        <v>45233</v>
      </c>
      <c r="H4937" s="150">
        <v>10000</v>
      </c>
      <c r="I4937" s="148" t="str">
        <f t="shared" si="304"/>
        <v>2023Q4</v>
      </c>
      <c r="J4937" s="148">
        <f t="shared" si="305"/>
        <v>1</v>
      </c>
      <c r="K4937" s="148">
        <f t="shared" si="306"/>
        <v>3</v>
      </c>
      <c r="L4937" s="151">
        <f t="shared" si="307"/>
        <v>1</v>
      </c>
    </row>
    <row r="4938" spans="2:12" x14ac:dyDescent="0.25">
      <c r="B4938" s="147" t="s">
        <v>9</v>
      </c>
      <c r="C4938" s="148" t="s">
        <v>13</v>
      </c>
      <c r="D4938" s="148">
        <v>43</v>
      </c>
      <c r="E4938" s="148" t="s">
        <v>8</v>
      </c>
      <c r="F4938" s="149">
        <v>45537</v>
      </c>
      <c r="G4938" s="149">
        <v>45313</v>
      </c>
      <c r="H4938" s="150">
        <v>59000</v>
      </c>
      <c r="I4938" s="148" t="str">
        <f t="shared" si="304"/>
        <v>2024Q1</v>
      </c>
      <c r="J4938" s="148">
        <f t="shared" si="305"/>
        <v>0</v>
      </c>
      <c r="K4938" s="148">
        <f t="shared" si="306"/>
        <v>2</v>
      </c>
      <c r="L4938" s="151">
        <f t="shared" si="307"/>
        <v>0.8</v>
      </c>
    </row>
    <row r="4939" spans="2:12" x14ac:dyDescent="0.25">
      <c r="B4939" s="147" t="s">
        <v>6</v>
      </c>
      <c r="C4939" s="148" t="s">
        <v>7</v>
      </c>
      <c r="D4939" s="148">
        <v>49</v>
      </c>
      <c r="E4939" s="148" t="s">
        <v>8</v>
      </c>
      <c r="F4939" s="149">
        <v>45537</v>
      </c>
      <c r="G4939" s="149">
        <v>45419</v>
      </c>
      <c r="H4939" s="150">
        <v>35000</v>
      </c>
      <c r="I4939" s="148" t="str">
        <f t="shared" ref="I4939:I5002" si="308">YEAR(G4939)&amp;"Q"&amp;ROUNDUP(MONTH(G4939)/3,0)</f>
        <v>2024Q2</v>
      </c>
      <c r="J4939" s="148">
        <f t="shared" ref="J4939:J5002" si="309">YEAR(F4939)-YEAR(G4939)</f>
        <v>0</v>
      </c>
      <c r="K4939" s="148">
        <f t="shared" ref="K4939:K5002" si="310">(YEAR(F4939)*4+ROUNDDOWN((MONTH(F4939)-1)/3,0))
-(YEAR(G4939)*4+ROUNDDOWN((MONTH(G4939)-1)/3,0))</f>
        <v>1</v>
      </c>
      <c r="L4939" s="151">
        <f t="shared" ref="L4939:L5002" si="311">IF(C4939="Declined",0,IF(C4939="Admitted",1,IF(B4939="TPD",0.8,1)))</f>
        <v>1</v>
      </c>
    </row>
    <row r="4940" spans="2:12" x14ac:dyDescent="0.25">
      <c r="B4940" s="147" t="s">
        <v>6</v>
      </c>
      <c r="C4940" s="148" t="s">
        <v>7</v>
      </c>
      <c r="D4940" s="148">
        <v>52</v>
      </c>
      <c r="E4940" s="148" t="s">
        <v>8</v>
      </c>
      <c r="F4940" s="149">
        <v>45537</v>
      </c>
      <c r="G4940" s="149">
        <v>45444</v>
      </c>
      <c r="H4940" s="150">
        <v>27000</v>
      </c>
      <c r="I4940" s="148" t="str">
        <f t="shared" si="308"/>
        <v>2024Q2</v>
      </c>
      <c r="J4940" s="148">
        <f t="shared" si="309"/>
        <v>0</v>
      </c>
      <c r="K4940" s="148">
        <f t="shared" si="310"/>
        <v>1</v>
      </c>
      <c r="L4940" s="151">
        <f t="shared" si="311"/>
        <v>1</v>
      </c>
    </row>
    <row r="4941" spans="2:12" x14ac:dyDescent="0.25">
      <c r="B4941" s="147" t="s">
        <v>6</v>
      </c>
      <c r="C4941" s="148" t="s">
        <v>7</v>
      </c>
      <c r="D4941" s="148">
        <v>39</v>
      </c>
      <c r="E4941" s="148" t="s">
        <v>8</v>
      </c>
      <c r="F4941" s="149">
        <v>45537</v>
      </c>
      <c r="G4941" s="149">
        <v>45459</v>
      </c>
      <c r="H4941" s="150">
        <v>81000</v>
      </c>
      <c r="I4941" s="148" t="str">
        <f t="shared" si="308"/>
        <v>2024Q2</v>
      </c>
      <c r="J4941" s="148">
        <f t="shared" si="309"/>
        <v>0</v>
      </c>
      <c r="K4941" s="148">
        <f t="shared" si="310"/>
        <v>1</v>
      </c>
      <c r="L4941" s="151">
        <f t="shared" si="311"/>
        <v>1</v>
      </c>
    </row>
    <row r="4942" spans="2:12" x14ac:dyDescent="0.25">
      <c r="B4942" s="147" t="s">
        <v>9</v>
      </c>
      <c r="C4942" s="148" t="s">
        <v>7</v>
      </c>
      <c r="D4942" s="148">
        <v>52</v>
      </c>
      <c r="E4942" s="148" t="s">
        <v>8</v>
      </c>
      <c r="F4942" s="149">
        <v>45538</v>
      </c>
      <c r="G4942" s="149">
        <v>44018</v>
      </c>
      <c r="H4942" s="150">
        <v>27000</v>
      </c>
      <c r="I4942" s="148" t="str">
        <f t="shared" si="308"/>
        <v>2020Q3</v>
      </c>
      <c r="J4942" s="148">
        <f t="shared" si="309"/>
        <v>4</v>
      </c>
      <c r="K4942" s="148">
        <f t="shared" si="310"/>
        <v>16</v>
      </c>
      <c r="L4942" s="151">
        <f t="shared" si="311"/>
        <v>1</v>
      </c>
    </row>
    <row r="4943" spans="2:12" x14ac:dyDescent="0.25">
      <c r="B4943" s="147" t="s">
        <v>9</v>
      </c>
      <c r="C4943" s="148" t="s">
        <v>7</v>
      </c>
      <c r="D4943" s="148">
        <v>34</v>
      </c>
      <c r="E4943" s="148" t="s">
        <v>8</v>
      </c>
      <c r="F4943" s="149">
        <v>45538</v>
      </c>
      <c r="G4943" s="149">
        <v>44292</v>
      </c>
      <c r="H4943" s="150">
        <v>91000</v>
      </c>
      <c r="I4943" s="148" t="str">
        <f t="shared" si="308"/>
        <v>2021Q2</v>
      </c>
      <c r="J4943" s="148">
        <f t="shared" si="309"/>
        <v>3</v>
      </c>
      <c r="K4943" s="148">
        <f t="shared" si="310"/>
        <v>13</v>
      </c>
      <c r="L4943" s="151">
        <f t="shared" si="311"/>
        <v>1</v>
      </c>
    </row>
    <row r="4944" spans="2:12" x14ac:dyDescent="0.25">
      <c r="B4944" s="147" t="s">
        <v>9</v>
      </c>
      <c r="C4944" s="148" t="s">
        <v>7</v>
      </c>
      <c r="D4944" s="148">
        <v>45</v>
      </c>
      <c r="E4944" s="148" t="s">
        <v>8</v>
      </c>
      <c r="F4944" s="149">
        <v>45538</v>
      </c>
      <c r="G4944" s="149">
        <v>44615</v>
      </c>
      <c r="H4944" s="150">
        <v>47000</v>
      </c>
      <c r="I4944" s="148" t="str">
        <f t="shared" si="308"/>
        <v>2022Q1</v>
      </c>
      <c r="J4944" s="148">
        <f t="shared" si="309"/>
        <v>2</v>
      </c>
      <c r="K4944" s="148">
        <f t="shared" si="310"/>
        <v>10</v>
      </c>
      <c r="L4944" s="151">
        <f t="shared" si="311"/>
        <v>1</v>
      </c>
    </row>
    <row r="4945" spans="2:12" x14ac:dyDescent="0.25">
      <c r="B4945" s="147" t="s">
        <v>9</v>
      </c>
      <c r="C4945" s="148" t="s">
        <v>7</v>
      </c>
      <c r="D4945" s="148">
        <v>46</v>
      </c>
      <c r="E4945" s="148" t="s">
        <v>8</v>
      </c>
      <c r="F4945" s="149">
        <v>45538</v>
      </c>
      <c r="G4945" s="149">
        <v>45260</v>
      </c>
      <c r="H4945" s="150">
        <v>43000</v>
      </c>
      <c r="I4945" s="148" t="str">
        <f t="shared" si="308"/>
        <v>2023Q4</v>
      </c>
      <c r="J4945" s="148">
        <f t="shared" si="309"/>
        <v>1</v>
      </c>
      <c r="K4945" s="148">
        <f t="shared" si="310"/>
        <v>3</v>
      </c>
      <c r="L4945" s="151">
        <f t="shared" si="311"/>
        <v>1</v>
      </c>
    </row>
    <row r="4946" spans="2:12" x14ac:dyDescent="0.25">
      <c r="B4946" s="147" t="s">
        <v>6</v>
      </c>
      <c r="C4946" s="148" t="s">
        <v>7</v>
      </c>
      <c r="D4946" s="148">
        <v>25</v>
      </c>
      <c r="E4946" s="148" t="s">
        <v>8</v>
      </c>
      <c r="F4946" s="149">
        <v>45538</v>
      </c>
      <c r="G4946" s="149">
        <v>45357</v>
      </c>
      <c r="H4946" s="150">
        <v>100000</v>
      </c>
      <c r="I4946" s="148" t="str">
        <f t="shared" si="308"/>
        <v>2024Q1</v>
      </c>
      <c r="J4946" s="148">
        <f t="shared" si="309"/>
        <v>0</v>
      </c>
      <c r="K4946" s="148">
        <f t="shared" si="310"/>
        <v>2</v>
      </c>
      <c r="L4946" s="151">
        <f t="shared" si="311"/>
        <v>1</v>
      </c>
    </row>
    <row r="4947" spans="2:12" x14ac:dyDescent="0.25">
      <c r="B4947" s="147" t="s">
        <v>6</v>
      </c>
      <c r="C4947" s="148" t="s">
        <v>7</v>
      </c>
      <c r="D4947" s="148">
        <v>29</v>
      </c>
      <c r="E4947" s="148" t="s">
        <v>8</v>
      </c>
      <c r="F4947" s="149">
        <v>45538</v>
      </c>
      <c r="G4947" s="149">
        <v>45480</v>
      </c>
      <c r="H4947" s="150">
        <v>100000</v>
      </c>
      <c r="I4947" s="148" t="str">
        <f t="shared" si="308"/>
        <v>2024Q3</v>
      </c>
      <c r="J4947" s="148">
        <f t="shared" si="309"/>
        <v>0</v>
      </c>
      <c r="K4947" s="148">
        <f t="shared" si="310"/>
        <v>0</v>
      </c>
      <c r="L4947" s="151">
        <f t="shared" si="311"/>
        <v>1</v>
      </c>
    </row>
    <row r="4948" spans="2:12" x14ac:dyDescent="0.25">
      <c r="B4948" s="147" t="s">
        <v>9</v>
      </c>
      <c r="C4948" s="148" t="s">
        <v>7</v>
      </c>
      <c r="D4948" s="148">
        <v>49</v>
      </c>
      <c r="E4948" s="148" t="s">
        <v>8</v>
      </c>
      <c r="F4948" s="149">
        <v>45539</v>
      </c>
      <c r="G4948" s="149">
        <v>44378</v>
      </c>
      <c r="H4948" s="150">
        <v>35000</v>
      </c>
      <c r="I4948" s="148" t="str">
        <f t="shared" si="308"/>
        <v>2021Q3</v>
      </c>
      <c r="J4948" s="148">
        <f t="shared" si="309"/>
        <v>3</v>
      </c>
      <c r="K4948" s="148">
        <f t="shared" si="310"/>
        <v>12</v>
      </c>
      <c r="L4948" s="151">
        <f t="shared" si="311"/>
        <v>1</v>
      </c>
    </row>
    <row r="4949" spans="2:12" x14ac:dyDescent="0.25">
      <c r="B4949" s="147" t="s">
        <v>6</v>
      </c>
      <c r="C4949" s="148" t="s">
        <v>7</v>
      </c>
      <c r="D4949" s="148">
        <v>38</v>
      </c>
      <c r="E4949" s="148" t="s">
        <v>8</v>
      </c>
      <c r="F4949" s="149">
        <v>45539</v>
      </c>
      <c r="G4949" s="149">
        <v>45079</v>
      </c>
      <c r="H4949" s="150">
        <v>84000</v>
      </c>
      <c r="I4949" s="148" t="str">
        <f t="shared" si="308"/>
        <v>2023Q2</v>
      </c>
      <c r="J4949" s="148">
        <f t="shared" si="309"/>
        <v>1</v>
      </c>
      <c r="K4949" s="148">
        <f t="shared" si="310"/>
        <v>5</v>
      </c>
      <c r="L4949" s="151">
        <f t="shared" si="311"/>
        <v>1</v>
      </c>
    </row>
    <row r="4950" spans="2:12" x14ac:dyDescent="0.25">
      <c r="B4950" s="147" t="s">
        <v>9</v>
      </c>
      <c r="C4950" s="148" t="s">
        <v>13</v>
      </c>
      <c r="D4950" s="148">
        <v>36</v>
      </c>
      <c r="E4950" s="148" t="s">
        <v>8</v>
      </c>
      <c r="F4950" s="149">
        <v>45540</v>
      </c>
      <c r="G4950" s="149">
        <v>43887</v>
      </c>
      <c r="H4950" s="150">
        <v>87000</v>
      </c>
      <c r="I4950" s="148" t="str">
        <f t="shared" si="308"/>
        <v>2020Q1</v>
      </c>
      <c r="J4950" s="148">
        <f t="shared" si="309"/>
        <v>4</v>
      </c>
      <c r="K4950" s="148">
        <f t="shared" si="310"/>
        <v>18</v>
      </c>
      <c r="L4950" s="151">
        <f t="shared" si="311"/>
        <v>0.8</v>
      </c>
    </row>
    <row r="4951" spans="2:12" x14ac:dyDescent="0.25">
      <c r="B4951" s="147" t="s">
        <v>9</v>
      </c>
      <c r="C4951" s="148" t="s">
        <v>7</v>
      </c>
      <c r="D4951" s="148">
        <v>57</v>
      </c>
      <c r="E4951" s="148" t="s">
        <v>8</v>
      </c>
      <c r="F4951" s="149">
        <v>45540</v>
      </c>
      <c r="G4951" s="149">
        <v>44811</v>
      </c>
      <c r="H4951" s="150">
        <v>15000</v>
      </c>
      <c r="I4951" s="148" t="str">
        <f t="shared" si="308"/>
        <v>2022Q3</v>
      </c>
      <c r="J4951" s="148">
        <f t="shared" si="309"/>
        <v>2</v>
      </c>
      <c r="K4951" s="148">
        <f t="shared" si="310"/>
        <v>8</v>
      </c>
      <c r="L4951" s="151">
        <f t="shared" si="311"/>
        <v>1</v>
      </c>
    </row>
    <row r="4952" spans="2:12" x14ac:dyDescent="0.25">
      <c r="B4952" s="147" t="s">
        <v>9</v>
      </c>
      <c r="C4952" s="148" t="s">
        <v>13</v>
      </c>
      <c r="D4952" s="148">
        <v>40</v>
      </c>
      <c r="E4952" s="148" t="s">
        <v>8</v>
      </c>
      <c r="F4952" s="149">
        <v>45540</v>
      </c>
      <c r="G4952" s="149">
        <v>44854</v>
      </c>
      <c r="H4952" s="150">
        <v>74000</v>
      </c>
      <c r="I4952" s="148" t="str">
        <f t="shared" si="308"/>
        <v>2022Q4</v>
      </c>
      <c r="J4952" s="148">
        <f t="shared" si="309"/>
        <v>2</v>
      </c>
      <c r="K4952" s="148">
        <f t="shared" si="310"/>
        <v>7</v>
      </c>
      <c r="L4952" s="151">
        <f t="shared" si="311"/>
        <v>0.8</v>
      </c>
    </row>
    <row r="4953" spans="2:12" x14ac:dyDescent="0.25">
      <c r="B4953" s="147" t="s">
        <v>6</v>
      </c>
      <c r="C4953" s="148" t="s">
        <v>7</v>
      </c>
      <c r="D4953" s="148">
        <v>32</v>
      </c>
      <c r="E4953" s="148" t="s">
        <v>8</v>
      </c>
      <c r="F4953" s="149">
        <v>45540</v>
      </c>
      <c r="G4953" s="149">
        <v>44864</v>
      </c>
      <c r="H4953" s="150">
        <v>96000</v>
      </c>
      <c r="I4953" s="148" t="str">
        <f t="shared" si="308"/>
        <v>2022Q4</v>
      </c>
      <c r="J4953" s="148">
        <f t="shared" si="309"/>
        <v>2</v>
      </c>
      <c r="K4953" s="148">
        <f t="shared" si="310"/>
        <v>7</v>
      </c>
      <c r="L4953" s="151">
        <f t="shared" si="311"/>
        <v>1</v>
      </c>
    </row>
    <row r="4954" spans="2:12" x14ac:dyDescent="0.25">
      <c r="B4954" s="147" t="s">
        <v>9</v>
      </c>
      <c r="C4954" s="148" t="s">
        <v>7</v>
      </c>
      <c r="D4954" s="148">
        <v>53</v>
      </c>
      <c r="E4954" s="148" t="s">
        <v>8</v>
      </c>
      <c r="F4954" s="149">
        <v>45540</v>
      </c>
      <c r="G4954" s="149">
        <v>44987</v>
      </c>
      <c r="H4954" s="150">
        <v>25000</v>
      </c>
      <c r="I4954" s="148" t="str">
        <f t="shared" si="308"/>
        <v>2023Q1</v>
      </c>
      <c r="J4954" s="148">
        <f t="shared" si="309"/>
        <v>1</v>
      </c>
      <c r="K4954" s="148">
        <f t="shared" si="310"/>
        <v>6</v>
      </c>
      <c r="L4954" s="151">
        <f t="shared" si="311"/>
        <v>1</v>
      </c>
    </row>
    <row r="4955" spans="2:12" x14ac:dyDescent="0.25">
      <c r="B4955" s="147" t="s">
        <v>6</v>
      </c>
      <c r="C4955" s="148" t="s">
        <v>7</v>
      </c>
      <c r="D4955" s="148">
        <v>31</v>
      </c>
      <c r="E4955" s="148" t="s">
        <v>8</v>
      </c>
      <c r="F4955" s="149">
        <v>45540</v>
      </c>
      <c r="G4955" s="149">
        <v>45353</v>
      </c>
      <c r="H4955" s="150">
        <v>98000</v>
      </c>
      <c r="I4955" s="148" t="str">
        <f t="shared" si="308"/>
        <v>2024Q1</v>
      </c>
      <c r="J4955" s="148">
        <f t="shared" si="309"/>
        <v>0</v>
      </c>
      <c r="K4955" s="148">
        <f t="shared" si="310"/>
        <v>2</v>
      </c>
      <c r="L4955" s="151">
        <f t="shared" si="311"/>
        <v>1</v>
      </c>
    </row>
    <row r="4956" spans="2:12" x14ac:dyDescent="0.25">
      <c r="B4956" s="147" t="s">
        <v>11</v>
      </c>
      <c r="C4956" s="148" t="s">
        <v>7</v>
      </c>
      <c r="D4956" s="148">
        <v>43</v>
      </c>
      <c r="E4956" s="148" t="s">
        <v>8</v>
      </c>
      <c r="F4956" s="149">
        <v>45540</v>
      </c>
      <c r="G4956" s="149">
        <v>45537</v>
      </c>
      <c r="H4956" s="150">
        <v>59000</v>
      </c>
      <c r="I4956" s="148" t="str">
        <f t="shared" si="308"/>
        <v>2024Q3</v>
      </c>
      <c r="J4956" s="148">
        <f t="shared" si="309"/>
        <v>0</v>
      </c>
      <c r="K4956" s="148">
        <f t="shared" si="310"/>
        <v>0</v>
      </c>
      <c r="L4956" s="151">
        <f t="shared" si="311"/>
        <v>1</v>
      </c>
    </row>
    <row r="4957" spans="2:12" x14ac:dyDescent="0.25">
      <c r="B4957" s="147" t="s">
        <v>9</v>
      </c>
      <c r="C4957" s="148" t="s">
        <v>13</v>
      </c>
      <c r="D4957" s="148">
        <v>29</v>
      </c>
      <c r="E4957" s="148" t="s">
        <v>8</v>
      </c>
      <c r="F4957" s="149">
        <v>45543</v>
      </c>
      <c r="G4957" s="149">
        <v>44743</v>
      </c>
      <c r="H4957" s="150">
        <v>100000</v>
      </c>
      <c r="I4957" s="148" t="str">
        <f t="shared" si="308"/>
        <v>2022Q3</v>
      </c>
      <c r="J4957" s="148">
        <f t="shared" si="309"/>
        <v>2</v>
      </c>
      <c r="K4957" s="148">
        <f t="shared" si="310"/>
        <v>8</v>
      </c>
      <c r="L4957" s="151">
        <f t="shared" si="311"/>
        <v>0.8</v>
      </c>
    </row>
    <row r="4958" spans="2:12" x14ac:dyDescent="0.25">
      <c r="B4958" s="147" t="s">
        <v>9</v>
      </c>
      <c r="C4958" s="148" t="s">
        <v>7</v>
      </c>
      <c r="D4958" s="148">
        <v>58</v>
      </c>
      <c r="E4958" s="148" t="s">
        <v>8</v>
      </c>
      <c r="F4958" s="149">
        <v>45544</v>
      </c>
      <c r="G4958" s="149">
        <v>42676</v>
      </c>
      <c r="H4958" s="150">
        <v>12000</v>
      </c>
      <c r="I4958" s="148" t="str">
        <f t="shared" si="308"/>
        <v>2016Q4</v>
      </c>
      <c r="J4958" s="148">
        <f t="shared" si="309"/>
        <v>8</v>
      </c>
      <c r="K4958" s="148">
        <f t="shared" si="310"/>
        <v>31</v>
      </c>
      <c r="L4958" s="151">
        <f t="shared" si="311"/>
        <v>1</v>
      </c>
    </row>
    <row r="4959" spans="2:12" x14ac:dyDescent="0.25">
      <c r="B4959" s="147" t="s">
        <v>9</v>
      </c>
      <c r="C4959" s="148" t="s">
        <v>7</v>
      </c>
      <c r="D4959" s="148">
        <v>57</v>
      </c>
      <c r="E4959" s="148" t="s">
        <v>8</v>
      </c>
      <c r="F4959" s="149">
        <v>45544</v>
      </c>
      <c r="G4959" s="149">
        <v>44267</v>
      </c>
      <c r="H4959" s="150">
        <v>15000</v>
      </c>
      <c r="I4959" s="148" t="str">
        <f t="shared" si="308"/>
        <v>2021Q1</v>
      </c>
      <c r="J4959" s="148">
        <f t="shared" si="309"/>
        <v>3</v>
      </c>
      <c r="K4959" s="148">
        <f t="shared" si="310"/>
        <v>14</v>
      </c>
      <c r="L4959" s="151">
        <f t="shared" si="311"/>
        <v>1</v>
      </c>
    </row>
    <row r="4960" spans="2:12" x14ac:dyDescent="0.25">
      <c r="B4960" s="147" t="s">
        <v>11</v>
      </c>
      <c r="C4960" s="148" t="s">
        <v>7</v>
      </c>
      <c r="D4960" s="148">
        <v>64</v>
      </c>
      <c r="E4960" s="148" t="s">
        <v>8</v>
      </c>
      <c r="F4960" s="149">
        <v>45544</v>
      </c>
      <c r="G4960" s="149">
        <v>45511</v>
      </c>
      <c r="H4960" s="150">
        <v>10000</v>
      </c>
      <c r="I4960" s="148" t="str">
        <f t="shared" si="308"/>
        <v>2024Q3</v>
      </c>
      <c r="J4960" s="148">
        <f t="shared" si="309"/>
        <v>0</v>
      </c>
      <c r="K4960" s="148">
        <f t="shared" si="310"/>
        <v>0</v>
      </c>
      <c r="L4960" s="151">
        <f t="shared" si="311"/>
        <v>1</v>
      </c>
    </row>
    <row r="4961" spans="2:12" x14ac:dyDescent="0.25">
      <c r="B4961" s="147" t="s">
        <v>9</v>
      </c>
      <c r="C4961" s="148" t="s">
        <v>7</v>
      </c>
      <c r="D4961" s="148">
        <v>56</v>
      </c>
      <c r="E4961" s="148" t="s">
        <v>8</v>
      </c>
      <c r="F4961" s="149">
        <v>45545</v>
      </c>
      <c r="G4961" s="149">
        <v>43305</v>
      </c>
      <c r="H4961" s="150">
        <v>17000</v>
      </c>
      <c r="I4961" s="148" t="str">
        <f t="shared" si="308"/>
        <v>2018Q3</v>
      </c>
      <c r="J4961" s="148">
        <f t="shared" si="309"/>
        <v>6</v>
      </c>
      <c r="K4961" s="148">
        <f t="shared" si="310"/>
        <v>24</v>
      </c>
      <c r="L4961" s="151">
        <f t="shared" si="311"/>
        <v>1</v>
      </c>
    </row>
    <row r="4962" spans="2:12" x14ac:dyDescent="0.25">
      <c r="B4962" s="147" t="s">
        <v>9</v>
      </c>
      <c r="C4962" s="148" t="s">
        <v>7</v>
      </c>
      <c r="D4962" s="148">
        <v>48</v>
      </c>
      <c r="E4962" s="148" t="s">
        <v>8</v>
      </c>
      <c r="F4962" s="149">
        <v>45545</v>
      </c>
      <c r="G4962" s="149">
        <v>44024</v>
      </c>
      <c r="H4962" s="150">
        <v>38000</v>
      </c>
      <c r="I4962" s="148" t="str">
        <f t="shared" si="308"/>
        <v>2020Q3</v>
      </c>
      <c r="J4962" s="148">
        <f t="shared" si="309"/>
        <v>4</v>
      </c>
      <c r="K4962" s="148">
        <f t="shared" si="310"/>
        <v>16</v>
      </c>
      <c r="L4962" s="151">
        <f t="shared" si="311"/>
        <v>1</v>
      </c>
    </row>
    <row r="4963" spans="2:12" x14ac:dyDescent="0.25">
      <c r="B4963" s="147" t="s">
        <v>9</v>
      </c>
      <c r="C4963" s="148" t="s">
        <v>7</v>
      </c>
      <c r="D4963" s="148">
        <v>39</v>
      </c>
      <c r="E4963" s="148" t="s">
        <v>8</v>
      </c>
      <c r="F4963" s="149">
        <v>45545</v>
      </c>
      <c r="G4963" s="149">
        <v>44593</v>
      </c>
      <c r="H4963" s="150">
        <v>81000</v>
      </c>
      <c r="I4963" s="148" t="str">
        <f t="shared" si="308"/>
        <v>2022Q1</v>
      </c>
      <c r="J4963" s="148">
        <f t="shared" si="309"/>
        <v>2</v>
      </c>
      <c r="K4963" s="148">
        <f t="shared" si="310"/>
        <v>10</v>
      </c>
      <c r="L4963" s="151">
        <f t="shared" si="311"/>
        <v>1</v>
      </c>
    </row>
    <row r="4964" spans="2:12" x14ac:dyDescent="0.25">
      <c r="B4964" s="147" t="s">
        <v>9</v>
      </c>
      <c r="C4964" s="148" t="s">
        <v>13</v>
      </c>
      <c r="D4964" s="148">
        <v>34</v>
      </c>
      <c r="E4964" s="148" t="s">
        <v>8</v>
      </c>
      <c r="F4964" s="149">
        <v>45545</v>
      </c>
      <c r="G4964" s="149">
        <v>44612</v>
      </c>
      <c r="H4964" s="150">
        <v>91000</v>
      </c>
      <c r="I4964" s="148" t="str">
        <f t="shared" si="308"/>
        <v>2022Q1</v>
      </c>
      <c r="J4964" s="148">
        <f t="shared" si="309"/>
        <v>2</v>
      </c>
      <c r="K4964" s="148">
        <f t="shared" si="310"/>
        <v>10</v>
      </c>
      <c r="L4964" s="151">
        <f t="shared" si="311"/>
        <v>0.8</v>
      </c>
    </row>
    <row r="4965" spans="2:12" x14ac:dyDescent="0.25">
      <c r="B4965" s="147" t="s">
        <v>6</v>
      </c>
      <c r="C4965" s="148" t="s">
        <v>7</v>
      </c>
      <c r="D4965" s="148">
        <v>28</v>
      </c>
      <c r="E4965" s="148" t="s">
        <v>8</v>
      </c>
      <c r="F4965" s="149">
        <v>45545</v>
      </c>
      <c r="G4965" s="149">
        <v>45362</v>
      </c>
      <c r="H4965" s="150">
        <v>100000</v>
      </c>
      <c r="I4965" s="148" t="str">
        <f t="shared" si="308"/>
        <v>2024Q1</v>
      </c>
      <c r="J4965" s="148">
        <f t="shared" si="309"/>
        <v>0</v>
      </c>
      <c r="K4965" s="148">
        <f t="shared" si="310"/>
        <v>2</v>
      </c>
      <c r="L4965" s="151">
        <f t="shared" si="311"/>
        <v>1</v>
      </c>
    </row>
    <row r="4966" spans="2:12" x14ac:dyDescent="0.25">
      <c r="B4966" s="147" t="s">
        <v>6</v>
      </c>
      <c r="C4966" s="148" t="s">
        <v>7</v>
      </c>
      <c r="D4966" s="148">
        <v>48</v>
      </c>
      <c r="E4966" s="148" t="s">
        <v>8</v>
      </c>
      <c r="F4966" s="149">
        <v>45545</v>
      </c>
      <c r="G4966" s="149">
        <v>45501</v>
      </c>
      <c r="H4966" s="150">
        <v>38000</v>
      </c>
      <c r="I4966" s="148" t="str">
        <f t="shared" si="308"/>
        <v>2024Q3</v>
      </c>
      <c r="J4966" s="148">
        <f t="shared" si="309"/>
        <v>0</v>
      </c>
      <c r="K4966" s="148">
        <f t="shared" si="310"/>
        <v>0</v>
      </c>
      <c r="L4966" s="151">
        <f t="shared" si="311"/>
        <v>1</v>
      </c>
    </row>
    <row r="4967" spans="2:12" x14ac:dyDescent="0.25">
      <c r="B4967" s="147" t="s">
        <v>9</v>
      </c>
      <c r="C4967" s="148" t="s">
        <v>7</v>
      </c>
      <c r="D4967" s="148">
        <v>44</v>
      </c>
      <c r="E4967" s="148" t="s">
        <v>8</v>
      </c>
      <c r="F4967" s="149">
        <v>45546</v>
      </c>
      <c r="G4967" s="149">
        <v>44345</v>
      </c>
      <c r="H4967" s="150">
        <v>52000</v>
      </c>
      <c r="I4967" s="148" t="str">
        <f t="shared" si="308"/>
        <v>2021Q2</v>
      </c>
      <c r="J4967" s="148">
        <f t="shared" si="309"/>
        <v>3</v>
      </c>
      <c r="K4967" s="148">
        <f t="shared" si="310"/>
        <v>13</v>
      </c>
      <c r="L4967" s="151">
        <f t="shared" si="311"/>
        <v>1</v>
      </c>
    </row>
    <row r="4968" spans="2:12" x14ac:dyDescent="0.25">
      <c r="B4968" s="147" t="s">
        <v>9</v>
      </c>
      <c r="C4968" s="148" t="s">
        <v>13</v>
      </c>
      <c r="D4968" s="148">
        <v>30</v>
      </c>
      <c r="E4968" s="148" t="s">
        <v>8</v>
      </c>
      <c r="F4968" s="149">
        <v>45546</v>
      </c>
      <c r="G4968" s="149">
        <v>44841</v>
      </c>
      <c r="H4968" s="150">
        <v>100000</v>
      </c>
      <c r="I4968" s="148" t="str">
        <f t="shared" si="308"/>
        <v>2022Q4</v>
      </c>
      <c r="J4968" s="148">
        <f t="shared" si="309"/>
        <v>2</v>
      </c>
      <c r="K4968" s="148">
        <f t="shared" si="310"/>
        <v>7</v>
      </c>
      <c r="L4968" s="151">
        <f t="shared" si="311"/>
        <v>0.8</v>
      </c>
    </row>
    <row r="4969" spans="2:12" x14ac:dyDescent="0.25">
      <c r="B4969" s="147" t="s">
        <v>9</v>
      </c>
      <c r="C4969" s="148" t="s">
        <v>7</v>
      </c>
      <c r="D4969" s="148">
        <v>55</v>
      </c>
      <c r="E4969" s="148" t="s">
        <v>8</v>
      </c>
      <c r="F4969" s="149">
        <v>45546</v>
      </c>
      <c r="G4969" s="149">
        <v>45235</v>
      </c>
      <c r="H4969" s="150">
        <v>20000</v>
      </c>
      <c r="I4969" s="148" t="str">
        <f t="shared" si="308"/>
        <v>2023Q4</v>
      </c>
      <c r="J4969" s="148">
        <f t="shared" si="309"/>
        <v>1</v>
      </c>
      <c r="K4969" s="148">
        <f t="shared" si="310"/>
        <v>3</v>
      </c>
      <c r="L4969" s="151">
        <f t="shared" si="311"/>
        <v>1</v>
      </c>
    </row>
    <row r="4970" spans="2:12" x14ac:dyDescent="0.25">
      <c r="B4970" s="147" t="s">
        <v>6</v>
      </c>
      <c r="C4970" s="148" t="s">
        <v>7</v>
      </c>
      <c r="D4970" s="148">
        <v>59</v>
      </c>
      <c r="E4970" s="148" t="s">
        <v>8</v>
      </c>
      <c r="F4970" s="149">
        <v>45546</v>
      </c>
      <c r="G4970" s="149">
        <v>45331</v>
      </c>
      <c r="H4970" s="150">
        <v>10000</v>
      </c>
      <c r="I4970" s="148" t="str">
        <f t="shared" si="308"/>
        <v>2024Q1</v>
      </c>
      <c r="J4970" s="148">
        <f t="shared" si="309"/>
        <v>0</v>
      </c>
      <c r="K4970" s="148">
        <f t="shared" si="310"/>
        <v>2</v>
      </c>
      <c r="L4970" s="151">
        <f t="shared" si="311"/>
        <v>1</v>
      </c>
    </row>
    <row r="4971" spans="2:12" x14ac:dyDescent="0.25">
      <c r="B4971" s="147" t="s">
        <v>6</v>
      </c>
      <c r="C4971" s="148" t="s">
        <v>7</v>
      </c>
      <c r="D4971" s="148">
        <v>53</v>
      </c>
      <c r="E4971" s="148" t="s">
        <v>8</v>
      </c>
      <c r="F4971" s="149">
        <v>45546</v>
      </c>
      <c r="G4971" s="149">
        <v>45359</v>
      </c>
      <c r="H4971" s="150">
        <v>25000</v>
      </c>
      <c r="I4971" s="148" t="str">
        <f t="shared" si="308"/>
        <v>2024Q1</v>
      </c>
      <c r="J4971" s="148">
        <f t="shared" si="309"/>
        <v>0</v>
      </c>
      <c r="K4971" s="148">
        <f t="shared" si="310"/>
        <v>2</v>
      </c>
      <c r="L4971" s="151">
        <f t="shared" si="311"/>
        <v>1</v>
      </c>
    </row>
    <row r="4972" spans="2:12" x14ac:dyDescent="0.25">
      <c r="B4972" s="147" t="s">
        <v>6</v>
      </c>
      <c r="C4972" s="148" t="s">
        <v>7</v>
      </c>
      <c r="D4972" s="148">
        <v>24</v>
      </c>
      <c r="E4972" s="148" t="s">
        <v>8</v>
      </c>
      <c r="F4972" s="149">
        <v>45546</v>
      </c>
      <c r="G4972" s="149">
        <v>45461</v>
      </c>
      <c r="H4972" s="150">
        <v>100000</v>
      </c>
      <c r="I4972" s="148" t="str">
        <f t="shared" si="308"/>
        <v>2024Q2</v>
      </c>
      <c r="J4972" s="148">
        <f t="shared" si="309"/>
        <v>0</v>
      </c>
      <c r="K4972" s="148">
        <f t="shared" si="310"/>
        <v>1</v>
      </c>
      <c r="L4972" s="151">
        <f t="shared" si="311"/>
        <v>1</v>
      </c>
    </row>
    <row r="4973" spans="2:12" x14ac:dyDescent="0.25">
      <c r="B4973" s="147" t="s">
        <v>6</v>
      </c>
      <c r="C4973" s="148" t="s">
        <v>7</v>
      </c>
      <c r="D4973" s="148">
        <v>39</v>
      </c>
      <c r="E4973" s="148" t="s">
        <v>8</v>
      </c>
      <c r="F4973" s="149">
        <v>45546</v>
      </c>
      <c r="G4973" s="149">
        <v>45474</v>
      </c>
      <c r="H4973" s="150">
        <v>81000</v>
      </c>
      <c r="I4973" s="148" t="str">
        <f t="shared" si="308"/>
        <v>2024Q3</v>
      </c>
      <c r="J4973" s="148">
        <f t="shared" si="309"/>
        <v>0</v>
      </c>
      <c r="K4973" s="148">
        <f t="shared" si="310"/>
        <v>0</v>
      </c>
      <c r="L4973" s="151">
        <f t="shared" si="311"/>
        <v>1</v>
      </c>
    </row>
    <row r="4974" spans="2:12" x14ac:dyDescent="0.25">
      <c r="B4974" s="147" t="s">
        <v>9</v>
      </c>
      <c r="C4974" s="148" t="s">
        <v>13</v>
      </c>
      <c r="D4974" s="148">
        <v>31</v>
      </c>
      <c r="E4974" s="148" t="s">
        <v>8</v>
      </c>
      <c r="F4974" s="149">
        <v>45547</v>
      </c>
      <c r="G4974" s="149">
        <v>43671</v>
      </c>
      <c r="H4974" s="150">
        <v>98000</v>
      </c>
      <c r="I4974" s="148" t="str">
        <f t="shared" si="308"/>
        <v>2019Q3</v>
      </c>
      <c r="J4974" s="148">
        <f t="shared" si="309"/>
        <v>5</v>
      </c>
      <c r="K4974" s="148">
        <f t="shared" si="310"/>
        <v>20</v>
      </c>
      <c r="L4974" s="151">
        <f t="shared" si="311"/>
        <v>0.8</v>
      </c>
    </row>
    <row r="4975" spans="2:12" x14ac:dyDescent="0.25">
      <c r="B4975" s="147" t="s">
        <v>9</v>
      </c>
      <c r="C4975" s="148" t="s">
        <v>7</v>
      </c>
      <c r="D4975" s="148">
        <v>60</v>
      </c>
      <c r="E4975" s="148" t="s">
        <v>8</v>
      </c>
      <c r="F4975" s="149">
        <v>45547</v>
      </c>
      <c r="G4975" s="149">
        <v>45266</v>
      </c>
      <c r="H4975" s="150">
        <v>10000</v>
      </c>
      <c r="I4975" s="148" t="str">
        <f t="shared" si="308"/>
        <v>2023Q4</v>
      </c>
      <c r="J4975" s="148">
        <f t="shared" si="309"/>
        <v>1</v>
      </c>
      <c r="K4975" s="148">
        <f t="shared" si="310"/>
        <v>3</v>
      </c>
      <c r="L4975" s="151">
        <f t="shared" si="311"/>
        <v>1</v>
      </c>
    </row>
    <row r="4976" spans="2:12" x14ac:dyDescent="0.25">
      <c r="B4976" s="147" t="s">
        <v>6</v>
      </c>
      <c r="C4976" s="148" t="s">
        <v>7</v>
      </c>
      <c r="D4976" s="148">
        <v>54</v>
      </c>
      <c r="E4976" s="148" t="s">
        <v>8</v>
      </c>
      <c r="F4976" s="149">
        <v>45547</v>
      </c>
      <c r="G4976" s="149">
        <v>45445</v>
      </c>
      <c r="H4976" s="150">
        <v>22000</v>
      </c>
      <c r="I4976" s="148" t="str">
        <f t="shared" si="308"/>
        <v>2024Q2</v>
      </c>
      <c r="J4976" s="148">
        <f t="shared" si="309"/>
        <v>0</v>
      </c>
      <c r="K4976" s="148">
        <f t="shared" si="310"/>
        <v>1</v>
      </c>
      <c r="L4976" s="151">
        <f t="shared" si="311"/>
        <v>1</v>
      </c>
    </row>
    <row r="4977" spans="2:12" x14ac:dyDescent="0.25">
      <c r="B4977" s="147" t="s">
        <v>6</v>
      </c>
      <c r="C4977" s="148" t="s">
        <v>7</v>
      </c>
      <c r="D4977" s="148">
        <v>35</v>
      </c>
      <c r="E4977" s="148" t="s">
        <v>8</v>
      </c>
      <c r="F4977" s="149">
        <v>45547</v>
      </c>
      <c r="G4977" s="149">
        <v>45479</v>
      </c>
      <c r="H4977" s="150">
        <v>88000</v>
      </c>
      <c r="I4977" s="148" t="str">
        <f t="shared" si="308"/>
        <v>2024Q3</v>
      </c>
      <c r="J4977" s="148">
        <f t="shared" si="309"/>
        <v>0</v>
      </c>
      <c r="K4977" s="148">
        <f t="shared" si="310"/>
        <v>0</v>
      </c>
      <c r="L4977" s="151">
        <f t="shared" si="311"/>
        <v>1</v>
      </c>
    </row>
    <row r="4978" spans="2:12" x14ac:dyDescent="0.25">
      <c r="B4978" s="147" t="s">
        <v>11</v>
      </c>
      <c r="C4978" s="148" t="s">
        <v>7</v>
      </c>
      <c r="D4978" s="148">
        <v>37</v>
      </c>
      <c r="E4978" s="148" t="s">
        <v>8</v>
      </c>
      <c r="F4978" s="149">
        <v>45547</v>
      </c>
      <c r="G4978" s="149">
        <v>45532</v>
      </c>
      <c r="H4978" s="150">
        <v>86000</v>
      </c>
      <c r="I4978" s="148" t="str">
        <f t="shared" si="308"/>
        <v>2024Q3</v>
      </c>
      <c r="J4978" s="148">
        <f t="shared" si="309"/>
        <v>0</v>
      </c>
      <c r="K4978" s="148">
        <f t="shared" si="310"/>
        <v>0</v>
      </c>
      <c r="L4978" s="151">
        <f t="shared" si="311"/>
        <v>1</v>
      </c>
    </row>
    <row r="4979" spans="2:12" x14ac:dyDescent="0.25">
      <c r="B4979" s="147" t="s">
        <v>9</v>
      </c>
      <c r="C4979" s="148" t="s">
        <v>7</v>
      </c>
      <c r="D4979" s="148">
        <v>39</v>
      </c>
      <c r="E4979" s="148" t="s">
        <v>8</v>
      </c>
      <c r="F4979" s="149">
        <v>45550</v>
      </c>
      <c r="G4979" s="149">
        <v>42780</v>
      </c>
      <c r="H4979" s="150">
        <v>81000</v>
      </c>
      <c r="I4979" s="148" t="str">
        <f t="shared" si="308"/>
        <v>2017Q1</v>
      </c>
      <c r="J4979" s="148">
        <f t="shared" si="309"/>
        <v>7</v>
      </c>
      <c r="K4979" s="148">
        <f t="shared" si="310"/>
        <v>30</v>
      </c>
      <c r="L4979" s="151">
        <f t="shared" si="311"/>
        <v>1</v>
      </c>
    </row>
    <row r="4980" spans="2:12" x14ac:dyDescent="0.25">
      <c r="B4980" s="147" t="s">
        <v>9</v>
      </c>
      <c r="C4980" s="148" t="s">
        <v>13</v>
      </c>
      <c r="D4980" s="148">
        <v>38</v>
      </c>
      <c r="E4980" s="148" t="s">
        <v>8</v>
      </c>
      <c r="F4980" s="149">
        <v>45550</v>
      </c>
      <c r="G4980" s="149">
        <v>45191</v>
      </c>
      <c r="H4980" s="150">
        <v>84000</v>
      </c>
      <c r="I4980" s="148" t="str">
        <f t="shared" si="308"/>
        <v>2023Q3</v>
      </c>
      <c r="J4980" s="148">
        <f t="shared" si="309"/>
        <v>1</v>
      </c>
      <c r="K4980" s="148">
        <f t="shared" si="310"/>
        <v>4</v>
      </c>
      <c r="L4980" s="151">
        <f t="shared" si="311"/>
        <v>0.8</v>
      </c>
    </row>
    <row r="4981" spans="2:12" x14ac:dyDescent="0.25">
      <c r="B4981" s="147" t="s">
        <v>9</v>
      </c>
      <c r="C4981" s="148" t="s">
        <v>7</v>
      </c>
      <c r="D4981" s="148">
        <v>49</v>
      </c>
      <c r="E4981" s="148" t="s">
        <v>8</v>
      </c>
      <c r="F4981" s="149">
        <v>45550</v>
      </c>
      <c r="G4981" s="149">
        <v>45229</v>
      </c>
      <c r="H4981" s="150">
        <v>35000</v>
      </c>
      <c r="I4981" s="148" t="str">
        <f t="shared" si="308"/>
        <v>2023Q4</v>
      </c>
      <c r="J4981" s="148">
        <f t="shared" si="309"/>
        <v>1</v>
      </c>
      <c r="K4981" s="148">
        <f t="shared" si="310"/>
        <v>3</v>
      </c>
      <c r="L4981" s="151">
        <f t="shared" si="311"/>
        <v>1</v>
      </c>
    </row>
    <row r="4982" spans="2:12" x14ac:dyDescent="0.25">
      <c r="B4982" s="147" t="s">
        <v>6</v>
      </c>
      <c r="C4982" s="148" t="s">
        <v>7</v>
      </c>
      <c r="D4982" s="148">
        <v>60</v>
      </c>
      <c r="E4982" s="148" t="s">
        <v>8</v>
      </c>
      <c r="F4982" s="149">
        <v>45550</v>
      </c>
      <c r="G4982" s="149">
        <v>45461</v>
      </c>
      <c r="H4982" s="150">
        <v>10000</v>
      </c>
      <c r="I4982" s="148" t="str">
        <f t="shared" si="308"/>
        <v>2024Q2</v>
      </c>
      <c r="J4982" s="148">
        <f t="shared" si="309"/>
        <v>0</v>
      </c>
      <c r="K4982" s="148">
        <f t="shared" si="310"/>
        <v>1</v>
      </c>
      <c r="L4982" s="151">
        <f t="shared" si="311"/>
        <v>1</v>
      </c>
    </row>
    <row r="4983" spans="2:12" x14ac:dyDescent="0.25">
      <c r="B4983" s="147" t="s">
        <v>6</v>
      </c>
      <c r="C4983" s="148" t="s">
        <v>7</v>
      </c>
      <c r="D4983" s="148">
        <v>41</v>
      </c>
      <c r="E4983" s="148" t="s">
        <v>8</v>
      </c>
      <c r="F4983" s="149">
        <v>45550</v>
      </c>
      <c r="G4983" s="149">
        <v>45485</v>
      </c>
      <c r="H4983" s="150">
        <v>68000</v>
      </c>
      <c r="I4983" s="148" t="str">
        <f t="shared" si="308"/>
        <v>2024Q3</v>
      </c>
      <c r="J4983" s="148">
        <f t="shared" si="309"/>
        <v>0</v>
      </c>
      <c r="K4983" s="148">
        <f t="shared" si="310"/>
        <v>0</v>
      </c>
      <c r="L4983" s="151">
        <f t="shared" si="311"/>
        <v>1</v>
      </c>
    </row>
    <row r="4984" spans="2:12" x14ac:dyDescent="0.25">
      <c r="B4984" s="147" t="s">
        <v>11</v>
      </c>
      <c r="C4984" s="148" t="s">
        <v>7</v>
      </c>
      <c r="D4984" s="148">
        <v>30</v>
      </c>
      <c r="E4984" s="148" t="s">
        <v>8</v>
      </c>
      <c r="F4984" s="149">
        <v>45550</v>
      </c>
      <c r="G4984" s="149">
        <v>45537</v>
      </c>
      <c r="H4984" s="150">
        <v>100000</v>
      </c>
      <c r="I4984" s="148" t="str">
        <f t="shared" si="308"/>
        <v>2024Q3</v>
      </c>
      <c r="J4984" s="148">
        <f t="shared" si="309"/>
        <v>0</v>
      </c>
      <c r="K4984" s="148">
        <f t="shared" si="310"/>
        <v>0</v>
      </c>
      <c r="L4984" s="151">
        <f t="shared" si="311"/>
        <v>1</v>
      </c>
    </row>
    <row r="4985" spans="2:12" x14ac:dyDescent="0.25">
      <c r="B4985" s="147" t="s">
        <v>9</v>
      </c>
      <c r="C4985" s="148" t="s">
        <v>13</v>
      </c>
      <c r="D4985" s="148">
        <v>41</v>
      </c>
      <c r="E4985" s="148" t="s">
        <v>8</v>
      </c>
      <c r="F4985" s="149">
        <v>45551</v>
      </c>
      <c r="G4985" s="149">
        <v>43848</v>
      </c>
      <c r="H4985" s="150">
        <v>68000</v>
      </c>
      <c r="I4985" s="148" t="str">
        <f t="shared" si="308"/>
        <v>2020Q1</v>
      </c>
      <c r="J4985" s="148">
        <f t="shared" si="309"/>
        <v>4</v>
      </c>
      <c r="K4985" s="148">
        <f t="shared" si="310"/>
        <v>18</v>
      </c>
      <c r="L4985" s="151">
        <f t="shared" si="311"/>
        <v>0.8</v>
      </c>
    </row>
    <row r="4986" spans="2:12" x14ac:dyDescent="0.25">
      <c r="B4986" s="147" t="s">
        <v>9</v>
      </c>
      <c r="C4986" s="148" t="s">
        <v>7</v>
      </c>
      <c r="D4986" s="148">
        <v>51</v>
      </c>
      <c r="E4986" s="148" t="s">
        <v>8</v>
      </c>
      <c r="F4986" s="149">
        <v>45551</v>
      </c>
      <c r="G4986" s="149">
        <v>45117</v>
      </c>
      <c r="H4986" s="150">
        <v>30000</v>
      </c>
      <c r="I4986" s="148" t="str">
        <f t="shared" si="308"/>
        <v>2023Q3</v>
      </c>
      <c r="J4986" s="148">
        <f t="shared" si="309"/>
        <v>1</v>
      </c>
      <c r="K4986" s="148">
        <f t="shared" si="310"/>
        <v>4</v>
      </c>
      <c r="L4986" s="151">
        <f t="shared" si="311"/>
        <v>1</v>
      </c>
    </row>
    <row r="4987" spans="2:12" x14ac:dyDescent="0.25">
      <c r="B4987" s="147" t="s">
        <v>6</v>
      </c>
      <c r="C4987" s="148" t="s">
        <v>7</v>
      </c>
      <c r="D4987" s="148">
        <v>53</v>
      </c>
      <c r="E4987" s="148" t="s">
        <v>8</v>
      </c>
      <c r="F4987" s="149">
        <v>45551</v>
      </c>
      <c r="G4987" s="149">
        <v>45409</v>
      </c>
      <c r="H4987" s="150">
        <v>25000</v>
      </c>
      <c r="I4987" s="148" t="str">
        <f t="shared" si="308"/>
        <v>2024Q2</v>
      </c>
      <c r="J4987" s="148">
        <f t="shared" si="309"/>
        <v>0</v>
      </c>
      <c r="K4987" s="148">
        <f t="shared" si="310"/>
        <v>1</v>
      </c>
      <c r="L4987" s="151">
        <f t="shared" si="311"/>
        <v>1</v>
      </c>
    </row>
    <row r="4988" spans="2:12" x14ac:dyDescent="0.25">
      <c r="B4988" s="147" t="s">
        <v>6</v>
      </c>
      <c r="C4988" s="148" t="s">
        <v>7</v>
      </c>
      <c r="D4988" s="148">
        <v>52</v>
      </c>
      <c r="E4988" s="148" t="s">
        <v>8</v>
      </c>
      <c r="F4988" s="149">
        <v>45551</v>
      </c>
      <c r="G4988" s="149">
        <v>45438</v>
      </c>
      <c r="H4988" s="150">
        <v>27000</v>
      </c>
      <c r="I4988" s="148" t="str">
        <f t="shared" si="308"/>
        <v>2024Q2</v>
      </c>
      <c r="J4988" s="148">
        <f t="shared" si="309"/>
        <v>0</v>
      </c>
      <c r="K4988" s="148">
        <f t="shared" si="310"/>
        <v>1</v>
      </c>
      <c r="L4988" s="151">
        <f t="shared" si="311"/>
        <v>1</v>
      </c>
    </row>
    <row r="4989" spans="2:12" x14ac:dyDescent="0.25">
      <c r="B4989" s="147" t="s">
        <v>6</v>
      </c>
      <c r="C4989" s="148" t="s">
        <v>7</v>
      </c>
      <c r="D4989" s="148">
        <v>44</v>
      </c>
      <c r="E4989" s="148" t="s">
        <v>8</v>
      </c>
      <c r="F4989" s="149">
        <v>45551</v>
      </c>
      <c r="G4989" s="149">
        <v>45485</v>
      </c>
      <c r="H4989" s="150">
        <v>52000</v>
      </c>
      <c r="I4989" s="148" t="str">
        <f t="shared" si="308"/>
        <v>2024Q3</v>
      </c>
      <c r="J4989" s="148">
        <f t="shared" si="309"/>
        <v>0</v>
      </c>
      <c r="K4989" s="148">
        <f t="shared" si="310"/>
        <v>0</v>
      </c>
      <c r="L4989" s="151">
        <f t="shared" si="311"/>
        <v>1</v>
      </c>
    </row>
    <row r="4990" spans="2:12" x14ac:dyDescent="0.25">
      <c r="B4990" s="147" t="s">
        <v>9</v>
      </c>
      <c r="C4990" s="148" t="s">
        <v>7</v>
      </c>
      <c r="D4990" s="148">
        <v>49</v>
      </c>
      <c r="E4990" s="148" t="s">
        <v>8</v>
      </c>
      <c r="F4990" s="149">
        <v>45552</v>
      </c>
      <c r="G4990" s="149">
        <v>44678</v>
      </c>
      <c r="H4990" s="150">
        <v>35000</v>
      </c>
      <c r="I4990" s="148" t="str">
        <f t="shared" si="308"/>
        <v>2022Q2</v>
      </c>
      <c r="J4990" s="148">
        <f t="shared" si="309"/>
        <v>2</v>
      </c>
      <c r="K4990" s="148">
        <f t="shared" si="310"/>
        <v>9</v>
      </c>
      <c r="L4990" s="151">
        <f t="shared" si="311"/>
        <v>1</v>
      </c>
    </row>
    <row r="4991" spans="2:12" x14ac:dyDescent="0.25">
      <c r="B4991" s="147" t="s">
        <v>6</v>
      </c>
      <c r="C4991" s="148" t="s">
        <v>7</v>
      </c>
      <c r="D4991" s="148">
        <v>27</v>
      </c>
      <c r="E4991" s="148" t="s">
        <v>8</v>
      </c>
      <c r="F4991" s="149">
        <v>45552</v>
      </c>
      <c r="G4991" s="149">
        <v>45128</v>
      </c>
      <c r="H4991" s="150">
        <v>100000</v>
      </c>
      <c r="I4991" s="148" t="str">
        <f t="shared" si="308"/>
        <v>2023Q3</v>
      </c>
      <c r="J4991" s="148">
        <f t="shared" si="309"/>
        <v>1</v>
      </c>
      <c r="K4991" s="148">
        <f t="shared" si="310"/>
        <v>4</v>
      </c>
      <c r="L4991" s="151">
        <f t="shared" si="311"/>
        <v>1</v>
      </c>
    </row>
    <row r="4992" spans="2:12" x14ac:dyDescent="0.25">
      <c r="B4992" s="147" t="s">
        <v>9</v>
      </c>
      <c r="C4992" s="148" t="s">
        <v>7</v>
      </c>
      <c r="D4992" s="148">
        <v>58</v>
      </c>
      <c r="E4992" s="148" t="s">
        <v>8</v>
      </c>
      <c r="F4992" s="149">
        <v>45552</v>
      </c>
      <c r="G4992" s="149">
        <v>45293</v>
      </c>
      <c r="H4992" s="150">
        <v>12000</v>
      </c>
      <c r="I4992" s="148" t="str">
        <f t="shared" si="308"/>
        <v>2024Q1</v>
      </c>
      <c r="J4992" s="148">
        <f t="shared" si="309"/>
        <v>0</v>
      </c>
      <c r="K4992" s="148">
        <f t="shared" si="310"/>
        <v>2</v>
      </c>
      <c r="L4992" s="151">
        <f t="shared" si="311"/>
        <v>1</v>
      </c>
    </row>
    <row r="4993" spans="2:12" x14ac:dyDescent="0.25">
      <c r="B4993" s="147" t="s">
        <v>6</v>
      </c>
      <c r="C4993" s="148" t="s">
        <v>7</v>
      </c>
      <c r="D4993" s="148">
        <v>57</v>
      </c>
      <c r="E4993" s="148" t="s">
        <v>8</v>
      </c>
      <c r="F4993" s="149">
        <v>45552</v>
      </c>
      <c r="G4993" s="149">
        <v>45406</v>
      </c>
      <c r="H4993" s="150">
        <v>15000</v>
      </c>
      <c r="I4993" s="148" t="str">
        <f t="shared" si="308"/>
        <v>2024Q2</v>
      </c>
      <c r="J4993" s="148">
        <f t="shared" si="309"/>
        <v>0</v>
      </c>
      <c r="K4993" s="148">
        <f t="shared" si="310"/>
        <v>1</v>
      </c>
      <c r="L4993" s="151">
        <f t="shared" si="311"/>
        <v>1</v>
      </c>
    </row>
    <row r="4994" spans="2:12" x14ac:dyDescent="0.25">
      <c r="B4994" s="147" t="s">
        <v>6</v>
      </c>
      <c r="C4994" s="148" t="s">
        <v>7</v>
      </c>
      <c r="D4994" s="148">
        <v>63</v>
      </c>
      <c r="E4994" s="148" t="s">
        <v>8</v>
      </c>
      <c r="F4994" s="149">
        <v>45553</v>
      </c>
      <c r="G4994" s="149">
        <v>44837</v>
      </c>
      <c r="H4994" s="150">
        <v>10000</v>
      </c>
      <c r="I4994" s="148" t="str">
        <f t="shared" si="308"/>
        <v>2022Q4</v>
      </c>
      <c r="J4994" s="148">
        <f t="shared" si="309"/>
        <v>2</v>
      </c>
      <c r="K4994" s="148">
        <f t="shared" si="310"/>
        <v>7</v>
      </c>
      <c r="L4994" s="151">
        <f t="shared" si="311"/>
        <v>1</v>
      </c>
    </row>
    <row r="4995" spans="2:12" x14ac:dyDescent="0.25">
      <c r="B4995" s="147" t="s">
        <v>9</v>
      </c>
      <c r="C4995" s="148" t="s">
        <v>13</v>
      </c>
      <c r="D4995" s="148">
        <v>39</v>
      </c>
      <c r="E4995" s="148" t="s">
        <v>8</v>
      </c>
      <c r="F4995" s="149">
        <v>45553</v>
      </c>
      <c r="G4995" s="149">
        <v>45016</v>
      </c>
      <c r="H4995" s="150">
        <v>81000</v>
      </c>
      <c r="I4995" s="148" t="str">
        <f t="shared" si="308"/>
        <v>2023Q1</v>
      </c>
      <c r="J4995" s="148">
        <f t="shared" si="309"/>
        <v>1</v>
      </c>
      <c r="K4995" s="148">
        <f t="shared" si="310"/>
        <v>6</v>
      </c>
      <c r="L4995" s="151">
        <f t="shared" si="311"/>
        <v>0.8</v>
      </c>
    </row>
    <row r="4996" spans="2:12" x14ac:dyDescent="0.25">
      <c r="B4996" s="147" t="s">
        <v>9</v>
      </c>
      <c r="C4996" s="148" t="s">
        <v>13</v>
      </c>
      <c r="D4996" s="148">
        <v>38</v>
      </c>
      <c r="E4996" s="148" t="s">
        <v>8</v>
      </c>
      <c r="F4996" s="149">
        <v>45553</v>
      </c>
      <c r="G4996" s="149">
        <v>45068</v>
      </c>
      <c r="H4996" s="150">
        <v>84000</v>
      </c>
      <c r="I4996" s="148" t="str">
        <f t="shared" si="308"/>
        <v>2023Q2</v>
      </c>
      <c r="J4996" s="148">
        <f t="shared" si="309"/>
        <v>1</v>
      </c>
      <c r="K4996" s="148">
        <f t="shared" si="310"/>
        <v>5</v>
      </c>
      <c r="L4996" s="151">
        <f t="shared" si="311"/>
        <v>0.8</v>
      </c>
    </row>
    <row r="4997" spans="2:12" x14ac:dyDescent="0.25">
      <c r="B4997" s="147" t="s">
        <v>6</v>
      </c>
      <c r="C4997" s="148" t="s">
        <v>7</v>
      </c>
      <c r="D4997" s="148">
        <v>24</v>
      </c>
      <c r="E4997" s="148" t="s">
        <v>8</v>
      </c>
      <c r="F4997" s="149">
        <v>45553</v>
      </c>
      <c r="G4997" s="149">
        <v>45420</v>
      </c>
      <c r="H4997" s="150">
        <v>100000</v>
      </c>
      <c r="I4997" s="148" t="str">
        <f t="shared" si="308"/>
        <v>2024Q2</v>
      </c>
      <c r="J4997" s="148">
        <f t="shared" si="309"/>
        <v>0</v>
      </c>
      <c r="K4997" s="148">
        <f t="shared" si="310"/>
        <v>1</v>
      </c>
      <c r="L4997" s="151">
        <f t="shared" si="311"/>
        <v>1</v>
      </c>
    </row>
    <row r="4998" spans="2:12" x14ac:dyDescent="0.25">
      <c r="B4998" s="147" t="s">
        <v>9</v>
      </c>
      <c r="C4998" s="148" t="s">
        <v>7</v>
      </c>
      <c r="D4998" s="148">
        <v>57</v>
      </c>
      <c r="E4998" s="148" t="s">
        <v>8</v>
      </c>
      <c r="F4998" s="149">
        <v>45554</v>
      </c>
      <c r="G4998" s="149">
        <v>44290</v>
      </c>
      <c r="H4998" s="150">
        <v>15000</v>
      </c>
      <c r="I4998" s="148" t="str">
        <f t="shared" si="308"/>
        <v>2021Q2</v>
      </c>
      <c r="J4998" s="148">
        <f t="shared" si="309"/>
        <v>3</v>
      </c>
      <c r="K4998" s="148">
        <f t="shared" si="310"/>
        <v>13</v>
      </c>
      <c r="L4998" s="151">
        <f t="shared" si="311"/>
        <v>1</v>
      </c>
    </row>
    <row r="4999" spans="2:12" x14ac:dyDescent="0.25">
      <c r="B4999" s="147" t="s">
        <v>9</v>
      </c>
      <c r="C4999" s="148" t="s">
        <v>13</v>
      </c>
      <c r="D4999" s="148">
        <v>58</v>
      </c>
      <c r="E4999" s="148" t="s">
        <v>8</v>
      </c>
      <c r="F4999" s="149">
        <v>45554</v>
      </c>
      <c r="G4999" s="149">
        <v>45299</v>
      </c>
      <c r="H4999" s="150">
        <v>12000</v>
      </c>
      <c r="I4999" s="148" t="str">
        <f t="shared" si="308"/>
        <v>2024Q1</v>
      </c>
      <c r="J4999" s="148">
        <f t="shared" si="309"/>
        <v>0</v>
      </c>
      <c r="K4999" s="148">
        <f t="shared" si="310"/>
        <v>2</v>
      </c>
      <c r="L4999" s="151">
        <f t="shared" si="311"/>
        <v>0.8</v>
      </c>
    </row>
    <row r="5000" spans="2:12" x14ac:dyDescent="0.25">
      <c r="B5000" s="147" t="s">
        <v>11</v>
      </c>
      <c r="C5000" s="148" t="s">
        <v>7</v>
      </c>
      <c r="D5000" s="148">
        <v>61</v>
      </c>
      <c r="E5000" s="148" t="s">
        <v>8</v>
      </c>
      <c r="F5000" s="149">
        <v>45554</v>
      </c>
      <c r="G5000" s="149">
        <v>45547</v>
      </c>
      <c r="H5000" s="150">
        <v>10000</v>
      </c>
      <c r="I5000" s="148" t="str">
        <f t="shared" si="308"/>
        <v>2024Q3</v>
      </c>
      <c r="J5000" s="148">
        <f t="shared" si="309"/>
        <v>0</v>
      </c>
      <c r="K5000" s="148">
        <f t="shared" si="310"/>
        <v>0</v>
      </c>
      <c r="L5000" s="151">
        <f t="shared" si="311"/>
        <v>1</v>
      </c>
    </row>
    <row r="5001" spans="2:12" x14ac:dyDescent="0.25">
      <c r="B5001" s="147" t="s">
        <v>9</v>
      </c>
      <c r="C5001" s="148" t="s">
        <v>7</v>
      </c>
      <c r="D5001" s="148">
        <v>55</v>
      </c>
      <c r="E5001" s="148" t="s">
        <v>8</v>
      </c>
      <c r="F5001" s="149">
        <v>45557</v>
      </c>
      <c r="G5001" s="149">
        <v>44297</v>
      </c>
      <c r="H5001" s="150">
        <v>20000</v>
      </c>
      <c r="I5001" s="148" t="str">
        <f t="shared" si="308"/>
        <v>2021Q2</v>
      </c>
      <c r="J5001" s="148">
        <f t="shared" si="309"/>
        <v>3</v>
      </c>
      <c r="K5001" s="148">
        <f t="shared" si="310"/>
        <v>13</v>
      </c>
      <c r="L5001" s="151">
        <f t="shared" si="311"/>
        <v>1</v>
      </c>
    </row>
    <row r="5002" spans="2:12" x14ac:dyDescent="0.25">
      <c r="B5002" s="147" t="s">
        <v>9</v>
      </c>
      <c r="C5002" s="148" t="s">
        <v>13</v>
      </c>
      <c r="D5002" s="148">
        <v>28</v>
      </c>
      <c r="E5002" s="148" t="s">
        <v>8</v>
      </c>
      <c r="F5002" s="149">
        <v>45557</v>
      </c>
      <c r="G5002" s="149">
        <v>45034</v>
      </c>
      <c r="H5002" s="150">
        <v>100000</v>
      </c>
      <c r="I5002" s="148" t="str">
        <f t="shared" si="308"/>
        <v>2023Q2</v>
      </c>
      <c r="J5002" s="148">
        <f t="shared" si="309"/>
        <v>1</v>
      </c>
      <c r="K5002" s="148">
        <f t="shared" si="310"/>
        <v>5</v>
      </c>
      <c r="L5002" s="151">
        <f t="shared" si="311"/>
        <v>0.8</v>
      </c>
    </row>
    <row r="5003" spans="2:12" x14ac:dyDescent="0.25">
      <c r="B5003" s="147" t="s">
        <v>9</v>
      </c>
      <c r="C5003" s="148" t="s">
        <v>13</v>
      </c>
      <c r="D5003" s="148">
        <v>38</v>
      </c>
      <c r="E5003" s="148" t="s">
        <v>8</v>
      </c>
      <c r="F5003" s="149">
        <v>45558</v>
      </c>
      <c r="G5003" s="149">
        <v>44336</v>
      </c>
      <c r="H5003" s="150">
        <v>84000</v>
      </c>
      <c r="I5003" s="148" t="str">
        <f t="shared" ref="I5003:I5066" si="312">YEAR(G5003)&amp;"Q"&amp;ROUNDUP(MONTH(G5003)/3,0)</f>
        <v>2021Q2</v>
      </c>
      <c r="J5003" s="148">
        <f t="shared" ref="J5003:J5066" si="313">YEAR(F5003)-YEAR(G5003)</f>
        <v>3</v>
      </c>
      <c r="K5003" s="148">
        <f t="shared" ref="K5003:K5066" si="314">(YEAR(F5003)*4+ROUNDDOWN((MONTH(F5003)-1)/3,0))
-(YEAR(G5003)*4+ROUNDDOWN((MONTH(G5003)-1)/3,0))</f>
        <v>13</v>
      </c>
      <c r="L5003" s="151">
        <f t="shared" ref="L5003:L5066" si="315">IF(C5003="Declined",0,IF(C5003="Admitted",1,IF(B5003="TPD",0.8,1)))</f>
        <v>0.8</v>
      </c>
    </row>
    <row r="5004" spans="2:12" x14ac:dyDescent="0.25">
      <c r="B5004" s="147" t="s">
        <v>9</v>
      </c>
      <c r="C5004" s="148" t="s">
        <v>13</v>
      </c>
      <c r="D5004" s="148">
        <v>49</v>
      </c>
      <c r="E5004" s="148" t="s">
        <v>8</v>
      </c>
      <c r="F5004" s="149">
        <v>45558</v>
      </c>
      <c r="G5004" s="149">
        <v>44841</v>
      </c>
      <c r="H5004" s="150">
        <v>35000</v>
      </c>
      <c r="I5004" s="148" t="str">
        <f t="shared" si="312"/>
        <v>2022Q4</v>
      </c>
      <c r="J5004" s="148">
        <f t="shared" si="313"/>
        <v>2</v>
      </c>
      <c r="K5004" s="148">
        <f t="shared" si="314"/>
        <v>7</v>
      </c>
      <c r="L5004" s="151">
        <f t="shared" si="315"/>
        <v>0.8</v>
      </c>
    </row>
    <row r="5005" spans="2:12" x14ac:dyDescent="0.25">
      <c r="B5005" s="147" t="s">
        <v>6</v>
      </c>
      <c r="C5005" s="148" t="s">
        <v>7</v>
      </c>
      <c r="D5005" s="148">
        <v>19</v>
      </c>
      <c r="E5005" s="148" t="s">
        <v>8</v>
      </c>
      <c r="F5005" s="149">
        <v>45558</v>
      </c>
      <c r="G5005" s="149">
        <v>45460</v>
      </c>
      <c r="H5005" s="150">
        <v>100000</v>
      </c>
      <c r="I5005" s="148" t="str">
        <f t="shared" si="312"/>
        <v>2024Q2</v>
      </c>
      <c r="J5005" s="148">
        <f t="shared" si="313"/>
        <v>0</v>
      </c>
      <c r="K5005" s="148">
        <f t="shared" si="314"/>
        <v>1</v>
      </c>
      <c r="L5005" s="151">
        <f t="shared" si="315"/>
        <v>1</v>
      </c>
    </row>
    <row r="5006" spans="2:12" x14ac:dyDescent="0.25">
      <c r="B5006" s="147" t="s">
        <v>6</v>
      </c>
      <c r="C5006" s="148" t="s">
        <v>7</v>
      </c>
      <c r="D5006" s="148">
        <v>62</v>
      </c>
      <c r="E5006" s="148" t="s">
        <v>8</v>
      </c>
      <c r="F5006" s="149">
        <v>45559</v>
      </c>
      <c r="G5006" s="149">
        <v>45311</v>
      </c>
      <c r="H5006" s="150">
        <v>10000</v>
      </c>
      <c r="I5006" s="148" t="str">
        <f t="shared" si="312"/>
        <v>2024Q1</v>
      </c>
      <c r="J5006" s="148">
        <f t="shared" si="313"/>
        <v>0</v>
      </c>
      <c r="K5006" s="148">
        <f t="shared" si="314"/>
        <v>2</v>
      </c>
      <c r="L5006" s="151">
        <f t="shared" si="315"/>
        <v>1</v>
      </c>
    </row>
    <row r="5007" spans="2:12" x14ac:dyDescent="0.25">
      <c r="B5007" s="147" t="s">
        <v>6</v>
      </c>
      <c r="C5007" s="148" t="s">
        <v>7</v>
      </c>
      <c r="D5007" s="148">
        <v>60</v>
      </c>
      <c r="E5007" s="148" t="s">
        <v>8</v>
      </c>
      <c r="F5007" s="149">
        <v>45559</v>
      </c>
      <c r="G5007" s="149">
        <v>45424</v>
      </c>
      <c r="H5007" s="150">
        <v>10000</v>
      </c>
      <c r="I5007" s="148" t="str">
        <f t="shared" si="312"/>
        <v>2024Q2</v>
      </c>
      <c r="J5007" s="148">
        <f t="shared" si="313"/>
        <v>0</v>
      </c>
      <c r="K5007" s="148">
        <f t="shared" si="314"/>
        <v>1</v>
      </c>
      <c r="L5007" s="151">
        <f t="shared" si="315"/>
        <v>1</v>
      </c>
    </row>
    <row r="5008" spans="2:12" x14ac:dyDescent="0.25">
      <c r="B5008" s="147" t="s">
        <v>6</v>
      </c>
      <c r="C5008" s="148" t="s">
        <v>7</v>
      </c>
      <c r="D5008" s="148">
        <v>49</v>
      </c>
      <c r="E5008" s="148" t="s">
        <v>8</v>
      </c>
      <c r="F5008" s="149">
        <v>45559</v>
      </c>
      <c r="G5008" s="149">
        <v>45483</v>
      </c>
      <c r="H5008" s="150">
        <v>35000</v>
      </c>
      <c r="I5008" s="148" t="str">
        <f t="shared" si="312"/>
        <v>2024Q3</v>
      </c>
      <c r="J5008" s="148">
        <f t="shared" si="313"/>
        <v>0</v>
      </c>
      <c r="K5008" s="148">
        <f t="shared" si="314"/>
        <v>0</v>
      </c>
      <c r="L5008" s="151">
        <f t="shared" si="315"/>
        <v>1</v>
      </c>
    </row>
    <row r="5009" spans="2:12" x14ac:dyDescent="0.25">
      <c r="B5009" s="147" t="s">
        <v>9</v>
      </c>
      <c r="C5009" s="148" t="s">
        <v>10</v>
      </c>
      <c r="D5009" s="148">
        <v>48</v>
      </c>
      <c r="E5009" s="148" t="s">
        <v>8</v>
      </c>
      <c r="F5009" s="149">
        <v>45561</v>
      </c>
      <c r="G5009" s="149">
        <v>44317</v>
      </c>
      <c r="H5009" s="150">
        <v>38000</v>
      </c>
      <c r="I5009" s="148" t="str">
        <f t="shared" si="312"/>
        <v>2021Q2</v>
      </c>
      <c r="J5009" s="148">
        <f t="shared" si="313"/>
        <v>3</v>
      </c>
      <c r="K5009" s="148">
        <f t="shared" si="314"/>
        <v>13</v>
      </c>
      <c r="L5009" s="151">
        <f t="shared" si="315"/>
        <v>0</v>
      </c>
    </row>
    <row r="5010" spans="2:12" x14ac:dyDescent="0.25">
      <c r="B5010" s="147" t="s">
        <v>9</v>
      </c>
      <c r="C5010" s="148" t="s">
        <v>13</v>
      </c>
      <c r="D5010" s="148">
        <v>52</v>
      </c>
      <c r="E5010" s="148" t="s">
        <v>8</v>
      </c>
      <c r="F5010" s="149">
        <v>45561</v>
      </c>
      <c r="G5010" s="149">
        <v>45210</v>
      </c>
      <c r="H5010" s="150">
        <v>27000</v>
      </c>
      <c r="I5010" s="148" t="str">
        <f t="shared" si="312"/>
        <v>2023Q4</v>
      </c>
      <c r="J5010" s="148">
        <f t="shared" si="313"/>
        <v>1</v>
      </c>
      <c r="K5010" s="148">
        <f t="shared" si="314"/>
        <v>3</v>
      </c>
      <c r="L5010" s="151">
        <f t="shared" si="315"/>
        <v>0.8</v>
      </c>
    </row>
    <row r="5011" spans="2:12" x14ac:dyDescent="0.25">
      <c r="B5011" s="147" t="s">
        <v>9</v>
      </c>
      <c r="C5011" s="148" t="s">
        <v>13</v>
      </c>
      <c r="D5011" s="148">
        <v>46</v>
      </c>
      <c r="E5011" s="148" t="s">
        <v>8</v>
      </c>
      <c r="F5011" s="149">
        <v>45561</v>
      </c>
      <c r="G5011" s="149">
        <v>45321</v>
      </c>
      <c r="H5011" s="150">
        <v>43000</v>
      </c>
      <c r="I5011" s="148" t="str">
        <f t="shared" si="312"/>
        <v>2024Q1</v>
      </c>
      <c r="J5011" s="148">
        <f t="shared" si="313"/>
        <v>0</v>
      </c>
      <c r="K5011" s="148">
        <f t="shared" si="314"/>
        <v>2</v>
      </c>
      <c r="L5011" s="151">
        <f t="shared" si="315"/>
        <v>0.8</v>
      </c>
    </row>
    <row r="5012" spans="2:12" x14ac:dyDescent="0.25">
      <c r="B5012" s="147" t="s">
        <v>6</v>
      </c>
      <c r="C5012" s="148" t="s">
        <v>7</v>
      </c>
      <c r="D5012" s="148">
        <v>34</v>
      </c>
      <c r="E5012" s="148" t="s">
        <v>8</v>
      </c>
      <c r="F5012" s="149">
        <v>45561</v>
      </c>
      <c r="G5012" s="149">
        <v>45437</v>
      </c>
      <c r="H5012" s="150">
        <v>91000</v>
      </c>
      <c r="I5012" s="148" t="str">
        <f t="shared" si="312"/>
        <v>2024Q2</v>
      </c>
      <c r="J5012" s="148">
        <f t="shared" si="313"/>
        <v>0</v>
      </c>
      <c r="K5012" s="148">
        <f t="shared" si="314"/>
        <v>1</v>
      </c>
      <c r="L5012" s="151">
        <f t="shared" si="315"/>
        <v>1</v>
      </c>
    </row>
    <row r="5013" spans="2:12" x14ac:dyDescent="0.25">
      <c r="B5013" s="147" t="s">
        <v>6</v>
      </c>
      <c r="C5013" s="148" t="s">
        <v>7</v>
      </c>
      <c r="D5013" s="148">
        <v>32</v>
      </c>
      <c r="E5013" s="148" t="s">
        <v>8</v>
      </c>
      <c r="F5013" s="149">
        <v>45561</v>
      </c>
      <c r="G5013" s="149">
        <v>45513</v>
      </c>
      <c r="H5013" s="150">
        <v>96000</v>
      </c>
      <c r="I5013" s="148" t="str">
        <f t="shared" si="312"/>
        <v>2024Q3</v>
      </c>
      <c r="J5013" s="148">
        <f t="shared" si="313"/>
        <v>0</v>
      </c>
      <c r="K5013" s="148">
        <f t="shared" si="314"/>
        <v>0</v>
      </c>
      <c r="L5013" s="151">
        <f t="shared" si="315"/>
        <v>1</v>
      </c>
    </row>
    <row r="5014" spans="2:12" x14ac:dyDescent="0.25">
      <c r="B5014" s="147" t="s">
        <v>11</v>
      </c>
      <c r="C5014" s="148" t="s">
        <v>7</v>
      </c>
      <c r="D5014" s="148">
        <v>56</v>
      </c>
      <c r="E5014" s="148" t="s">
        <v>8</v>
      </c>
      <c r="F5014" s="149">
        <v>45561</v>
      </c>
      <c r="G5014" s="149">
        <v>45533</v>
      </c>
      <c r="H5014" s="150">
        <v>17000</v>
      </c>
      <c r="I5014" s="148" t="str">
        <f t="shared" si="312"/>
        <v>2024Q3</v>
      </c>
      <c r="J5014" s="148">
        <f t="shared" si="313"/>
        <v>0</v>
      </c>
      <c r="K5014" s="148">
        <f t="shared" si="314"/>
        <v>0</v>
      </c>
      <c r="L5014" s="151">
        <f t="shared" si="315"/>
        <v>1</v>
      </c>
    </row>
    <row r="5015" spans="2:12" x14ac:dyDescent="0.25">
      <c r="B5015" s="147" t="s">
        <v>9</v>
      </c>
      <c r="C5015" s="148" t="s">
        <v>13</v>
      </c>
      <c r="D5015" s="148">
        <v>39</v>
      </c>
      <c r="E5015" s="148" t="s">
        <v>8</v>
      </c>
      <c r="F5015" s="149">
        <v>45564</v>
      </c>
      <c r="G5015" s="149">
        <v>43770</v>
      </c>
      <c r="H5015" s="150">
        <v>81000</v>
      </c>
      <c r="I5015" s="148" t="str">
        <f t="shared" si="312"/>
        <v>2019Q4</v>
      </c>
      <c r="J5015" s="148">
        <f t="shared" si="313"/>
        <v>5</v>
      </c>
      <c r="K5015" s="148">
        <f t="shared" si="314"/>
        <v>19</v>
      </c>
      <c r="L5015" s="151">
        <f t="shared" si="315"/>
        <v>0.8</v>
      </c>
    </row>
    <row r="5016" spans="2:12" x14ac:dyDescent="0.25">
      <c r="B5016" s="147" t="s">
        <v>9</v>
      </c>
      <c r="C5016" s="148" t="s">
        <v>7</v>
      </c>
      <c r="D5016" s="148">
        <v>47</v>
      </c>
      <c r="E5016" s="148" t="s">
        <v>8</v>
      </c>
      <c r="F5016" s="149">
        <v>45564</v>
      </c>
      <c r="G5016" s="149">
        <v>44159</v>
      </c>
      <c r="H5016" s="150">
        <v>40000</v>
      </c>
      <c r="I5016" s="148" t="str">
        <f t="shared" si="312"/>
        <v>2020Q4</v>
      </c>
      <c r="J5016" s="148">
        <f t="shared" si="313"/>
        <v>4</v>
      </c>
      <c r="K5016" s="148">
        <f t="shared" si="314"/>
        <v>15</v>
      </c>
      <c r="L5016" s="151">
        <f t="shared" si="315"/>
        <v>1</v>
      </c>
    </row>
    <row r="5017" spans="2:12" x14ac:dyDescent="0.25">
      <c r="B5017" s="147" t="s">
        <v>9</v>
      </c>
      <c r="C5017" s="148" t="s">
        <v>7</v>
      </c>
      <c r="D5017" s="148">
        <v>57</v>
      </c>
      <c r="E5017" s="148" t="s">
        <v>12</v>
      </c>
      <c r="F5017" s="149">
        <v>45564</v>
      </c>
      <c r="G5017" s="149">
        <v>44378</v>
      </c>
      <c r="H5017" s="150">
        <v>30000</v>
      </c>
      <c r="I5017" s="148" t="str">
        <f t="shared" si="312"/>
        <v>2021Q3</v>
      </c>
      <c r="J5017" s="148">
        <f t="shared" si="313"/>
        <v>3</v>
      </c>
      <c r="K5017" s="148">
        <f t="shared" si="314"/>
        <v>12</v>
      </c>
      <c r="L5017" s="151">
        <f t="shared" si="315"/>
        <v>1</v>
      </c>
    </row>
    <row r="5018" spans="2:12" x14ac:dyDescent="0.25">
      <c r="B5018" s="147" t="s">
        <v>9</v>
      </c>
      <c r="C5018" s="148" t="s">
        <v>7</v>
      </c>
      <c r="D5018" s="148">
        <v>52</v>
      </c>
      <c r="E5018" s="148" t="s">
        <v>8</v>
      </c>
      <c r="F5018" s="149">
        <v>45564</v>
      </c>
      <c r="G5018" s="149">
        <v>44462</v>
      </c>
      <c r="H5018" s="150">
        <v>27000</v>
      </c>
      <c r="I5018" s="148" t="str">
        <f t="shared" si="312"/>
        <v>2021Q3</v>
      </c>
      <c r="J5018" s="148">
        <f t="shared" si="313"/>
        <v>3</v>
      </c>
      <c r="K5018" s="148">
        <f t="shared" si="314"/>
        <v>12</v>
      </c>
      <c r="L5018" s="151">
        <f t="shared" si="315"/>
        <v>1</v>
      </c>
    </row>
    <row r="5019" spans="2:12" x14ac:dyDescent="0.25">
      <c r="B5019" s="147" t="s">
        <v>9</v>
      </c>
      <c r="C5019" s="148" t="s">
        <v>7</v>
      </c>
      <c r="D5019" s="148">
        <v>32</v>
      </c>
      <c r="E5019" s="148" t="s">
        <v>8</v>
      </c>
      <c r="F5019" s="149">
        <v>45564</v>
      </c>
      <c r="G5019" s="149">
        <v>44870</v>
      </c>
      <c r="H5019" s="150">
        <v>96000</v>
      </c>
      <c r="I5019" s="148" t="str">
        <f t="shared" si="312"/>
        <v>2022Q4</v>
      </c>
      <c r="J5019" s="148">
        <f t="shared" si="313"/>
        <v>2</v>
      </c>
      <c r="K5019" s="148">
        <f t="shared" si="314"/>
        <v>7</v>
      </c>
      <c r="L5019" s="151">
        <f t="shared" si="315"/>
        <v>1</v>
      </c>
    </row>
    <row r="5020" spans="2:12" x14ac:dyDescent="0.25">
      <c r="B5020" s="147" t="s">
        <v>9</v>
      </c>
      <c r="C5020" s="148" t="s">
        <v>7</v>
      </c>
      <c r="D5020" s="148">
        <v>58</v>
      </c>
      <c r="E5020" s="148" t="s">
        <v>8</v>
      </c>
      <c r="F5020" s="149">
        <v>45564</v>
      </c>
      <c r="G5020" s="149">
        <v>45261</v>
      </c>
      <c r="H5020" s="150">
        <v>12000</v>
      </c>
      <c r="I5020" s="148" t="str">
        <f t="shared" si="312"/>
        <v>2023Q4</v>
      </c>
      <c r="J5020" s="148">
        <f t="shared" si="313"/>
        <v>1</v>
      </c>
      <c r="K5020" s="148">
        <f t="shared" si="314"/>
        <v>3</v>
      </c>
      <c r="L5020" s="151">
        <f t="shared" si="315"/>
        <v>1</v>
      </c>
    </row>
    <row r="5021" spans="2:12" x14ac:dyDescent="0.25">
      <c r="B5021" s="147" t="s">
        <v>9</v>
      </c>
      <c r="C5021" s="148" t="s">
        <v>7</v>
      </c>
      <c r="D5021" s="148">
        <v>48</v>
      </c>
      <c r="E5021" s="148" t="s">
        <v>8</v>
      </c>
      <c r="F5021" s="149">
        <v>45564</v>
      </c>
      <c r="G5021" s="149">
        <v>45359</v>
      </c>
      <c r="H5021" s="150">
        <v>38000</v>
      </c>
      <c r="I5021" s="148" t="str">
        <f t="shared" si="312"/>
        <v>2024Q1</v>
      </c>
      <c r="J5021" s="148">
        <f t="shared" si="313"/>
        <v>0</v>
      </c>
      <c r="K5021" s="148">
        <f t="shared" si="314"/>
        <v>2</v>
      </c>
      <c r="L5021" s="151">
        <f t="shared" si="315"/>
        <v>1</v>
      </c>
    </row>
    <row r="5022" spans="2:12" x14ac:dyDescent="0.25">
      <c r="B5022" s="147" t="s">
        <v>6</v>
      </c>
      <c r="C5022" s="148" t="s">
        <v>7</v>
      </c>
      <c r="D5022" s="148">
        <v>40</v>
      </c>
      <c r="E5022" s="148" t="s">
        <v>8</v>
      </c>
      <c r="F5022" s="149">
        <v>45564</v>
      </c>
      <c r="G5022" s="149">
        <v>45437</v>
      </c>
      <c r="H5022" s="150">
        <v>74000</v>
      </c>
      <c r="I5022" s="148" t="str">
        <f t="shared" si="312"/>
        <v>2024Q2</v>
      </c>
      <c r="J5022" s="148">
        <f t="shared" si="313"/>
        <v>0</v>
      </c>
      <c r="K5022" s="148">
        <f t="shared" si="314"/>
        <v>1</v>
      </c>
      <c r="L5022" s="151">
        <f t="shared" si="315"/>
        <v>1</v>
      </c>
    </row>
    <row r="5023" spans="2:12" x14ac:dyDescent="0.25">
      <c r="B5023" s="147" t="s">
        <v>6</v>
      </c>
      <c r="C5023" s="148" t="s">
        <v>7</v>
      </c>
      <c r="D5023" s="148">
        <v>42</v>
      </c>
      <c r="E5023" s="148" t="s">
        <v>8</v>
      </c>
      <c r="F5023" s="149">
        <v>45564</v>
      </c>
      <c r="G5023" s="149">
        <v>45437</v>
      </c>
      <c r="H5023" s="150">
        <v>64000</v>
      </c>
      <c r="I5023" s="148" t="str">
        <f t="shared" si="312"/>
        <v>2024Q2</v>
      </c>
      <c r="J5023" s="148">
        <f t="shared" si="313"/>
        <v>0</v>
      </c>
      <c r="K5023" s="148">
        <f t="shared" si="314"/>
        <v>1</v>
      </c>
      <c r="L5023" s="151">
        <f t="shared" si="315"/>
        <v>1</v>
      </c>
    </row>
    <row r="5024" spans="2:12" x14ac:dyDescent="0.25">
      <c r="B5024" s="147" t="s">
        <v>9</v>
      </c>
      <c r="C5024" s="148" t="s">
        <v>13</v>
      </c>
      <c r="D5024" s="148">
        <v>46</v>
      </c>
      <c r="E5024" s="148" t="s">
        <v>8</v>
      </c>
      <c r="F5024" s="149">
        <v>45565</v>
      </c>
      <c r="G5024" s="149">
        <v>44197</v>
      </c>
      <c r="H5024" s="150">
        <v>43000</v>
      </c>
      <c r="I5024" s="148" t="str">
        <f t="shared" si="312"/>
        <v>2021Q1</v>
      </c>
      <c r="J5024" s="148">
        <f t="shared" si="313"/>
        <v>3</v>
      </c>
      <c r="K5024" s="148">
        <f t="shared" si="314"/>
        <v>14</v>
      </c>
      <c r="L5024" s="151">
        <f t="shared" si="315"/>
        <v>0.8</v>
      </c>
    </row>
    <row r="5025" spans="2:12" x14ac:dyDescent="0.25">
      <c r="B5025" s="147" t="s">
        <v>9</v>
      </c>
      <c r="C5025" s="148" t="s">
        <v>13</v>
      </c>
      <c r="D5025" s="148">
        <v>44</v>
      </c>
      <c r="E5025" s="148" t="s">
        <v>8</v>
      </c>
      <c r="F5025" s="149">
        <v>45565</v>
      </c>
      <c r="G5025" s="149">
        <v>44661</v>
      </c>
      <c r="H5025" s="150">
        <v>52000</v>
      </c>
      <c r="I5025" s="148" t="str">
        <f t="shared" si="312"/>
        <v>2022Q2</v>
      </c>
      <c r="J5025" s="148">
        <f t="shared" si="313"/>
        <v>2</v>
      </c>
      <c r="K5025" s="148">
        <f t="shared" si="314"/>
        <v>9</v>
      </c>
      <c r="L5025" s="151">
        <f t="shared" si="315"/>
        <v>0.8</v>
      </c>
    </row>
    <row r="5026" spans="2:12" x14ac:dyDescent="0.25">
      <c r="B5026" s="147" t="s">
        <v>9</v>
      </c>
      <c r="C5026" s="148" t="s">
        <v>7</v>
      </c>
      <c r="D5026" s="148">
        <v>19</v>
      </c>
      <c r="E5026" s="148" t="s">
        <v>8</v>
      </c>
      <c r="F5026" s="149">
        <v>45565</v>
      </c>
      <c r="G5026" s="149">
        <v>44714</v>
      </c>
      <c r="H5026" s="150">
        <v>100000</v>
      </c>
      <c r="I5026" s="148" t="str">
        <f t="shared" si="312"/>
        <v>2022Q2</v>
      </c>
      <c r="J5026" s="148">
        <f t="shared" si="313"/>
        <v>2</v>
      </c>
      <c r="K5026" s="148">
        <f t="shared" si="314"/>
        <v>9</v>
      </c>
      <c r="L5026" s="151">
        <f t="shared" si="315"/>
        <v>1</v>
      </c>
    </row>
    <row r="5027" spans="2:12" x14ac:dyDescent="0.25">
      <c r="B5027" s="147" t="s">
        <v>11</v>
      </c>
      <c r="C5027" s="148" t="s">
        <v>7</v>
      </c>
      <c r="D5027" s="148">
        <v>54</v>
      </c>
      <c r="E5027" s="148" t="s">
        <v>8</v>
      </c>
      <c r="F5027" s="149">
        <v>45565</v>
      </c>
      <c r="G5027" s="149">
        <v>45508</v>
      </c>
      <c r="H5027" s="150">
        <v>22000</v>
      </c>
      <c r="I5027" s="148" t="str">
        <f t="shared" si="312"/>
        <v>2024Q3</v>
      </c>
      <c r="J5027" s="148">
        <f t="shared" si="313"/>
        <v>0</v>
      </c>
      <c r="K5027" s="148">
        <f t="shared" si="314"/>
        <v>0</v>
      </c>
      <c r="L5027" s="151">
        <f t="shared" si="315"/>
        <v>1</v>
      </c>
    </row>
    <row r="5028" spans="2:12" x14ac:dyDescent="0.25">
      <c r="B5028" s="147" t="s">
        <v>11</v>
      </c>
      <c r="C5028" s="148" t="s">
        <v>7</v>
      </c>
      <c r="D5028" s="148">
        <v>58</v>
      </c>
      <c r="E5028" s="148" t="s">
        <v>12</v>
      </c>
      <c r="F5028" s="149">
        <v>45565</v>
      </c>
      <c r="G5028" s="149">
        <v>45546</v>
      </c>
      <c r="H5028" s="150">
        <v>24000</v>
      </c>
      <c r="I5028" s="148" t="str">
        <f t="shared" si="312"/>
        <v>2024Q3</v>
      </c>
      <c r="J5028" s="148">
        <f t="shared" si="313"/>
        <v>0</v>
      </c>
      <c r="K5028" s="148">
        <f t="shared" si="314"/>
        <v>0</v>
      </c>
      <c r="L5028" s="151">
        <f t="shared" si="315"/>
        <v>1</v>
      </c>
    </row>
    <row r="5029" spans="2:12" x14ac:dyDescent="0.25">
      <c r="B5029" s="147" t="s">
        <v>11</v>
      </c>
      <c r="C5029" s="148" t="s">
        <v>7</v>
      </c>
      <c r="D5029" s="148">
        <v>64</v>
      </c>
      <c r="E5029" s="148" t="s">
        <v>8</v>
      </c>
      <c r="F5029" s="149">
        <v>45565</v>
      </c>
      <c r="G5029" s="149">
        <v>45559</v>
      </c>
      <c r="H5029" s="150">
        <v>10000</v>
      </c>
      <c r="I5029" s="148" t="str">
        <f t="shared" si="312"/>
        <v>2024Q3</v>
      </c>
      <c r="J5029" s="148">
        <f t="shared" si="313"/>
        <v>0</v>
      </c>
      <c r="K5029" s="148">
        <f t="shared" si="314"/>
        <v>0</v>
      </c>
      <c r="L5029" s="151">
        <f t="shared" si="315"/>
        <v>1</v>
      </c>
    </row>
    <row r="5030" spans="2:12" x14ac:dyDescent="0.25">
      <c r="B5030" s="147" t="s">
        <v>9</v>
      </c>
      <c r="C5030" s="148" t="s">
        <v>13</v>
      </c>
      <c r="D5030" s="148">
        <v>33</v>
      </c>
      <c r="E5030" s="148" t="s">
        <v>8</v>
      </c>
      <c r="F5030" s="149">
        <v>45566</v>
      </c>
      <c r="G5030" s="149">
        <v>44243</v>
      </c>
      <c r="H5030" s="150">
        <v>94000</v>
      </c>
      <c r="I5030" s="148" t="str">
        <f t="shared" si="312"/>
        <v>2021Q1</v>
      </c>
      <c r="J5030" s="148">
        <f t="shared" si="313"/>
        <v>3</v>
      </c>
      <c r="K5030" s="148">
        <f t="shared" si="314"/>
        <v>15</v>
      </c>
      <c r="L5030" s="151">
        <f t="shared" si="315"/>
        <v>0.8</v>
      </c>
    </row>
    <row r="5031" spans="2:12" x14ac:dyDescent="0.25">
      <c r="B5031" s="147" t="s">
        <v>9</v>
      </c>
      <c r="C5031" s="148" t="s">
        <v>7</v>
      </c>
      <c r="D5031" s="148">
        <v>53</v>
      </c>
      <c r="E5031" s="148" t="s">
        <v>8</v>
      </c>
      <c r="F5031" s="149">
        <v>45566</v>
      </c>
      <c r="G5031" s="149">
        <v>45065</v>
      </c>
      <c r="H5031" s="150">
        <v>25000</v>
      </c>
      <c r="I5031" s="148" t="str">
        <f t="shared" si="312"/>
        <v>2023Q2</v>
      </c>
      <c r="J5031" s="148">
        <f t="shared" si="313"/>
        <v>1</v>
      </c>
      <c r="K5031" s="148">
        <f t="shared" si="314"/>
        <v>6</v>
      </c>
      <c r="L5031" s="151">
        <f t="shared" si="315"/>
        <v>1</v>
      </c>
    </row>
    <row r="5032" spans="2:12" x14ac:dyDescent="0.25">
      <c r="B5032" s="147" t="s">
        <v>9</v>
      </c>
      <c r="C5032" s="148" t="s">
        <v>13</v>
      </c>
      <c r="D5032" s="148">
        <v>46</v>
      </c>
      <c r="E5032" s="148" t="s">
        <v>8</v>
      </c>
      <c r="F5032" s="149">
        <v>45566</v>
      </c>
      <c r="G5032" s="149">
        <v>45096</v>
      </c>
      <c r="H5032" s="150">
        <v>43000</v>
      </c>
      <c r="I5032" s="148" t="str">
        <f t="shared" si="312"/>
        <v>2023Q2</v>
      </c>
      <c r="J5032" s="148">
        <f t="shared" si="313"/>
        <v>1</v>
      </c>
      <c r="K5032" s="148">
        <f t="shared" si="314"/>
        <v>6</v>
      </c>
      <c r="L5032" s="151">
        <f t="shared" si="315"/>
        <v>0.8</v>
      </c>
    </row>
    <row r="5033" spans="2:12" x14ac:dyDescent="0.25">
      <c r="B5033" s="147" t="s">
        <v>6</v>
      </c>
      <c r="C5033" s="148" t="s">
        <v>7</v>
      </c>
      <c r="D5033" s="148">
        <v>51</v>
      </c>
      <c r="E5033" s="148" t="s">
        <v>8</v>
      </c>
      <c r="F5033" s="149">
        <v>45566</v>
      </c>
      <c r="G5033" s="149">
        <v>45286</v>
      </c>
      <c r="H5033" s="150">
        <v>30000</v>
      </c>
      <c r="I5033" s="148" t="str">
        <f t="shared" si="312"/>
        <v>2023Q4</v>
      </c>
      <c r="J5033" s="148">
        <f t="shared" si="313"/>
        <v>1</v>
      </c>
      <c r="K5033" s="148">
        <f t="shared" si="314"/>
        <v>4</v>
      </c>
      <c r="L5033" s="151">
        <f t="shared" si="315"/>
        <v>1</v>
      </c>
    </row>
    <row r="5034" spans="2:12" x14ac:dyDescent="0.25">
      <c r="B5034" s="147" t="s">
        <v>9</v>
      </c>
      <c r="C5034" s="148" t="s">
        <v>13</v>
      </c>
      <c r="D5034" s="148">
        <v>46</v>
      </c>
      <c r="E5034" s="148" t="s">
        <v>8</v>
      </c>
      <c r="F5034" s="149">
        <v>45566</v>
      </c>
      <c r="G5034" s="149">
        <v>45352</v>
      </c>
      <c r="H5034" s="150">
        <v>43000</v>
      </c>
      <c r="I5034" s="148" t="str">
        <f t="shared" si="312"/>
        <v>2024Q1</v>
      </c>
      <c r="J5034" s="148">
        <f t="shared" si="313"/>
        <v>0</v>
      </c>
      <c r="K5034" s="148">
        <f t="shared" si="314"/>
        <v>3</v>
      </c>
      <c r="L5034" s="151">
        <f t="shared" si="315"/>
        <v>0.8</v>
      </c>
    </row>
    <row r="5035" spans="2:12" x14ac:dyDescent="0.25">
      <c r="B5035" s="147" t="s">
        <v>11</v>
      </c>
      <c r="C5035" s="148" t="s">
        <v>7</v>
      </c>
      <c r="D5035" s="148">
        <v>46</v>
      </c>
      <c r="E5035" s="148" t="s">
        <v>8</v>
      </c>
      <c r="F5035" s="149">
        <v>45566</v>
      </c>
      <c r="G5035" s="149">
        <v>45494</v>
      </c>
      <c r="H5035" s="150">
        <v>43000</v>
      </c>
      <c r="I5035" s="148" t="str">
        <f t="shared" si="312"/>
        <v>2024Q3</v>
      </c>
      <c r="J5035" s="148">
        <f t="shared" si="313"/>
        <v>0</v>
      </c>
      <c r="K5035" s="148">
        <f t="shared" si="314"/>
        <v>1</v>
      </c>
      <c r="L5035" s="151">
        <f t="shared" si="315"/>
        <v>1</v>
      </c>
    </row>
    <row r="5036" spans="2:12" x14ac:dyDescent="0.25">
      <c r="B5036" s="147" t="s">
        <v>9</v>
      </c>
      <c r="C5036" s="148" t="s">
        <v>13</v>
      </c>
      <c r="D5036" s="148">
        <v>39</v>
      </c>
      <c r="E5036" s="148" t="s">
        <v>8</v>
      </c>
      <c r="F5036" s="149">
        <v>45567</v>
      </c>
      <c r="G5036" s="149">
        <v>42479</v>
      </c>
      <c r="H5036" s="150">
        <v>81000</v>
      </c>
      <c r="I5036" s="148" t="str">
        <f t="shared" si="312"/>
        <v>2016Q2</v>
      </c>
      <c r="J5036" s="148">
        <f t="shared" si="313"/>
        <v>8</v>
      </c>
      <c r="K5036" s="148">
        <f t="shared" si="314"/>
        <v>34</v>
      </c>
      <c r="L5036" s="151">
        <f t="shared" si="315"/>
        <v>0.8</v>
      </c>
    </row>
    <row r="5037" spans="2:12" x14ac:dyDescent="0.25">
      <c r="B5037" s="147" t="s">
        <v>9</v>
      </c>
      <c r="C5037" s="148" t="s">
        <v>7</v>
      </c>
      <c r="D5037" s="148">
        <v>56</v>
      </c>
      <c r="E5037" s="148" t="s">
        <v>8</v>
      </c>
      <c r="F5037" s="149">
        <v>45567</v>
      </c>
      <c r="G5037" s="149">
        <v>45210</v>
      </c>
      <c r="H5037" s="150">
        <v>17000</v>
      </c>
      <c r="I5037" s="148" t="str">
        <f t="shared" si="312"/>
        <v>2023Q4</v>
      </c>
      <c r="J5037" s="148">
        <f t="shared" si="313"/>
        <v>1</v>
      </c>
      <c r="K5037" s="148">
        <f t="shared" si="314"/>
        <v>4</v>
      </c>
      <c r="L5037" s="151">
        <f t="shared" si="315"/>
        <v>1</v>
      </c>
    </row>
    <row r="5038" spans="2:12" x14ac:dyDescent="0.25">
      <c r="B5038" s="147" t="s">
        <v>9</v>
      </c>
      <c r="C5038" s="148" t="s">
        <v>13</v>
      </c>
      <c r="D5038" s="148">
        <v>25</v>
      </c>
      <c r="E5038" s="148" t="s">
        <v>8</v>
      </c>
      <c r="F5038" s="149">
        <v>45567</v>
      </c>
      <c r="G5038" s="149">
        <v>45266</v>
      </c>
      <c r="H5038" s="150">
        <v>100000</v>
      </c>
      <c r="I5038" s="148" t="str">
        <f t="shared" si="312"/>
        <v>2023Q4</v>
      </c>
      <c r="J5038" s="148">
        <f t="shared" si="313"/>
        <v>1</v>
      </c>
      <c r="K5038" s="148">
        <f t="shared" si="314"/>
        <v>4</v>
      </c>
      <c r="L5038" s="151">
        <f t="shared" si="315"/>
        <v>0.8</v>
      </c>
    </row>
    <row r="5039" spans="2:12" x14ac:dyDescent="0.25">
      <c r="B5039" s="147" t="s">
        <v>6</v>
      </c>
      <c r="C5039" s="148" t="s">
        <v>7</v>
      </c>
      <c r="D5039" s="148">
        <v>21</v>
      </c>
      <c r="E5039" s="148" t="s">
        <v>8</v>
      </c>
      <c r="F5039" s="149">
        <v>45567</v>
      </c>
      <c r="G5039" s="149">
        <v>45328</v>
      </c>
      <c r="H5039" s="150">
        <v>100000</v>
      </c>
      <c r="I5039" s="148" t="str">
        <f t="shared" si="312"/>
        <v>2024Q1</v>
      </c>
      <c r="J5039" s="148">
        <f t="shared" si="313"/>
        <v>0</v>
      </c>
      <c r="K5039" s="148">
        <f t="shared" si="314"/>
        <v>3</v>
      </c>
      <c r="L5039" s="151">
        <f t="shared" si="315"/>
        <v>1</v>
      </c>
    </row>
    <row r="5040" spans="2:12" x14ac:dyDescent="0.25">
      <c r="B5040" s="147" t="s">
        <v>6</v>
      </c>
      <c r="C5040" s="148" t="s">
        <v>7</v>
      </c>
      <c r="D5040" s="148">
        <v>49</v>
      </c>
      <c r="E5040" s="148" t="s">
        <v>8</v>
      </c>
      <c r="F5040" s="149">
        <v>45567</v>
      </c>
      <c r="G5040" s="149">
        <v>45389</v>
      </c>
      <c r="H5040" s="150">
        <v>35000</v>
      </c>
      <c r="I5040" s="148" t="str">
        <f t="shared" si="312"/>
        <v>2024Q2</v>
      </c>
      <c r="J5040" s="148">
        <f t="shared" si="313"/>
        <v>0</v>
      </c>
      <c r="K5040" s="148">
        <f t="shared" si="314"/>
        <v>2</v>
      </c>
      <c r="L5040" s="151">
        <f t="shared" si="315"/>
        <v>1</v>
      </c>
    </row>
    <row r="5041" spans="2:12" x14ac:dyDescent="0.25">
      <c r="B5041" s="147" t="s">
        <v>6</v>
      </c>
      <c r="C5041" s="148" t="s">
        <v>7</v>
      </c>
      <c r="D5041" s="148">
        <v>26</v>
      </c>
      <c r="E5041" s="148" t="s">
        <v>8</v>
      </c>
      <c r="F5041" s="149">
        <v>45567</v>
      </c>
      <c r="G5041" s="149">
        <v>45422</v>
      </c>
      <c r="H5041" s="150">
        <v>100000</v>
      </c>
      <c r="I5041" s="148" t="str">
        <f t="shared" si="312"/>
        <v>2024Q2</v>
      </c>
      <c r="J5041" s="148">
        <f t="shared" si="313"/>
        <v>0</v>
      </c>
      <c r="K5041" s="148">
        <f t="shared" si="314"/>
        <v>2</v>
      </c>
      <c r="L5041" s="151">
        <f t="shared" si="315"/>
        <v>1</v>
      </c>
    </row>
    <row r="5042" spans="2:12" x14ac:dyDescent="0.25">
      <c r="B5042" s="147" t="s">
        <v>6</v>
      </c>
      <c r="C5042" s="148" t="s">
        <v>7</v>
      </c>
      <c r="D5042" s="148">
        <v>54</v>
      </c>
      <c r="E5042" s="148" t="s">
        <v>8</v>
      </c>
      <c r="F5042" s="149">
        <v>45567</v>
      </c>
      <c r="G5042" s="149">
        <v>45470</v>
      </c>
      <c r="H5042" s="150">
        <v>22000</v>
      </c>
      <c r="I5042" s="148" t="str">
        <f t="shared" si="312"/>
        <v>2024Q2</v>
      </c>
      <c r="J5042" s="148">
        <f t="shared" si="313"/>
        <v>0</v>
      </c>
      <c r="K5042" s="148">
        <f t="shared" si="314"/>
        <v>2</v>
      </c>
      <c r="L5042" s="151">
        <f t="shared" si="315"/>
        <v>1</v>
      </c>
    </row>
    <row r="5043" spans="2:12" x14ac:dyDescent="0.25">
      <c r="B5043" s="147" t="s">
        <v>6</v>
      </c>
      <c r="C5043" s="148" t="s">
        <v>7</v>
      </c>
      <c r="D5043" s="148">
        <v>40</v>
      </c>
      <c r="E5043" s="148" t="s">
        <v>8</v>
      </c>
      <c r="F5043" s="149">
        <v>45567</v>
      </c>
      <c r="G5043" s="149">
        <v>45493</v>
      </c>
      <c r="H5043" s="150">
        <v>74000</v>
      </c>
      <c r="I5043" s="148" t="str">
        <f t="shared" si="312"/>
        <v>2024Q3</v>
      </c>
      <c r="J5043" s="148">
        <f t="shared" si="313"/>
        <v>0</v>
      </c>
      <c r="K5043" s="148">
        <f t="shared" si="314"/>
        <v>1</v>
      </c>
      <c r="L5043" s="151">
        <f t="shared" si="315"/>
        <v>1</v>
      </c>
    </row>
    <row r="5044" spans="2:12" x14ac:dyDescent="0.25">
      <c r="B5044" s="147" t="s">
        <v>9</v>
      </c>
      <c r="C5044" s="148" t="s">
        <v>13</v>
      </c>
      <c r="D5044" s="148">
        <v>51</v>
      </c>
      <c r="E5044" s="148" t="s">
        <v>8</v>
      </c>
      <c r="F5044" s="149">
        <v>45568</v>
      </c>
      <c r="G5044" s="149">
        <v>42767</v>
      </c>
      <c r="H5044" s="150">
        <v>30000</v>
      </c>
      <c r="I5044" s="148" t="str">
        <f t="shared" si="312"/>
        <v>2017Q1</v>
      </c>
      <c r="J5044" s="148">
        <f t="shared" si="313"/>
        <v>7</v>
      </c>
      <c r="K5044" s="148">
        <f t="shared" si="314"/>
        <v>31</v>
      </c>
      <c r="L5044" s="151">
        <f t="shared" si="315"/>
        <v>0.8</v>
      </c>
    </row>
    <row r="5045" spans="2:12" x14ac:dyDescent="0.25">
      <c r="B5045" s="147" t="s">
        <v>9</v>
      </c>
      <c r="C5045" s="148" t="s">
        <v>13</v>
      </c>
      <c r="D5045" s="148">
        <v>35</v>
      </c>
      <c r="E5045" s="148" t="s">
        <v>8</v>
      </c>
      <c r="F5045" s="149">
        <v>45568</v>
      </c>
      <c r="G5045" s="149">
        <v>43212</v>
      </c>
      <c r="H5045" s="150">
        <v>88000</v>
      </c>
      <c r="I5045" s="148" t="str">
        <f t="shared" si="312"/>
        <v>2018Q2</v>
      </c>
      <c r="J5045" s="148">
        <f t="shared" si="313"/>
        <v>6</v>
      </c>
      <c r="K5045" s="148">
        <f t="shared" si="314"/>
        <v>26</v>
      </c>
      <c r="L5045" s="151">
        <f t="shared" si="315"/>
        <v>0.8</v>
      </c>
    </row>
    <row r="5046" spans="2:12" x14ac:dyDescent="0.25">
      <c r="B5046" s="147" t="s">
        <v>9</v>
      </c>
      <c r="C5046" s="148" t="s">
        <v>7</v>
      </c>
      <c r="D5046" s="148">
        <v>45</v>
      </c>
      <c r="E5046" s="148" t="s">
        <v>8</v>
      </c>
      <c r="F5046" s="149">
        <v>45568</v>
      </c>
      <c r="G5046" s="149">
        <v>43364</v>
      </c>
      <c r="H5046" s="150">
        <v>47000</v>
      </c>
      <c r="I5046" s="148" t="str">
        <f t="shared" si="312"/>
        <v>2018Q3</v>
      </c>
      <c r="J5046" s="148">
        <f t="shared" si="313"/>
        <v>6</v>
      </c>
      <c r="K5046" s="148">
        <f t="shared" si="314"/>
        <v>25</v>
      </c>
      <c r="L5046" s="151">
        <f t="shared" si="315"/>
        <v>1</v>
      </c>
    </row>
    <row r="5047" spans="2:12" x14ac:dyDescent="0.25">
      <c r="B5047" s="147" t="s">
        <v>9</v>
      </c>
      <c r="C5047" s="148" t="s">
        <v>7</v>
      </c>
      <c r="D5047" s="148">
        <v>63</v>
      </c>
      <c r="E5047" s="148" t="s">
        <v>8</v>
      </c>
      <c r="F5047" s="149">
        <v>45568</v>
      </c>
      <c r="G5047" s="149">
        <v>44742</v>
      </c>
      <c r="H5047" s="150">
        <v>10000</v>
      </c>
      <c r="I5047" s="148" t="str">
        <f t="shared" si="312"/>
        <v>2022Q2</v>
      </c>
      <c r="J5047" s="148">
        <f t="shared" si="313"/>
        <v>2</v>
      </c>
      <c r="K5047" s="148">
        <f t="shared" si="314"/>
        <v>10</v>
      </c>
      <c r="L5047" s="151">
        <f t="shared" si="315"/>
        <v>1</v>
      </c>
    </row>
    <row r="5048" spans="2:12" x14ac:dyDescent="0.25">
      <c r="B5048" s="147" t="s">
        <v>9</v>
      </c>
      <c r="C5048" s="148" t="s">
        <v>7</v>
      </c>
      <c r="D5048" s="148">
        <v>52</v>
      </c>
      <c r="E5048" s="148" t="s">
        <v>8</v>
      </c>
      <c r="F5048" s="149">
        <v>45568</v>
      </c>
      <c r="G5048" s="149">
        <v>44975</v>
      </c>
      <c r="H5048" s="150">
        <v>27000</v>
      </c>
      <c r="I5048" s="148" t="str">
        <f t="shared" si="312"/>
        <v>2023Q1</v>
      </c>
      <c r="J5048" s="148">
        <f t="shared" si="313"/>
        <v>1</v>
      </c>
      <c r="K5048" s="148">
        <f t="shared" si="314"/>
        <v>7</v>
      </c>
      <c r="L5048" s="151">
        <f t="shared" si="315"/>
        <v>1</v>
      </c>
    </row>
    <row r="5049" spans="2:12" x14ac:dyDescent="0.25">
      <c r="B5049" s="147" t="s">
        <v>9</v>
      </c>
      <c r="C5049" s="148" t="s">
        <v>7</v>
      </c>
      <c r="D5049" s="148">
        <v>55</v>
      </c>
      <c r="E5049" s="148" t="s">
        <v>8</v>
      </c>
      <c r="F5049" s="149">
        <v>45568</v>
      </c>
      <c r="G5049" s="149">
        <v>45019</v>
      </c>
      <c r="H5049" s="150">
        <v>20000</v>
      </c>
      <c r="I5049" s="148" t="str">
        <f t="shared" si="312"/>
        <v>2023Q2</v>
      </c>
      <c r="J5049" s="148">
        <f t="shared" si="313"/>
        <v>1</v>
      </c>
      <c r="K5049" s="148">
        <f t="shared" si="314"/>
        <v>6</v>
      </c>
      <c r="L5049" s="151">
        <f t="shared" si="315"/>
        <v>1</v>
      </c>
    </row>
    <row r="5050" spans="2:12" x14ac:dyDescent="0.25">
      <c r="B5050" s="147" t="s">
        <v>9</v>
      </c>
      <c r="C5050" s="148" t="s">
        <v>7</v>
      </c>
      <c r="D5050" s="148">
        <v>56</v>
      </c>
      <c r="E5050" s="148" t="s">
        <v>8</v>
      </c>
      <c r="F5050" s="149">
        <v>45568</v>
      </c>
      <c r="G5050" s="149">
        <v>45200</v>
      </c>
      <c r="H5050" s="150">
        <v>17000</v>
      </c>
      <c r="I5050" s="148" t="str">
        <f t="shared" si="312"/>
        <v>2023Q4</v>
      </c>
      <c r="J5050" s="148">
        <f t="shared" si="313"/>
        <v>1</v>
      </c>
      <c r="K5050" s="148">
        <f t="shared" si="314"/>
        <v>4</v>
      </c>
      <c r="L5050" s="151">
        <f t="shared" si="315"/>
        <v>1</v>
      </c>
    </row>
    <row r="5051" spans="2:12" x14ac:dyDescent="0.25">
      <c r="B5051" s="147" t="s">
        <v>6</v>
      </c>
      <c r="C5051" s="148" t="s">
        <v>7</v>
      </c>
      <c r="D5051" s="148">
        <v>25</v>
      </c>
      <c r="E5051" s="148" t="s">
        <v>8</v>
      </c>
      <c r="F5051" s="149">
        <v>45568</v>
      </c>
      <c r="G5051" s="149">
        <v>45515</v>
      </c>
      <c r="H5051" s="150">
        <v>100000</v>
      </c>
      <c r="I5051" s="148" t="str">
        <f t="shared" si="312"/>
        <v>2024Q3</v>
      </c>
      <c r="J5051" s="148">
        <f t="shared" si="313"/>
        <v>0</v>
      </c>
      <c r="K5051" s="148">
        <f t="shared" si="314"/>
        <v>1</v>
      </c>
      <c r="L5051" s="151">
        <f t="shared" si="315"/>
        <v>1</v>
      </c>
    </row>
    <row r="5052" spans="2:12" x14ac:dyDescent="0.25">
      <c r="B5052" s="147" t="s">
        <v>6</v>
      </c>
      <c r="C5052" s="148" t="s">
        <v>7</v>
      </c>
      <c r="D5052" s="148">
        <v>56</v>
      </c>
      <c r="E5052" s="148" t="s">
        <v>8</v>
      </c>
      <c r="F5052" s="149">
        <v>45568</v>
      </c>
      <c r="G5052" s="149">
        <v>45528</v>
      </c>
      <c r="H5052" s="150">
        <v>17000</v>
      </c>
      <c r="I5052" s="148" t="str">
        <f t="shared" si="312"/>
        <v>2024Q3</v>
      </c>
      <c r="J5052" s="148">
        <f t="shared" si="313"/>
        <v>0</v>
      </c>
      <c r="K5052" s="148">
        <f t="shared" si="314"/>
        <v>1</v>
      </c>
      <c r="L5052" s="151">
        <f t="shared" si="315"/>
        <v>1</v>
      </c>
    </row>
    <row r="5053" spans="2:12" x14ac:dyDescent="0.25">
      <c r="B5053" s="147" t="s">
        <v>9</v>
      </c>
      <c r="C5053" s="148" t="s">
        <v>7</v>
      </c>
      <c r="D5053" s="148">
        <v>53</v>
      </c>
      <c r="E5053" s="148" t="s">
        <v>8</v>
      </c>
      <c r="F5053" s="149">
        <v>45571</v>
      </c>
      <c r="G5053" s="149">
        <v>44044</v>
      </c>
      <c r="H5053" s="150">
        <v>25000</v>
      </c>
      <c r="I5053" s="148" t="str">
        <f t="shared" si="312"/>
        <v>2020Q3</v>
      </c>
      <c r="J5053" s="148">
        <f t="shared" si="313"/>
        <v>4</v>
      </c>
      <c r="K5053" s="148">
        <f t="shared" si="314"/>
        <v>17</v>
      </c>
      <c r="L5053" s="151">
        <f t="shared" si="315"/>
        <v>1</v>
      </c>
    </row>
    <row r="5054" spans="2:12" x14ac:dyDescent="0.25">
      <c r="B5054" s="147" t="s">
        <v>9</v>
      </c>
      <c r="C5054" s="148" t="s">
        <v>13</v>
      </c>
      <c r="D5054" s="148">
        <v>49</v>
      </c>
      <c r="E5054" s="148" t="s">
        <v>8</v>
      </c>
      <c r="F5054" s="149">
        <v>45571</v>
      </c>
      <c r="G5054" s="149">
        <v>44116</v>
      </c>
      <c r="H5054" s="150">
        <v>35000</v>
      </c>
      <c r="I5054" s="148" t="str">
        <f t="shared" si="312"/>
        <v>2020Q4</v>
      </c>
      <c r="J5054" s="148">
        <f t="shared" si="313"/>
        <v>4</v>
      </c>
      <c r="K5054" s="148">
        <f t="shared" si="314"/>
        <v>16</v>
      </c>
      <c r="L5054" s="151">
        <f t="shared" si="315"/>
        <v>0.8</v>
      </c>
    </row>
    <row r="5055" spans="2:12" x14ac:dyDescent="0.25">
      <c r="B5055" s="147" t="s">
        <v>9</v>
      </c>
      <c r="C5055" s="148" t="s">
        <v>7</v>
      </c>
      <c r="D5055" s="148">
        <v>56</v>
      </c>
      <c r="E5055" s="148" t="s">
        <v>8</v>
      </c>
      <c r="F5055" s="149">
        <v>45571</v>
      </c>
      <c r="G5055" s="149">
        <v>45261</v>
      </c>
      <c r="H5055" s="150">
        <v>17000</v>
      </c>
      <c r="I5055" s="148" t="str">
        <f t="shared" si="312"/>
        <v>2023Q4</v>
      </c>
      <c r="J5055" s="148">
        <f t="shared" si="313"/>
        <v>1</v>
      </c>
      <c r="K5055" s="148">
        <f t="shared" si="314"/>
        <v>4</v>
      </c>
      <c r="L5055" s="151">
        <f t="shared" si="315"/>
        <v>1</v>
      </c>
    </row>
    <row r="5056" spans="2:12" x14ac:dyDescent="0.25">
      <c r="B5056" s="147" t="s">
        <v>6</v>
      </c>
      <c r="C5056" s="148" t="s">
        <v>7</v>
      </c>
      <c r="D5056" s="148">
        <v>35</v>
      </c>
      <c r="E5056" s="148" t="s">
        <v>8</v>
      </c>
      <c r="F5056" s="149">
        <v>45571</v>
      </c>
      <c r="G5056" s="149">
        <v>45313</v>
      </c>
      <c r="H5056" s="150">
        <v>88000</v>
      </c>
      <c r="I5056" s="148" t="str">
        <f t="shared" si="312"/>
        <v>2024Q1</v>
      </c>
      <c r="J5056" s="148">
        <f t="shared" si="313"/>
        <v>0</v>
      </c>
      <c r="K5056" s="148">
        <f t="shared" si="314"/>
        <v>3</v>
      </c>
      <c r="L5056" s="151">
        <f t="shared" si="315"/>
        <v>1</v>
      </c>
    </row>
    <row r="5057" spans="2:12" x14ac:dyDescent="0.25">
      <c r="B5057" s="147" t="s">
        <v>9</v>
      </c>
      <c r="C5057" s="148" t="s">
        <v>7</v>
      </c>
      <c r="D5057" s="148">
        <v>57</v>
      </c>
      <c r="E5057" s="148" t="s">
        <v>8</v>
      </c>
      <c r="F5057" s="149">
        <v>45571</v>
      </c>
      <c r="G5057" s="149">
        <v>45352</v>
      </c>
      <c r="H5057" s="150">
        <v>15000</v>
      </c>
      <c r="I5057" s="148" t="str">
        <f t="shared" si="312"/>
        <v>2024Q1</v>
      </c>
      <c r="J5057" s="148">
        <f t="shared" si="313"/>
        <v>0</v>
      </c>
      <c r="K5057" s="148">
        <f t="shared" si="314"/>
        <v>3</v>
      </c>
      <c r="L5057" s="151">
        <f t="shared" si="315"/>
        <v>1</v>
      </c>
    </row>
    <row r="5058" spans="2:12" x14ac:dyDescent="0.25">
      <c r="B5058" s="147" t="s">
        <v>6</v>
      </c>
      <c r="C5058" s="148" t="s">
        <v>7</v>
      </c>
      <c r="D5058" s="148">
        <v>40</v>
      </c>
      <c r="E5058" s="148" t="s">
        <v>8</v>
      </c>
      <c r="F5058" s="149">
        <v>45571</v>
      </c>
      <c r="G5058" s="149">
        <v>45384</v>
      </c>
      <c r="H5058" s="150">
        <v>74000</v>
      </c>
      <c r="I5058" s="148" t="str">
        <f t="shared" si="312"/>
        <v>2024Q2</v>
      </c>
      <c r="J5058" s="148">
        <f t="shared" si="313"/>
        <v>0</v>
      </c>
      <c r="K5058" s="148">
        <f t="shared" si="314"/>
        <v>2</v>
      </c>
      <c r="L5058" s="151">
        <f t="shared" si="315"/>
        <v>1</v>
      </c>
    </row>
    <row r="5059" spans="2:12" x14ac:dyDescent="0.25">
      <c r="B5059" s="147" t="s">
        <v>11</v>
      </c>
      <c r="C5059" s="148" t="s">
        <v>7</v>
      </c>
      <c r="D5059" s="148">
        <v>37</v>
      </c>
      <c r="E5059" s="148" t="s">
        <v>8</v>
      </c>
      <c r="F5059" s="149">
        <v>45571</v>
      </c>
      <c r="G5059" s="149">
        <v>45473</v>
      </c>
      <c r="H5059" s="150">
        <v>86000</v>
      </c>
      <c r="I5059" s="148" t="str">
        <f t="shared" si="312"/>
        <v>2024Q2</v>
      </c>
      <c r="J5059" s="148">
        <f t="shared" si="313"/>
        <v>0</v>
      </c>
      <c r="K5059" s="148">
        <f t="shared" si="314"/>
        <v>2</v>
      </c>
      <c r="L5059" s="151">
        <f t="shared" si="315"/>
        <v>1</v>
      </c>
    </row>
    <row r="5060" spans="2:12" x14ac:dyDescent="0.25">
      <c r="B5060" s="147" t="s">
        <v>6</v>
      </c>
      <c r="C5060" s="148" t="s">
        <v>7</v>
      </c>
      <c r="D5060" s="148">
        <v>57</v>
      </c>
      <c r="E5060" s="148" t="s">
        <v>8</v>
      </c>
      <c r="F5060" s="149">
        <v>45571</v>
      </c>
      <c r="G5060" s="149">
        <v>45484</v>
      </c>
      <c r="H5060" s="150">
        <v>15000</v>
      </c>
      <c r="I5060" s="148" t="str">
        <f t="shared" si="312"/>
        <v>2024Q3</v>
      </c>
      <c r="J5060" s="148">
        <f t="shared" si="313"/>
        <v>0</v>
      </c>
      <c r="K5060" s="148">
        <f t="shared" si="314"/>
        <v>1</v>
      </c>
      <c r="L5060" s="151">
        <f t="shared" si="315"/>
        <v>1</v>
      </c>
    </row>
    <row r="5061" spans="2:12" x14ac:dyDescent="0.25">
      <c r="B5061" s="147" t="s">
        <v>9</v>
      </c>
      <c r="C5061" s="148" t="s">
        <v>13</v>
      </c>
      <c r="D5061" s="148">
        <v>40</v>
      </c>
      <c r="E5061" s="148" t="s">
        <v>8</v>
      </c>
      <c r="F5061" s="149">
        <v>45572</v>
      </c>
      <c r="G5061" s="149">
        <v>44840</v>
      </c>
      <c r="H5061" s="150">
        <v>74000</v>
      </c>
      <c r="I5061" s="148" t="str">
        <f t="shared" si="312"/>
        <v>2022Q4</v>
      </c>
      <c r="J5061" s="148">
        <f t="shared" si="313"/>
        <v>2</v>
      </c>
      <c r="K5061" s="148">
        <f t="shared" si="314"/>
        <v>8</v>
      </c>
      <c r="L5061" s="151">
        <f t="shared" si="315"/>
        <v>0.8</v>
      </c>
    </row>
    <row r="5062" spans="2:12" x14ac:dyDescent="0.25">
      <c r="B5062" s="147" t="s">
        <v>9</v>
      </c>
      <c r="C5062" s="148" t="s">
        <v>13</v>
      </c>
      <c r="D5062" s="148">
        <v>31</v>
      </c>
      <c r="E5062" s="148" t="s">
        <v>8</v>
      </c>
      <c r="F5062" s="149">
        <v>45572</v>
      </c>
      <c r="G5062" s="149">
        <v>44977</v>
      </c>
      <c r="H5062" s="150">
        <v>98000</v>
      </c>
      <c r="I5062" s="148" t="str">
        <f t="shared" si="312"/>
        <v>2023Q1</v>
      </c>
      <c r="J5062" s="148">
        <f t="shared" si="313"/>
        <v>1</v>
      </c>
      <c r="K5062" s="148">
        <f t="shared" si="314"/>
        <v>7</v>
      </c>
      <c r="L5062" s="151">
        <f t="shared" si="315"/>
        <v>0.8</v>
      </c>
    </row>
    <row r="5063" spans="2:12" x14ac:dyDescent="0.25">
      <c r="B5063" s="147" t="s">
        <v>9</v>
      </c>
      <c r="C5063" s="148" t="s">
        <v>7</v>
      </c>
      <c r="D5063" s="148">
        <v>62</v>
      </c>
      <c r="E5063" s="148" t="s">
        <v>8</v>
      </c>
      <c r="F5063" s="149">
        <v>45572</v>
      </c>
      <c r="G5063" s="149">
        <v>45127</v>
      </c>
      <c r="H5063" s="150">
        <v>10000</v>
      </c>
      <c r="I5063" s="148" t="str">
        <f t="shared" si="312"/>
        <v>2023Q3</v>
      </c>
      <c r="J5063" s="148">
        <f t="shared" si="313"/>
        <v>1</v>
      </c>
      <c r="K5063" s="148">
        <f t="shared" si="314"/>
        <v>5</v>
      </c>
      <c r="L5063" s="151">
        <f t="shared" si="315"/>
        <v>1</v>
      </c>
    </row>
    <row r="5064" spans="2:12" x14ac:dyDescent="0.25">
      <c r="B5064" s="147" t="s">
        <v>6</v>
      </c>
      <c r="C5064" s="148" t="s">
        <v>7</v>
      </c>
      <c r="D5064" s="148">
        <v>39</v>
      </c>
      <c r="E5064" s="148" t="s">
        <v>8</v>
      </c>
      <c r="F5064" s="149">
        <v>45572</v>
      </c>
      <c r="G5064" s="149">
        <v>45128</v>
      </c>
      <c r="H5064" s="150">
        <v>81000</v>
      </c>
      <c r="I5064" s="148" t="str">
        <f t="shared" si="312"/>
        <v>2023Q3</v>
      </c>
      <c r="J5064" s="148">
        <f t="shared" si="313"/>
        <v>1</v>
      </c>
      <c r="K5064" s="148">
        <f t="shared" si="314"/>
        <v>5</v>
      </c>
      <c r="L5064" s="151">
        <f t="shared" si="315"/>
        <v>1</v>
      </c>
    </row>
    <row r="5065" spans="2:12" x14ac:dyDescent="0.25">
      <c r="B5065" s="147" t="s">
        <v>11</v>
      </c>
      <c r="C5065" s="148" t="s">
        <v>7</v>
      </c>
      <c r="D5065" s="148">
        <v>56</v>
      </c>
      <c r="E5065" s="148" t="s">
        <v>8</v>
      </c>
      <c r="F5065" s="149">
        <v>45572</v>
      </c>
      <c r="G5065" s="149">
        <v>45558</v>
      </c>
      <c r="H5065" s="150">
        <v>17000</v>
      </c>
      <c r="I5065" s="148" t="str">
        <f t="shared" si="312"/>
        <v>2024Q3</v>
      </c>
      <c r="J5065" s="148">
        <f t="shared" si="313"/>
        <v>0</v>
      </c>
      <c r="K5065" s="148">
        <f t="shared" si="314"/>
        <v>1</v>
      </c>
      <c r="L5065" s="151">
        <f t="shared" si="315"/>
        <v>1</v>
      </c>
    </row>
    <row r="5066" spans="2:12" x14ac:dyDescent="0.25">
      <c r="B5066" s="147" t="s">
        <v>9</v>
      </c>
      <c r="C5066" s="148" t="s">
        <v>13</v>
      </c>
      <c r="D5066" s="148">
        <v>43</v>
      </c>
      <c r="E5066" s="148" t="s">
        <v>8</v>
      </c>
      <c r="F5066" s="149">
        <v>45573</v>
      </c>
      <c r="G5066" s="149">
        <v>44839</v>
      </c>
      <c r="H5066" s="150">
        <v>59000</v>
      </c>
      <c r="I5066" s="148" t="str">
        <f t="shared" si="312"/>
        <v>2022Q4</v>
      </c>
      <c r="J5066" s="148">
        <f t="shared" si="313"/>
        <v>2</v>
      </c>
      <c r="K5066" s="148">
        <f t="shared" si="314"/>
        <v>8</v>
      </c>
      <c r="L5066" s="151">
        <f t="shared" si="315"/>
        <v>0.8</v>
      </c>
    </row>
    <row r="5067" spans="2:12" x14ac:dyDescent="0.25">
      <c r="B5067" s="147" t="s">
        <v>6</v>
      </c>
      <c r="C5067" s="148" t="s">
        <v>7</v>
      </c>
      <c r="D5067" s="148">
        <v>30</v>
      </c>
      <c r="E5067" s="148" t="s">
        <v>8</v>
      </c>
      <c r="F5067" s="149">
        <v>45573</v>
      </c>
      <c r="G5067" s="149">
        <v>45483</v>
      </c>
      <c r="H5067" s="150">
        <v>100000</v>
      </c>
      <c r="I5067" s="148" t="str">
        <f t="shared" ref="I5067:I5130" si="316">YEAR(G5067)&amp;"Q"&amp;ROUNDUP(MONTH(G5067)/3,0)</f>
        <v>2024Q3</v>
      </c>
      <c r="J5067" s="148">
        <f t="shared" ref="J5067:J5130" si="317">YEAR(F5067)-YEAR(G5067)</f>
        <v>0</v>
      </c>
      <c r="K5067" s="148">
        <f t="shared" ref="K5067:K5130" si="318">(YEAR(F5067)*4+ROUNDDOWN((MONTH(F5067)-1)/3,0))
-(YEAR(G5067)*4+ROUNDDOWN((MONTH(G5067)-1)/3,0))</f>
        <v>1</v>
      </c>
      <c r="L5067" s="151">
        <f t="shared" ref="L5067:L5130" si="319">IF(C5067="Declined",0,IF(C5067="Admitted",1,IF(B5067="TPD",0.8,1)))</f>
        <v>1</v>
      </c>
    </row>
    <row r="5068" spans="2:12" x14ac:dyDescent="0.25">
      <c r="B5068" s="147" t="s">
        <v>9</v>
      </c>
      <c r="C5068" s="148" t="s">
        <v>13</v>
      </c>
      <c r="D5068" s="148">
        <v>34</v>
      </c>
      <c r="E5068" s="148" t="s">
        <v>8</v>
      </c>
      <c r="F5068" s="149">
        <v>45574</v>
      </c>
      <c r="G5068" s="149">
        <v>44665</v>
      </c>
      <c r="H5068" s="150">
        <v>91000</v>
      </c>
      <c r="I5068" s="148" t="str">
        <f t="shared" si="316"/>
        <v>2022Q2</v>
      </c>
      <c r="J5068" s="148">
        <f t="shared" si="317"/>
        <v>2</v>
      </c>
      <c r="K5068" s="148">
        <f t="shared" si="318"/>
        <v>10</v>
      </c>
      <c r="L5068" s="151">
        <f t="shared" si="319"/>
        <v>0.8</v>
      </c>
    </row>
    <row r="5069" spans="2:12" x14ac:dyDescent="0.25">
      <c r="B5069" s="147" t="s">
        <v>6</v>
      </c>
      <c r="C5069" s="148" t="s">
        <v>7</v>
      </c>
      <c r="D5069" s="148">
        <v>31</v>
      </c>
      <c r="E5069" s="148" t="s">
        <v>8</v>
      </c>
      <c r="F5069" s="149">
        <v>45574</v>
      </c>
      <c r="G5069" s="149">
        <v>45341</v>
      </c>
      <c r="H5069" s="150">
        <v>98000</v>
      </c>
      <c r="I5069" s="148" t="str">
        <f t="shared" si="316"/>
        <v>2024Q1</v>
      </c>
      <c r="J5069" s="148">
        <f t="shared" si="317"/>
        <v>0</v>
      </c>
      <c r="K5069" s="148">
        <f t="shared" si="318"/>
        <v>3</v>
      </c>
      <c r="L5069" s="151">
        <f t="shared" si="319"/>
        <v>1</v>
      </c>
    </row>
    <row r="5070" spans="2:12" x14ac:dyDescent="0.25">
      <c r="B5070" s="147" t="s">
        <v>6</v>
      </c>
      <c r="C5070" s="148" t="s">
        <v>7</v>
      </c>
      <c r="D5070" s="148">
        <v>61</v>
      </c>
      <c r="E5070" s="148" t="s">
        <v>8</v>
      </c>
      <c r="F5070" s="149">
        <v>45574</v>
      </c>
      <c r="G5070" s="149">
        <v>45462</v>
      </c>
      <c r="H5070" s="150">
        <v>10000</v>
      </c>
      <c r="I5070" s="148" t="str">
        <f t="shared" si="316"/>
        <v>2024Q2</v>
      </c>
      <c r="J5070" s="148">
        <f t="shared" si="317"/>
        <v>0</v>
      </c>
      <c r="K5070" s="148">
        <f t="shared" si="318"/>
        <v>2</v>
      </c>
      <c r="L5070" s="151">
        <f t="shared" si="319"/>
        <v>1</v>
      </c>
    </row>
    <row r="5071" spans="2:12" x14ac:dyDescent="0.25">
      <c r="B5071" s="147" t="s">
        <v>9</v>
      </c>
      <c r="C5071" s="148" t="s">
        <v>7</v>
      </c>
      <c r="D5071" s="148">
        <v>44</v>
      </c>
      <c r="E5071" s="148" t="s">
        <v>8</v>
      </c>
      <c r="F5071" s="149">
        <v>45575</v>
      </c>
      <c r="G5071" s="149">
        <v>43235</v>
      </c>
      <c r="H5071" s="150">
        <v>52000</v>
      </c>
      <c r="I5071" s="148" t="str">
        <f t="shared" si="316"/>
        <v>2018Q2</v>
      </c>
      <c r="J5071" s="148">
        <f t="shared" si="317"/>
        <v>6</v>
      </c>
      <c r="K5071" s="148">
        <f t="shared" si="318"/>
        <v>26</v>
      </c>
      <c r="L5071" s="151">
        <f t="shared" si="319"/>
        <v>1</v>
      </c>
    </row>
    <row r="5072" spans="2:12" x14ac:dyDescent="0.25">
      <c r="B5072" s="147" t="s">
        <v>9</v>
      </c>
      <c r="C5072" s="148" t="s">
        <v>7</v>
      </c>
      <c r="D5072" s="148">
        <v>56</v>
      </c>
      <c r="E5072" s="148" t="s">
        <v>8</v>
      </c>
      <c r="F5072" s="149">
        <v>45575</v>
      </c>
      <c r="G5072" s="149">
        <v>44976</v>
      </c>
      <c r="H5072" s="150">
        <v>17000</v>
      </c>
      <c r="I5072" s="148" t="str">
        <f t="shared" si="316"/>
        <v>2023Q1</v>
      </c>
      <c r="J5072" s="148">
        <f t="shared" si="317"/>
        <v>1</v>
      </c>
      <c r="K5072" s="148">
        <f t="shared" si="318"/>
        <v>7</v>
      </c>
      <c r="L5072" s="151">
        <f t="shared" si="319"/>
        <v>1</v>
      </c>
    </row>
    <row r="5073" spans="2:12" x14ac:dyDescent="0.25">
      <c r="B5073" s="147" t="s">
        <v>9</v>
      </c>
      <c r="C5073" s="148" t="s">
        <v>7</v>
      </c>
      <c r="D5073" s="148">
        <v>56</v>
      </c>
      <c r="E5073" s="148" t="s">
        <v>8</v>
      </c>
      <c r="F5073" s="149">
        <v>45575</v>
      </c>
      <c r="G5073" s="149">
        <v>45294</v>
      </c>
      <c r="H5073" s="150">
        <v>17000</v>
      </c>
      <c r="I5073" s="148" t="str">
        <f t="shared" si="316"/>
        <v>2024Q1</v>
      </c>
      <c r="J5073" s="148">
        <f t="shared" si="317"/>
        <v>0</v>
      </c>
      <c r="K5073" s="148">
        <f t="shared" si="318"/>
        <v>3</v>
      </c>
      <c r="L5073" s="151">
        <f t="shared" si="319"/>
        <v>1</v>
      </c>
    </row>
    <row r="5074" spans="2:12" x14ac:dyDescent="0.25">
      <c r="B5074" s="147" t="s">
        <v>6</v>
      </c>
      <c r="C5074" s="148" t="s">
        <v>7</v>
      </c>
      <c r="D5074" s="148">
        <v>46</v>
      </c>
      <c r="E5074" s="148" t="s">
        <v>8</v>
      </c>
      <c r="F5074" s="149">
        <v>45575</v>
      </c>
      <c r="G5074" s="149">
        <v>45309</v>
      </c>
      <c r="H5074" s="150">
        <v>43000</v>
      </c>
      <c r="I5074" s="148" t="str">
        <f t="shared" si="316"/>
        <v>2024Q1</v>
      </c>
      <c r="J5074" s="148">
        <f t="shared" si="317"/>
        <v>0</v>
      </c>
      <c r="K5074" s="148">
        <f t="shared" si="318"/>
        <v>3</v>
      </c>
      <c r="L5074" s="151">
        <f t="shared" si="319"/>
        <v>1</v>
      </c>
    </row>
    <row r="5075" spans="2:12" x14ac:dyDescent="0.25">
      <c r="B5075" s="147" t="s">
        <v>6</v>
      </c>
      <c r="C5075" s="148" t="s">
        <v>7</v>
      </c>
      <c r="D5075" s="148">
        <v>53</v>
      </c>
      <c r="E5075" s="148" t="s">
        <v>8</v>
      </c>
      <c r="F5075" s="149">
        <v>45575</v>
      </c>
      <c r="G5075" s="149">
        <v>45487</v>
      </c>
      <c r="H5075" s="150">
        <v>25000</v>
      </c>
      <c r="I5075" s="148" t="str">
        <f t="shared" si="316"/>
        <v>2024Q3</v>
      </c>
      <c r="J5075" s="148">
        <f t="shared" si="317"/>
        <v>0</v>
      </c>
      <c r="K5075" s="148">
        <f t="shared" si="318"/>
        <v>1</v>
      </c>
      <c r="L5075" s="151">
        <f t="shared" si="319"/>
        <v>1</v>
      </c>
    </row>
    <row r="5076" spans="2:12" x14ac:dyDescent="0.25">
      <c r="B5076" s="147" t="s">
        <v>9</v>
      </c>
      <c r="C5076" s="148" t="s">
        <v>7</v>
      </c>
      <c r="D5076" s="148">
        <v>55</v>
      </c>
      <c r="E5076" s="148" t="s">
        <v>8</v>
      </c>
      <c r="F5076" s="149">
        <v>45578</v>
      </c>
      <c r="G5076" s="149">
        <v>44753</v>
      </c>
      <c r="H5076" s="150">
        <v>20000</v>
      </c>
      <c r="I5076" s="148" t="str">
        <f t="shared" si="316"/>
        <v>2022Q3</v>
      </c>
      <c r="J5076" s="148">
        <f t="shared" si="317"/>
        <v>2</v>
      </c>
      <c r="K5076" s="148">
        <f t="shared" si="318"/>
        <v>9</v>
      </c>
      <c r="L5076" s="151">
        <f t="shared" si="319"/>
        <v>1</v>
      </c>
    </row>
    <row r="5077" spans="2:12" x14ac:dyDescent="0.25">
      <c r="B5077" s="147" t="s">
        <v>9</v>
      </c>
      <c r="C5077" s="148" t="s">
        <v>13</v>
      </c>
      <c r="D5077" s="148">
        <v>47</v>
      </c>
      <c r="E5077" s="148" t="s">
        <v>8</v>
      </c>
      <c r="F5077" s="149">
        <v>45578</v>
      </c>
      <c r="G5077" s="149">
        <v>44927</v>
      </c>
      <c r="H5077" s="150">
        <v>40000</v>
      </c>
      <c r="I5077" s="148" t="str">
        <f t="shared" si="316"/>
        <v>2023Q1</v>
      </c>
      <c r="J5077" s="148">
        <f t="shared" si="317"/>
        <v>1</v>
      </c>
      <c r="K5077" s="148">
        <f t="shared" si="318"/>
        <v>7</v>
      </c>
      <c r="L5077" s="151">
        <f t="shared" si="319"/>
        <v>0.8</v>
      </c>
    </row>
    <row r="5078" spans="2:12" x14ac:dyDescent="0.25">
      <c r="B5078" s="147" t="s">
        <v>9</v>
      </c>
      <c r="C5078" s="148" t="s">
        <v>7</v>
      </c>
      <c r="D5078" s="148">
        <v>64</v>
      </c>
      <c r="E5078" s="148" t="s">
        <v>8</v>
      </c>
      <c r="F5078" s="149">
        <v>45578</v>
      </c>
      <c r="G5078" s="149">
        <v>45334</v>
      </c>
      <c r="H5078" s="150">
        <v>10000</v>
      </c>
      <c r="I5078" s="148" t="str">
        <f t="shared" si="316"/>
        <v>2024Q1</v>
      </c>
      <c r="J5078" s="148">
        <f t="shared" si="317"/>
        <v>0</v>
      </c>
      <c r="K5078" s="148">
        <f t="shared" si="318"/>
        <v>3</v>
      </c>
      <c r="L5078" s="151">
        <f t="shared" si="319"/>
        <v>1</v>
      </c>
    </row>
    <row r="5079" spans="2:12" x14ac:dyDescent="0.25">
      <c r="B5079" s="147" t="s">
        <v>6</v>
      </c>
      <c r="C5079" s="148" t="s">
        <v>7</v>
      </c>
      <c r="D5079" s="148">
        <v>56</v>
      </c>
      <c r="E5079" s="148" t="s">
        <v>8</v>
      </c>
      <c r="F5079" s="149">
        <v>45578</v>
      </c>
      <c r="G5079" s="149">
        <v>45508</v>
      </c>
      <c r="H5079" s="150">
        <v>17000</v>
      </c>
      <c r="I5079" s="148" t="str">
        <f t="shared" si="316"/>
        <v>2024Q3</v>
      </c>
      <c r="J5079" s="148">
        <f t="shared" si="317"/>
        <v>0</v>
      </c>
      <c r="K5079" s="148">
        <f t="shared" si="318"/>
        <v>1</v>
      </c>
      <c r="L5079" s="151">
        <f t="shared" si="319"/>
        <v>1</v>
      </c>
    </row>
    <row r="5080" spans="2:12" x14ac:dyDescent="0.25">
      <c r="B5080" s="147" t="s">
        <v>11</v>
      </c>
      <c r="C5080" s="148" t="s">
        <v>7</v>
      </c>
      <c r="D5080" s="148">
        <v>44</v>
      </c>
      <c r="E5080" s="148" t="s">
        <v>8</v>
      </c>
      <c r="F5080" s="149">
        <v>45578</v>
      </c>
      <c r="G5080" s="149">
        <v>45549</v>
      </c>
      <c r="H5080" s="150">
        <v>52000</v>
      </c>
      <c r="I5080" s="148" t="str">
        <f t="shared" si="316"/>
        <v>2024Q3</v>
      </c>
      <c r="J5080" s="148">
        <f t="shared" si="317"/>
        <v>0</v>
      </c>
      <c r="K5080" s="148">
        <f t="shared" si="318"/>
        <v>1</v>
      </c>
      <c r="L5080" s="151">
        <f t="shared" si="319"/>
        <v>1</v>
      </c>
    </row>
    <row r="5081" spans="2:12" x14ac:dyDescent="0.25">
      <c r="B5081" s="147" t="s">
        <v>9</v>
      </c>
      <c r="C5081" s="148" t="s">
        <v>7</v>
      </c>
      <c r="D5081" s="148">
        <v>46</v>
      </c>
      <c r="E5081" s="148" t="s">
        <v>8</v>
      </c>
      <c r="F5081" s="149">
        <v>45579</v>
      </c>
      <c r="G5081" s="149">
        <v>44913</v>
      </c>
      <c r="H5081" s="150">
        <v>43000</v>
      </c>
      <c r="I5081" s="148" t="str">
        <f t="shared" si="316"/>
        <v>2022Q4</v>
      </c>
      <c r="J5081" s="148">
        <f t="shared" si="317"/>
        <v>2</v>
      </c>
      <c r="K5081" s="148">
        <f t="shared" si="318"/>
        <v>8</v>
      </c>
      <c r="L5081" s="151">
        <f t="shared" si="319"/>
        <v>1</v>
      </c>
    </row>
    <row r="5082" spans="2:12" x14ac:dyDescent="0.25">
      <c r="B5082" s="147" t="s">
        <v>9</v>
      </c>
      <c r="C5082" s="148" t="s">
        <v>13</v>
      </c>
      <c r="D5082" s="148">
        <v>43</v>
      </c>
      <c r="E5082" s="148" t="s">
        <v>8</v>
      </c>
      <c r="F5082" s="149">
        <v>45580</v>
      </c>
      <c r="G5082" s="149">
        <v>44917</v>
      </c>
      <c r="H5082" s="150">
        <v>59000</v>
      </c>
      <c r="I5082" s="148" t="str">
        <f t="shared" si="316"/>
        <v>2022Q4</v>
      </c>
      <c r="J5082" s="148">
        <f t="shared" si="317"/>
        <v>2</v>
      </c>
      <c r="K5082" s="148">
        <f t="shared" si="318"/>
        <v>8</v>
      </c>
      <c r="L5082" s="151">
        <f t="shared" si="319"/>
        <v>0.8</v>
      </c>
    </row>
    <row r="5083" spans="2:12" x14ac:dyDescent="0.25">
      <c r="B5083" s="147" t="s">
        <v>9</v>
      </c>
      <c r="C5083" s="148" t="s">
        <v>7</v>
      </c>
      <c r="D5083" s="148">
        <v>54</v>
      </c>
      <c r="E5083" s="148" t="s">
        <v>8</v>
      </c>
      <c r="F5083" s="149">
        <v>45580</v>
      </c>
      <c r="G5083" s="149">
        <v>44949</v>
      </c>
      <c r="H5083" s="150">
        <v>22000</v>
      </c>
      <c r="I5083" s="148" t="str">
        <f t="shared" si="316"/>
        <v>2023Q1</v>
      </c>
      <c r="J5083" s="148">
        <f t="shared" si="317"/>
        <v>1</v>
      </c>
      <c r="K5083" s="148">
        <f t="shared" si="318"/>
        <v>7</v>
      </c>
      <c r="L5083" s="151">
        <f t="shared" si="319"/>
        <v>1</v>
      </c>
    </row>
    <row r="5084" spans="2:12" x14ac:dyDescent="0.25">
      <c r="B5084" s="147" t="s">
        <v>6</v>
      </c>
      <c r="C5084" s="148" t="s">
        <v>7</v>
      </c>
      <c r="D5084" s="148">
        <v>26</v>
      </c>
      <c r="E5084" s="148" t="s">
        <v>8</v>
      </c>
      <c r="F5084" s="149">
        <v>45580</v>
      </c>
      <c r="G5084" s="149">
        <v>45132</v>
      </c>
      <c r="H5084" s="150">
        <v>100000</v>
      </c>
      <c r="I5084" s="148" t="str">
        <f t="shared" si="316"/>
        <v>2023Q3</v>
      </c>
      <c r="J5084" s="148">
        <f t="shared" si="317"/>
        <v>1</v>
      </c>
      <c r="K5084" s="148">
        <f t="shared" si="318"/>
        <v>5</v>
      </c>
      <c r="L5084" s="151">
        <f t="shared" si="319"/>
        <v>1</v>
      </c>
    </row>
    <row r="5085" spans="2:12" x14ac:dyDescent="0.25">
      <c r="B5085" s="147" t="s">
        <v>6</v>
      </c>
      <c r="C5085" s="148" t="s">
        <v>7</v>
      </c>
      <c r="D5085" s="148">
        <v>33</v>
      </c>
      <c r="E5085" s="148" t="s">
        <v>8</v>
      </c>
      <c r="F5085" s="149">
        <v>45580</v>
      </c>
      <c r="G5085" s="149">
        <v>45445</v>
      </c>
      <c r="H5085" s="150">
        <v>94000</v>
      </c>
      <c r="I5085" s="148" t="str">
        <f t="shared" si="316"/>
        <v>2024Q2</v>
      </c>
      <c r="J5085" s="148">
        <f t="shared" si="317"/>
        <v>0</v>
      </c>
      <c r="K5085" s="148">
        <f t="shared" si="318"/>
        <v>2</v>
      </c>
      <c r="L5085" s="151">
        <f t="shared" si="319"/>
        <v>1</v>
      </c>
    </row>
    <row r="5086" spans="2:12" x14ac:dyDescent="0.25">
      <c r="B5086" s="147" t="s">
        <v>6</v>
      </c>
      <c r="C5086" s="148" t="s">
        <v>7</v>
      </c>
      <c r="D5086" s="148">
        <v>58</v>
      </c>
      <c r="E5086" s="148" t="s">
        <v>8</v>
      </c>
      <c r="F5086" s="149">
        <v>45580</v>
      </c>
      <c r="G5086" s="149">
        <v>45485</v>
      </c>
      <c r="H5086" s="150">
        <v>12000</v>
      </c>
      <c r="I5086" s="148" t="str">
        <f t="shared" si="316"/>
        <v>2024Q3</v>
      </c>
      <c r="J5086" s="148">
        <f t="shared" si="317"/>
        <v>0</v>
      </c>
      <c r="K5086" s="148">
        <f t="shared" si="318"/>
        <v>1</v>
      </c>
      <c r="L5086" s="151">
        <f t="shared" si="319"/>
        <v>1</v>
      </c>
    </row>
    <row r="5087" spans="2:12" x14ac:dyDescent="0.25">
      <c r="B5087" s="147" t="s">
        <v>6</v>
      </c>
      <c r="C5087" s="148" t="s">
        <v>7</v>
      </c>
      <c r="D5087" s="148">
        <v>53</v>
      </c>
      <c r="E5087" s="148" t="s">
        <v>8</v>
      </c>
      <c r="F5087" s="149">
        <v>45580</v>
      </c>
      <c r="G5087" s="149">
        <v>45501</v>
      </c>
      <c r="H5087" s="150">
        <v>25000</v>
      </c>
      <c r="I5087" s="148" t="str">
        <f t="shared" si="316"/>
        <v>2024Q3</v>
      </c>
      <c r="J5087" s="148">
        <f t="shared" si="317"/>
        <v>0</v>
      </c>
      <c r="K5087" s="148">
        <f t="shared" si="318"/>
        <v>1</v>
      </c>
      <c r="L5087" s="151">
        <f t="shared" si="319"/>
        <v>1</v>
      </c>
    </row>
    <row r="5088" spans="2:12" x14ac:dyDescent="0.25">
      <c r="B5088" s="147" t="s">
        <v>9</v>
      </c>
      <c r="C5088" s="148" t="s">
        <v>13</v>
      </c>
      <c r="D5088" s="148">
        <v>46</v>
      </c>
      <c r="E5088" s="148" t="s">
        <v>8</v>
      </c>
      <c r="F5088" s="149">
        <v>45581</v>
      </c>
      <c r="G5088" s="149">
        <v>45075</v>
      </c>
      <c r="H5088" s="150">
        <v>43000</v>
      </c>
      <c r="I5088" s="148" t="str">
        <f t="shared" si="316"/>
        <v>2023Q2</v>
      </c>
      <c r="J5088" s="148">
        <f t="shared" si="317"/>
        <v>1</v>
      </c>
      <c r="K5088" s="148">
        <f t="shared" si="318"/>
        <v>6</v>
      </c>
      <c r="L5088" s="151">
        <f t="shared" si="319"/>
        <v>0.8</v>
      </c>
    </row>
    <row r="5089" spans="2:12" x14ac:dyDescent="0.25">
      <c r="B5089" s="147" t="s">
        <v>9</v>
      </c>
      <c r="C5089" s="148" t="s">
        <v>13</v>
      </c>
      <c r="D5089" s="148">
        <v>48</v>
      </c>
      <c r="E5089" s="148" t="s">
        <v>8</v>
      </c>
      <c r="F5089" s="149">
        <v>45581</v>
      </c>
      <c r="G5089" s="149">
        <v>45185</v>
      </c>
      <c r="H5089" s="150">
        <v>38000</v>
      </c>
      <c r="I5089" s="148" t="str">
        <f t="shared" si="316"/>
        <v>2023Q3</v>
      </c>
      <c r="J5089" s="148">
        <f t="shared" si="317"/>
        <v>1</v>
      </c>
      <c r="K5089" s="148">
        <f t="shared" si="318"/>
        <v>5</v>
      </c>
      <c r="L5089" s="151">
        <f t="shared" si="319"/>
        <v>0.8</v>
      </c>
    </row>
    <row r="5090" spans="2:12" x14ac:dyDescent="0.25">
      <c r="B5090" s="147" t="s">
        <v>9</v>
      </c>
      <c r="C5090" s="148" t="s">
        <v>13</v>
      </c>
      <c r="D5090" s="148">
        <v>33</v>
      </c>
      <c r="E5090" s="148" t="s">
        <v>8</v>
      </c>
      <c r="F5090" s="149">
        <v>45582</v>
      </c>
      <c r="G5090" s="149">
        <v>44348</v>
      </c>
      <c r="H5090" s="150">
        <v>94000</v>
      </c>
      <c r="I5090" s="148" t="str">
        <f t="shared" si="316"/>
        <v>2021Q2</v>
      </c>
      <c r="J5090" s="148">
        <f t="shared" si="317"/>
        <v>3</v>
      </c>
      <c r="K5090" s="148">
        <f t="shared" si="318"/>
        <v>14</v>
      </c>
      <c r="L5090" s="151">
        <f t="shared" si="319"/>
        <v>0.8</v>
      </c>
    </row>
    <row r="5091" spans="2:12" x14ac:dyDescent="0.25">
      <c r="B5091" s="147" t="s">
        <v>9</v>
      </c>
      <c r="C5091" s="148" t="s">
        <v>13</v>
      </c>
      <c r="D5091" s="148">
        <v>26</v>
      </c>
      <c r="E5091" s="148" t="s">
        <v>8</v>
      </c>
      <c r="F5091" s="149">
        <v>45582</v>
      </c>
      <c r="G5091" s="149">
        <v>45001</v>
      </c>
      <c r="H5091" s="150">
        <v>100000</v>
      </c>
      <c r="I5091" s="148" t="str">
        <f t="shared" si="316"/>
        <v>2023Q1</v>
      </c>
      <c r="J5091" s="148">
        <f t="shared" si="317"/>
        <v>1</v>
      </c>
      <c r="K5091" s="148">
        <f t="shared" si="318"/>
        <v>7</v>
      </c>
      <c r="L5091" s="151">
        <f t="shared" si="319"/>
        <v>0.8</v>
      </c>
    </row>
    <row r="5092" spans="2:12" x14ac:dyDescent="0.25">
      <c r="B5092" s="147" t="s">
        <v>6</v>
      </c>
      <c r="C5092" s="148" t="s">
        <v>7</v>
      </c>
      <c r="D5092" s="148">
        <v>36</v>
      </c>
      <c r="E5092" s="148" t="s">
        <v>8</v>
      </c>
      <c r="F5092" s="149">
        <v>45582</v>
      </c>
      <c r="G5092" s="149">
        <v>45392</v>
      </c>
      <c r="H5092" s="150">
        <v>87000</v>
      </c>
      <c r="I5092" s="148" t="str">
        <f t="shared" si="316"/>
        <v>2024Q2</v>
      </c>
      <c r="J5092" s="148">
        <f t="shared" si="317"/>
        <v>0</v>
      </c>
      <c r="K5092" s="148">
        <f t="shared" si="318"/>
        <v>2</v>
      </c>
      <c r="L5092" s="151">
        <f t="shared" si="319"/>
        <v>1</v>
      </c>
    </row>
    <row r="5093" spans="2:12" x14ac:dyDescent="0.25">
      <c r="B5093" s="147" t="s">
        <v>9</v>
      </c>
      <c r="C5093" s="148" t="s">
        <v>7</v>
      </c>
      <c r="D5093" s="148">
        <v>48</v>
      </c>
      <c r="E5093" s="148" t="s">
        <v>8</v>
      </c>
      <c r="F5093" s="149">
        <v>45585</v>
      </c>
      <c r="G5093" s="149">
        <v>43132</v>
      </c>
      <c r="H5093" s="150">
        <v>38000</v>
      </c>
      <c r="I5093" s="148" t="str">
        <f t="shared" si="316"/>
        <v>2018Q1</v>
      </c>
      <c r="J5093" s="148">
        <f t="shared" si="317"/>
        <v>6</v>
      </c>
      <c r="K5093" s="148">
        <f t="shared" si="318"/>
        <v>27</v>
      </c>
      <c r="L5093" s="151">
        <f t="shared" si="319"/>
        <v>1</v>
      </c>
    </row>
    <row r="5094" spans="2:12" x14ac:dyDescent="0.25">
      <c r="B5094" s="147" t="s">
        <v>9</v>
      </c>
      <c r="C5094" s="148" t="s">
        <v>7</v>
      </c>
      <c r="D5094" s="148">
        <v>40</v>
      </c>
      <c r="E5094" s="148" t="s">
        <v>8</v>
      </c>
      <c r="F5094" s="149">
        <v>45585</v>
      </c>
      <c r="G5094" s="149">
        <v>43585</v>
      </c>
      <c r="H5094" s="150">
        <v>74000</v>
      </c>
      <c r="I5094" s="148" t="str">
        <f t="shared" si="316"/>
        <v>2019Q2</v>
      </c>
      <c r="J5094" s="148">
        <f t="shared" si="317"/>
        <v>5</v>
      </c>
      <c r="K5094" s="148">
        <f t="shared" si="318"/>
        <v>22</v>
      </c>
      <c r="L5094" s="151">
        <f t="shared" si="319"/>
        <v>1</v>
      </c>
    </row>
    <row r="5095" spans="2:12" x14ac:dyDescent="0.25">
      <c r="B5095" s="147" t="s">
        <v>9</v>
      </c>
      <c r="C5095" s="148" t="s">
        <v>13</v>
      </c>
      <c r="D5095" s="148">
        <v>44</v>
      </c>
      <c r="E5095" s="148" t="s">
        <v>8</v>
      </c>
      <c r="F5095" s="149">
        <v>45585</v>
      </c>
      <c r="G5095" s="149">
        <v>44775</v>
      </c>
      <c r="H5095" s="150">
        <v>52000</v>
      </c>
      <c r="I5095" s="148" t="str">
        <f t="shared" si="316"/>
        <v>2022Q3</v>
      </c>
      <c r="J5095" s="148">
        <f t="shared" si="317"/>
        <v>2</v>
      </c>
      <c r="K5095" s="148">
        <f t="shared" si="318"/>
        <v>9</v>
      </c>
      <c r="L5095" s="151">
        <f t="shared" si="319"/>
        <v>0.8</v>
      </c>
    </row>
    <row r="5096" spans="2:12" x14ac:dyDescent="0.25">
      <c r="B5096" s="147" t="s">
        <v>9</v>
      </c>
      <c r="C5096" s="148" t="s">
        <v>7</v>
      </c>
      <c r="D5096" s="148">
        <v>59</v>
      </c>
      <c r="E5096" s="148" t="s">
        <v>8</v>
      </c>
      <c r="F5096" s="149">
        <v>45585</v>
      </c>
      <c r="G5096" s="149">
        <v>44896</v>
      </c>
      <c r="H5096" s="150">
        <v>10000</v>
      </c>
      <c r="I5096" s="148" t="str">
        <f t="shared" si="316"/>
        <v>2022Q4</v>
      </c>
      <c r="J5096" s="148">
        <f t="shared" si="317"/>
        <v>2</v>
      </c>
      <c r="K5096" s="148">
        <f t="shared" si="318"/>
        <v>8</v>
      </c>
      <c r="L5096" s="151">
        <f t="shared" si="319"/>
        <v>1</v>
      </c>
    </row>
    <row r="5097" spans="2:12" x14ac:dyDescent="0.25">
      <c r="B5097" s="147" t="s">
        <v>9</v>
      </c>
      <c r="C5097" s="148" t="s">
        <v>13</v>
      </c>
      <c r="D5097" s="148">
        <v>32</v>
      </c>
      <c r="E5097" s="148" t="s">
        <v>8</v>
      </c>
      <c r="F5097" s="149">
        <v>45585</v>
      </c>
      <c r="G5097" s="149">
        <v>45172</v>
      </c>
      <c r="H5097" s="150">
        <v>96000</v>
      </c>
      <c r="I5097" s="148" t="str">
        <f t="shared" si="316"/>
        <v>2023Q3</v>
      </c>
      <c r="J5097" s="148">
        <f t="shared" si="317"/>
        <v>1</v>
      </c>
      <c r="K5097" s="148">
        <f t="shared" si="318"/>
        <v>5</v>
      </c>
      <c r="L5097" s="151">
        <f t="shared" si="319"/>
        <v>0.8</v>
      </c>
    </row>
    <row r="5098" spans="2:12" x14ac:dyDescent="0.25">
      <c r="B5098" s="147" t="s">
        <v>6</v>
      </c>
      <c r="C5098" s="148" t="s">
        <v>7</v>
      </c>
      <c r="D5098" s="148">
        <v>61</v>
      </c>
      <c r="E5098" s="148" t="s">
        <v>8</v>
      </c>
      <c r="F5098" s="149">
        <v>45585</v>
      </c>
      <c r="G5098" s="149">
        <v>45456</v>
      </c>
      <c r="H5098" s="150">
        <v>10000</v>
      </c>
      <c r="I5098" s="148" t="str">
        <f t="shared" si="316"/>
        <v>2024Q2</v>
      </c>
      <c r="J5098" s="148">
        <f t="shared" si="317"/>
        <v>0</v>
      </c>
      <c r="K5098" s="148">
        <f t="shared" si="318"/>
        <v>2</v>
      </c>
      <c r="L5098" s="151">
        <f t="shared" si="319"/>
        <v>1</v>
      </c>
    </row>
    <row r="5099" spans="2:12" x14ac:dyDescent="0.25">
      <c r="B5099" s="147" t="s">
        <v>6</v>
      </c>
      <c r="C5099" s="148" t="s">
        <v>7</v>
      </c>
      <c r="D5099" s="148">
        <v>52</v>
      </c>
      <c r="E5099" s="148" t="s">
        <v>8</v>
      </c>
      <c r="F5099" s="149">
        <v>45585</v>
      </c>
      <c r="G5099" s="149">
        <v>45526</v>
      </c>
      <c r="H5099" s="150">
        <v>27000</v>
      </c>
      <c r="I5099" s="148" t="str">
        <f t="shared" si="316"/>
        <v>2024Q3</v>
      </c>
      <c r="J5099" s="148">
        <f t="shared" si="317"/>
        <v>0</v>
      </c>
      <c r="K5099" s="148">
        <f t="shared" si="318"/>
        <v>1</v>
      </c>
      <c r="L5099" s="151">
        <f t="shared" si="319"/>
        <v>1</v>
      </c>
    </row>
    <row r="5100" spans="2:12" x14ac:dyDescent="0.25">
      <c r="B5100" s="147" t="s">
        <v>6</v>
      </c>
      <c r="C5100" s="148" t="s">
        <v>7</v>
      </c>
      <c r="D5100" s="148">
        <v>36</v>
      </c>
      <c r="E5100" s="148" t="s">
        <v>8</v>
      </c>
      <c r="F5100" s="149">
        <v>45585</v>
      </c>
      <c r="G5100" s="149">
        <v>45539</v>
      </c>
      <c r="H5100" s="150">
        <v>87000</v>
      </c>
      <c r="I5100" s="148" t="str">
        <f t="shared" si="316"/>
        <v>2024Q3</v>
      </c>
      <c r="J5100" s="148">
        <f t="shared" si="317"/>
        <v>0</v>
      </c>
      <c r="K5100" s="148">
        <f t="shared" si="318"/>
        <v>1</v>
      </c>
      <c r="L5100" s="151">
        <f t="shared" si="319"/>
        <v>1</v>
      </c>
    </row>
    <row r="5101" spans="2:12" x14ac:dyDescent="0.25">
      <c r="B5101" s="147" t="s">
        <v>9</v>
      </c>
      <c r="C5101" s="148" t="s">
        <v>13</v>
      </c>
      <c r="D5101" s="148">
        <v>33</v>
      </c>
      <c r="E5101" s="148" t="s">
        <v>8</v>
      </c>
      <c r="F5101" s="149">
        <v>45586</v>
      </c>
      <c r="G5101" s="149">
        <v>44362</v>
      </c>
      <c r="H5101" s="150">
        <v>94000</v>
      </c>
      <c r="I5101" s="148" t="str">
        <f t="shared" si="316"/>
        <v>2021Q2</v>
      </c>
      <c r="J5101" s="148">
        <f t="shared" si="317"/>
        <v>3</v>
      </c>
      <c r="K5101" s="148">
        <f t="shared" si="318"/>
        <v>14</v>
      </c>
      <c r="L5101" s="151">
        <f t="shared" si="319"/>
        <v>0.8</v>
      </c>
    </row>
    <row r="5102" spans="2:12" x14ac:dyDescent="0.25">
      <c r="B5102" s="147" t="s">
        <v>9</v>
      </c>
      <c r="C5102" s="148" t="s">
        <v>13</v>
      </c>
      <c r="D5102" s="148">
        <v>39</v>
      </c>
      <c r="E5102" s="148" t="s">
        <v>8</v>
      </c>
      <c r="F5102" s="149">
        <v>45586</v>
      </c>
      <c r="G5102" s="149">
        <v>44762</v>
      </c>
      <c r="H5102" s="150">
        <v>81000</v>
      </c>
      <c r="I5102" s="148" t="str">
        <f t="shared" si="316"/>
        <v>2022Q3</v>
      </c>
      <c r="J5102" s="148">
        <f t="shared" si="317"/>
        <v>2</v>
      </c>
      <c r="K5102" s="148">
        <f t="shared" si="318"/>
        <v>9</v>
      </c>
      <c r="L5102" s="151">
        <f t="shared" si="319"/>
        <v>0.8</v>
      </c>
    </row>
    <row r="5103" spans="2:12" x14ac:dyDescent="0.25">
      <c r="B5103" s="147" t="s">
        <v>9</v>
      </c>
      <c r="C5103" s="148" t="s">
        <v>13</v>
      </c>
      <c r="D5103" s="148">
        <v>26</v>
      </c>
      <c r="E5103" s="148" t="s">
        <v>8</v>
      </c>
      <c r="F5103" s="149">
        <v>45586</v>
      </c>
      <c r="G5103" s="149">
        <v>44842</v>
      </c>
      <c r="H5103" s="150">
        <v>100000</v>
      </c>
      <c r="I5103" s="148" t="str">
        <f t="shared" si="316"/>
        <v>2022Q4</v>
      </c>
      <c r="J5103" s="148">
        <f t="shared" si="317"/>
        <v>2</v>
      </c>
      <c r="K5103" s="148">
        <f t="shared" si="318"/>
        <v>8</v>
      </c>
      <c r="L5103" s="151">
        <f t="shared" si="319"/>
        <v>0.8</v>
      </c>
    </row>
    <row r="5104" spans="2:12" x14ac:dyDescent="0.25">
      <c r="B5104" s="147" t="s">
        <v>9</v>
      </c>
      <c r="C5104" s="148" t="s">
        <v>13</v>
      </c>
      <c r="D5104" s="148">
        <v>42</v>
      </c>
      <c r="E5104" s="148" t="s">
        <v>8</v>
      </c>
      <c r="F5104" s="149">
        <v>45586</v>
      </c>
      <c r="G5104" s="149">
        <v>45298</v>
      </c>
      <c r="H5104" s="150">
        <v>64000</v>
      </c>
      <c r="I5104" s="148" t="str">
        <f t="shared" si="316"/>
        <v>2024Q1</v>
      </c>
      <c r="J5104" s="148">
        <f t="shared" si="317"/>
        <v>0</v>
      </c>
      <c r="K5104" s="148">
        <f t="shared" si="318"/>
        <v>3</v>
      </c>
      <c r="L5104" s="151">
        <f t="shared" si="319"/>
        <v>0.8</v>
      </c>
    </row>
    <row r="5105" spans="2:12" x14ac:dyDescent="0.25">
      <c r="B5105" s="147" t="s">
        <v>6</v>
      </c>
      <c r="C5105" s="148" t="s">
        <v>7</v>
      </c>
      <c r="D5105" s="148">
        <v>50</v>
      </c>
      <c r="E5105" s="148" t="s">
        <v>8</v>
      </c>
      <c r="F5105" s="149">
        <v>45586</v>
      </c>
      <c r="G5105" s="149">
        <v>45513</v>
      </c>
      <c r="H5105" s="150">
        <v>32000</v>
      </c>
      <c r="I5105" s="148" t="str">
        <f t="shared" si="316"/>
        <v>2024Q3</v>
      </c>
      <c r="J5105" s="148">
        <f t="shared" si="317"/>
        <v>0</v>
      </c>
      <c r="K5105" s="148">
        <f t="shared" si="318"/>
        <v>1</v>
      </c>
      <c r="L5105" s="151">
        <f t="shared" si="319"/>
        <v>1</v>
      </c>
    </row>
    <row r="5106" spans="2:12" x14ac:dyDescent="0.25">
      <c r="B5106" s="147" t="s">
        <v>6</v>
      </c>
      <c r="C5106" s="148" t="s">
        <v>7</v>
      </c>
      <c r="D5106" s="148">
        <v>30</v>
      </c>
      <c r="E5106" s="148" t="s">
        <v>8</v>
      </c>
      <c r="F5106" s="149">
        <v>45586</v>
      </c>
      <c r="G5106" s="149">
        <v>45515</v>
      </c>
      <c r="H5106" s="150">
        <v>100000</v>
      </c>
      <c r="I5106" s="148" t="str">
        <f t="shared" si="316"/>
        <v>2024Q3</v>
      </c>
      <c r="J5106" s="148">
        <f t="shared" si="317"/>
        <v>0</v>
      </c>
      <c r="K5106" s="148">
        <f t="shared" si="318"/>
        <v>1</v>
      </c>
      <c r="L5106" s="151">
        <f t="shared" si="319"/>
        <v>1</v>
      </c>
    </row>
    <row r="5107" spans="2:12" x14ac:dyDescent="0.25">
      <c r="B5107" s="147" t="s">
        <v>9</v>
      </c>
      <c r="C5107" s="148" t="s">
        <v>13</v>
      </c>
      <c r="D5107" s="148">
        <v>39</v>
      </c>
      <c r="E5107" s="148" t="s">
        <v>8</v>
      </c>
      <c r="F5107" s="149">
        <v>45587</v>
      </c>
      <c r="G5107" s="149">
        <v>44915</v>
      </c>
      <c r="H5107" s="150">
        <v>81000</v>
      </c>
      <c r="I5107" s="148" t="str">
        <f t="shared" si="316"/>
        <v>2022Q4</v>
      </c>
      <c r="J5107" s="148">
        <f t="shared" si="317"/>
        <v>2</v>
      </c>
      <c r="K5107" s="148">
        <f t="shared" si="318"/>
        <v>8</v>
      </c>
      <c r="L5107" s="151">
        <f t="shared" si="319"/>
        <v>0.8</v>
      </c>
    </row>
    <row r="5108" spans="2:12" x14ac:dyDescent="0.25">
      <c r="B5108" s="147" t="s">
        <v>6</v>
      </c>
      <c r="C5108" s="148" t="s">
        <v>7</v>
      </c>
      <c r="D5108" s="148">
        <v>20</v>
      </c>
      <c r="E5108" s="148" t="s">
        <v>8</v>
      </c>
      <c r="F5108" s="149">
        <v>45587</v>
      </c>
      <c r="G5108" s="149">
        <v>45078</v>
      </c>
      <c r="H5108" s="150">
        <v>100000</v>
      </c>
      <c r="I5108" s="148" t="str">
        <f t="shared" si="316"/>
        <v>2023Q2</v>
      </c>
      <c r="J5108" s="148">
        <f t="shared" si="317"/>
        <v>1</v>
      </c>
      <c r="K5108" s="148">
        <f t="shared" si="318"/>
        <v>6</v>
      </c>
      <c r="L5108" s="151">
        <f t="shared" si="319"/>
        <v>1</v>
      </c>
    </row>
    <row r="5109" spans="2:12" x14ac:dyDescent="0.25">
      <c r="B5109" s="147" t="s">
        <v>9</v>
      </c>
      <c r="C5109" s="148" t="s">
        <v>7</v>
      </c>
      <c r="D5109" s="148">
        <v>50</v>
      </c>
      <c r="E5109" s="148" t="s">
        <v>8</v>
      </c>
      <c r="F5109" s="149">
        <v>45587</v>
      </c>
      <c r="G5109" s="149">
        <v>45414</v>
      </c>
      <c r="H5109" s="150">
        <v>32000</v>
      </c>
      <c r="I5109" s="148" t="str">
        <f t="shared" si="316"/>
        <v>2024Q2</v>
      </c>
      <c r="J5109" s="148">
        <f t="shared" si="317"/>
        <v>0</v>
      </c>
      <c r="K5109" s="148">
        <f t="shared" si="318"/>
        <v>2</v>
      </c>
      <c r="L5109" s="151">
        <f t="shared" si="319"/>
        <v>1</v>
      </c>
    </row>
    <row r="5110" spans="2:12" x14ac:dyDescent="0.25">
      <c r="B5110" s="147" t="s">
        <v>11</v>
      </c>
      <c r="C5110" s="148" t="s">
        <v>10</v>
      </c>
      <c r="D5110" s="148">
        <v>45</v>
      </c>
      <c r="E5110" s="148" t="s">
        <v>8</v>
      </c>
      <c r="F5110" s="149">
        <v>45587</v>
      </c>
      <c r="G5110" s="149">
        <v>45414</v>
      </c>
      <c r="H5110" s="150">
        <v>47000</v>
      </c>
      <c r="I5110" s="148" t="str">
        <f t="shared" si="316"/>
        <v>2024Q2</v>
      </c>
      <c r="J5110" s="148">
        <f t="shared" si="317"/>
        <v>0</v>
      </c>
      <c r="K5110" s="148">
        <f t="shared" si="318"/>
        <v>2</v>
      </c>
      <c r="L5110" s="151">
        <f t="shared" si="319"/>
        <v>0</v>
      </c>
    </row>
    <row r="5111" spans="2:12" x14ac:dyDescent="0.25">
      <c r="B5111" s="147" t="s">
        <v>9</v>
      </c>
      <c r="C5111" s="148" t="s">
        <v>13</v>
      </c>
      <c r="D5111" s="148">
        <v>41</v>
      </c>
      <c r="E5111" s="148" t="s">
        <v>8</v>
      </c>
      <c r="F5111" s="149">
        <v>45588</v>
      </c>
      <c r="G5111" s="149">
        <v>43870</v>
      </c>
      <c r="H5111" s="150">
        <v>68000</v>
      </c>
      <c r="I5111" s="148" t="str">
        <f t="shared" si="316"/>
        <v>2020Q1</v>
      </c>
      <c r="J5111" s="148">
        <f t="shared" si="317"/>
        <v>4</v>
      </c>
      <c r="K5111" s="148">
        <f t="shared" si="318"/>
        <v>19</v>
      </c>
      <c r="L5111" s="151">
        <f t="shared" si="319"/>
        <v>0.8</v>
      </c>
    </row>
    <row r="5112" spans="2:12" x14ac:dyDescent="0.25">
      <c r="B5112" s="147" t="s">
        <v>6</v>
      </c>
      <c r="C5112" s="148" t="s">
        <v>7</v>
      </c>
      <c r="D5112" s="148">
        <v>50</v>
      </c>
      <c r="E5112" s="148" t="s">
        <v>8</v>
      </c>
      <c r="F5112" s="149">
        <v>45588</v>
      </c>
      <c r="G5112" s="149">
        <v>44481</v>
      </c>
      <c r="H5112" s="150">
        <v>32000</v>
      </c>
      <c r="I5112" s="148" t="str">
        <f t="shared" si="316"/>
        <v>2021Q4</v>
      </c>
      <c r="J5112" s="148">
        <f t="shared" si="317"/>
        <v>3</v>
      </c>
      <c r="K5112" s="148">
        <f t="shared" si="318"/>
        <v>12</v>
      </c>
      <c r="L5112" s="151">
        <f t="shared" si="319"/>
        <v>1</v>
      </c>
    </row>
    <row r="5113" spans="2:12" x14ac:dyDescent="0.25">
      <c r="B5113" s="147" t="s">
        <v>9</v>
      </c>
      <c r="C5113" s="148" t="s">
        <v>13</v>
      </c>
      <c r="D5113" s="148">
        <v>25</v>
      </c>
      <c r="E5113" s="148" t="s">
        <v>8</v>
      </c>
      <c r="F5113" s="149">
        <v>45588</v>
      </c>
      <c r="G5113" s="149">
        <v>44757</v>
      </c>
      <c r="H5113" s="150">
        <v>100000</v>
      </c>
      <c r="I5113" s="148" t="str">
        <f t="shared" si="316"/>
        <v>2022Q3</v>
      </c>
      <c r="J5113" s="148">
        <f t="shared" si="317"/>
        <v>2</v>
      </c>
      <c r="K5113" s="148">
        <f t="shared" si="318"/>
        <v>9</v>
      </c>
      <c r="L5113" s="151">
        <f t="shared" si="319"/>
        <v>0.8</v>
      </c>
    </row>
    <row r="5114" spans="2:12" x14ac:dyDescent="0.25">
      <c r="B5114" s="147" t="s">
        <v>9</v>
      </c>
      <c r="C5114" s="148" t="s">
        <v>7</v>
      </c>
      <c r="D5114" s="148">
        <v>47</v>
      </c>
      <c r="E5114" s="148" t="s">
        <v>8</v>
      </c>
      <c r="F5114" s="149">
        <v>45588</v>
      </c>
      <c r="G5114" s="149">
        <v>45315</v>
      </c>
      <c r="H5114" s="150">
        <v>40000</v>
      </c>
      <c r="I5114" s="148" t="str">
        <f t="shared" si="316"/>
        <v>2024Q1</v>
      </c>
      <c r="J5114" s="148">
        <f t="shared" si="317"/>
        <v>0</v>
      </c>
      <c r="K5114" s="148">
        <f t="shared" si="318"/>
        <v>3</v>
      </c>
      <c r="L5114" s="151">
        <f t="shared" si="319"/>
        <v>1</v>
      </c>
    </row>
    <row r="5115" spans="2:12" x14ac:dyDescent="0.25">
      <c r="B5115" s="147" t="s">
        <v>6</v>
      </c>
      <c r="C5115" s="148" t="s">
        <v>7</v>
      </c>
      <c r="D5115" s="148">
        <v>47</v>
      </c>
      <c r="E5115" s="148" t="s">
        <v>8</v>
      </c>
      <c r="F5115" s="149">
        <v>45588</v>
      </c>
      <c r="G5115" s="149">
        <v>45483</v>
      </c>
      <c r="H5115" s="150">
        <v>40000</v>
      </c>
      <c r="I5115" s="148" t="str">
        <f t="shared" si="316"/>
        <v>2024Q3</v>
      </c>
      <c r="J5115" s="148">
        <f t="shared" si="317"/>
        <v>0</v>
      </c>
      <c r="K5115" s="148">
        <f t="shared" si="318"/>
        <v>1</v>
      </c>
      <c r="L5115" s="151">
        <f t="shared" si="319"/>
        <v>1</v>
      </c>
    </row>
    <row r="5116" spans="2:12" x14ac:dyDescent="0.25">
      <c r="B5116" s="147" t="s">
        <v>6</v>
      </c>
      <c r="C5116" s="148" t="s">
        <v>7</v>
      </c>
      <c r="D5116" s="148">
        <v>52</v>
      </c>
      <c r="E5116" s="148" t="s">
        <v>8</v>
      </c>
      <c r="F5116" s="149">
        <v>45588</v>
      </c>
      <c r="G5116" s="149">
        <v>45517</v>
      </c>
      <c r="H5116" s="150">
        <v>27000</v>
      </c>
      <c r="I5116" s="148" t="str">
        <f t="shared" si="316"/>
        <v>2024Q3</v>
      </c>
      <c r="J5116" s="148">
        <f t="shared" si="317"/>
        <v>0</v>
      </c>
      <c r="K5116" s="148">
        <f t="shared" si="318"/>
        <v>1</v>
      </c>
      <c r="L5116" s="151">
        <f t="shared" si="319"/>
        <v>1</v>
      </c>
    </row>
    <row r="5117" spans="2:12" x14ac:dyDescent="0.25">
      <c r="B5117" s="147" t="s">
        <v>9</v>
      </c>
      <c r="C5117" s="148" t="s">
        <v>7</v>
      </c>
      <c r="D5117" s="148">
        <v>38</v>
      </c>
      <c r="E5117" s="148" t="s">
        <v>8</v>
      </c>
      <c r="F5117" s="149">
        <v>45589</v>
      </c>
      <c r="G5117" s="149">
        <v>43598</v>
      </c>
      <c r="H5117" s="150">
        <v>84000</v>
      </c>
      <c r="I5117" s="148" t="str">
        <f t="shared" si="316"/>
        <v>2019Q2</v>
      </c>
      <c r="J5117" s="148">
        <f t="shared" si="317"/>
        <v>5</v>
      </c>
      <c r="K5117" s="148">
        <f t="shared" si="318"/>
        <v>22</v>
      </c>
      <c r="L5117" s="151">
        <f t="shared" si="319"/>
        <v>1</v>
      </c>
    </row>
    <row r="5118" spans="2:12" x14ac:dyDescent="0.25">
      <c r="B5118" s="147" t="s">
        <v>9</v>
      </c>
      <c r="C5118" s="148" t="s">
        <v>7</v>
      </c>
      <c r="D5118" s="148">
        <v>42</v>
      </c>
      <c r="E5118" s="148" t="s">
        <v>8</v>
      </c>
      <c r="F5118" s="149">
        <v>45589</v>
      </c>
      <c r="G5118" s="149">
        <v>43656</v>
      </c>
      <c r="H5118" s="150">
        <v>64000</v>
      </c>
      <c r="I5118" s="148" t="str">
        <f t="shared" si="316"/>
        <v>2019Q3</v>
      </c>
      <c r="J5118" s="148">
        <f t="shared" si="317"/>
        <v>5</v>
      </c>
      <c r="K5118" s="148">
        <f t="shared" si="318"/>
        <v>21</v>
      </c>
      <c r="L5118" s="151">
        <f t="shared" si="319"/>
        <v>1</v>
      </c>
    </row>
    <row r="5119" spans="2:12" x14ac:dyDescent="0.25">
      <c r="B5119" s="147" t="s">
        <v>9</v>
      </c>
      <c r="C5119" s="148" t="s">
        <v>7</v>
      </c>
      <c r="D5119" s="148">
        <v>36</v>
      </c>
      <c r="E5119" s="148" t="s">
        <v>8</v>
      </c>
      <c r="F5119" s="149">
        <v>45589</v>
      </c>
      <c r="G5119" s="149">
        <v>43755</v>
      </c>
      <c r="H5119" s="150">
        <v>87000</v>
      </c>
      <c r="I5119" s="148" t="str">
        <f t="shared" si="316"/>
        <v>2019Q4</v>
      </c>
      <c r="J5119" s="148">
        <f t="shared" si="317"/>
        <v>5</v>
      </c>
      <c r="K5119" s="148">
        <f t="shared" si="318"/>
        <v>20</v>
      </c>
      <c r="L5119" s="151">
        <f t="shared" si="319"/>
        <v>1</v>
      </c>
    </row>
    <row r="5120" spans="2:12" x14ac:dyDescent="0.25">
      <c r="B5120" s="147" t="s">
        <v>9</v>
      </c>
      <c r="C5120" s="148" t="s">
        <v>7</v>
      </c>
      <c r="D5120" s="148">
        <v>56</v>
      </c>
      <c r="E5120" s="148" t="s">
        <v>8</v>
      </c>
      <c r="F5120" s="149">
        <v>45589</v>
      </c>
      <c r="G5120" s="149">
        <v>44849</v>
      </c>
      <c r="H5120" s="150">
        <v>17000</v>
      </c>
      <c r="I5120" s="148" t="str">
        <f t="shared" si="316"/>
        <v>2022Q4</v>
      </c>
      <c r="J5120" s="148">
        <f t="shared" si="317"/>
        <v>2</v>
      </c>
      <c r="K5120" s="148">
        <f t="shared" si="318"/>
        <v>8</v>
      </c>
      <c r="L5120" s="151">
        <f t="shared" si="319"/>
        <v>1</v>
      </c>
    </row>
    <row r="5121" spans="2:12" x14ac:dyDescent="0.25">
      <c r="B5121" s="147" t="s">
        <v>6</v>
      </c>
      <c r="C5121" s="148" t="s">
        <v>7</v>
      </c>
      <c r="D5121" s="148">
        <v>49</v>
      </c>
      <c r="E5121" s="148" t="s">
        <v>8</v>
      </c>
      <c r="F5121" s="149">
        <v>45589</v>
      </c>
      <c r="G5121" s="149">
        <v>45244</v>
      </c>
      <c r="H5121" s="150">
        <v>35000</v>
      </c>
      <c r="I5121" s="148" t="str">
        <f t="shared" si="316"/>
        <v>2023Q4</v>
      </c>
      <c r="J5121" s="148">
        <f t="shared" si="317"/>
        <v>1</v>
      </c>
      <c r="K5121" s="148">
        <f t="shared" si="318"/>
        <v>4</v>
      </c>
      <c r="L5121" s="151">
        <f t="shared" si="319"/>
        <v>1</v>
      </c>
    </row>
    <row r="5122" spans="2:12" x14ac:dyDescent="0.25">
      <c r="B5122" s="147" t="s">
        <v>11</v>
      </c>
      <c r="C5122" s="148" t="s">
        <v>7</v>
      </c>
      <c r="D5122" s="148">
        <v>52</v>
      </c>
      <c r="E5122" s="148" t="s">
        <v>8</v>
      </c>
      <c r="F5122" s="149">
        <v>45589</v>
      </c>
      <c r="G5122" s="149">
        <v>45580</v>
      </c>
      <c r="H5122" s="150">
        <v>27000</v>
      </c>
      <c r="I5122" s="148" t="str">
        <f t="shared" si="316"/>
        <v>2024Q4</v>
      </c>
      <c r="J5122" s="148">
        <f t="shared" si="317"/>
        <v>0</v>
      </c>
      <c r="K5122" s="148">
        <f t="shared" si="318"/>
        <v>0</v>
      </c>
      <c r="L5122" s="151">
        <f t="shared" si="319"/>
        <v>1</v>
      </c>
    </row>
    <row r="5123" spans="2:12" x14ac:dyDescent="0.25">
      <c r="B5123" s="147" t="s">
        <v>11</v>
      </c>
      <c r="C5123" s="148" t="s">
        <v>7</v>
      </c>
      <c r="D5123" s="148">
        <v>39</v>
      </c>
      <c r="E5123" s="148" t="s">
        <v>8</v>
      </c>
      <c r="F5123" s="149">
        <v>45589</v>
      </c>
      <c r="G5123" s="149">
        <v>45580</v>
      </c>
      <c r="H5123" s="150">
        <v>81000</v>
      </c>
      <c r="I5123" s="148" t="str">
        <f t="shared" si="316"/>
        <v>2024Q4</v>
      </c>
      <c r="J5123" s="148">
        <f t="shared" si="317"/>
        <v>0</v>
      </c>
      <c r="K5123" s="148">
        <f t="shared" si="318"/>
        <v>0</v>
      </c>
      <c r="L5123" s="151">
        <f t="shared" si="319"/>
        <v>1</v>
      </c>
    </row>
    <row r="5124" spans="2:12" x14ac:dyDescent="0.25">
      <c r="B5124" s="147" t="s">
        <v>9</v>
      </c>
      <c r="C5124" s="148" t="s">
        <v>13</v>
      </c>
      <c r="D5124" s="148">
        <v>26</v>
      </c>
      <c r="E5124" s="148" t="s">
        <v>8</v>
      </c>
      <c r="F5124" s="149">
        <v>45592</v>
      </c>
      <c r="G5124" s="149">
        <v>44299</v>
      </c>
      <c r="H5124" s="150">
        <v>100000</v>
      </c>
      <c r="I5124" s="148" t="str">
        <f t="shared" si="316"/>
        <v>2021Q2</v>
      </c>
      <c r="J5124" s="148">
        <f t="shared" si="317"/>
        <v>3</v>
      </c>
      <c r="K5124" s="148">
        <f t="shared" si="318"/>
        <v>14</v>
      </c>
      <c r="L5124" s="151">
        <f t="shared" si="319"/>
        <v>0.8</v>
      </c>
    </row>
    <row r="5125" spans="2:12" x14ac:dyDescent="0.25">
      <c r="B5125" s="147" t="s">
        <v>9</v>
      </c>
      <c r="C5125" s="148" t="s">
        <v>7</v>
      </c>
      <c r="D5125" s="148">
        <v>57</v>
      </c>
      <c r="E5125" s="148" t="s">
        <v>8</v>
      </c>
      <c r="F5125" s="149">
        <v>45592</v>
      </c>
      <c r="G5125" s="149">
        <v>44742</v>
      </c>
      <c r="H5125" s="150">
        <v>15000</v>
      </c>
      <c r="I5125" s="148" t="str">
        <f t="shared" si="316"/>
        <v>2022Q2</v>
      </c>
      <c r="J5125" s="148">
        <f t="shared" si="317"/>
        <v>2</v>
      </c>
      <c r="K5125" s="148">
        <f t="shared" si="318"/>
        <v>10</v>
      </c>
      <c r="L5125" s="151">
        <f t="shared" si="319"/>
        <v>1</v>
      </c>
    </row>
    <row r="5126" spans="2:12" x14ac:dyDescent="0.25">
      <c r="B5126" s="147" t="s">
        <v>9</v>
      </c>
      <c r="C5126" s="148" t="s">
        <v>7</v>
      </c>
      <c r="D5126" s="148">
        <v>63</v>
      </c>
      <c r="E5126" s="148" t="s">
        <v>8</v>
      </c>
      <c r="F5126" s="149">
        <v>45592</v>
      </c>
      <c r="G5126" s="149">
        <v>45008</v>
      </c>
      <c r="H5126" s="150">
        <v>10000</v>
      </c>
      <c r="I5126" s="148" t="str">
        <f t="shared" si="316"/>
        <v>2023Q1</v>
      </c>
      <c r="J5126" s="148">
        <f t="shared" si="317"/>
        <v>1</v>
      </c>
      <c r="K5126" s="148">
        <f t="shared" si="318"/>
        <v>7</v>
      </c>
      <c r="L5126" s="151">
        <f t="shared" si="319"/>
        <v>1</v>
      </c>
    </row>
    <row r="5127" spans="2:12" x14ac:dyDescent="0.25">
      <c r="B5127" s="147" t="s">
        <v>6</v>
      </c>
      <c r="C5127" s="148" t="s">
        <v>7</v>
      </c>
      <c r="D5127" s="148">
        <v>32</v>
      </c>
      <c r="E5127" s="148" t="s">
        <v>8</v>
      </c>
      <c r="F5127" s="149">
        <v>45592</v>
      </c>
      <c r="G5127" s="149">
        <v>45554</v>
      </c>
      <c r="H5127" s="150">
        <v>96000</v>
      </c>
      <c r="I5127" s="148" t="str">
        <f t="shared" si="316"/>
        <v>2024Q3</v>
      </c>
      <c r="J5127" s="148">
        <f t="shared" si="317"/>
        <v>0</v>
      </c>
      <c r="K5127" s="148">
        <f t="shared" si="318"/>
        <v>1</v>
      </c>
      <c r="L5127" s="151">
        <f t="shared" si="319"/>
        <v>1</v>
      </c>
    </row>
    <row r="5128" spans="2:12" x14ac:dyDescent="0.25">
      <c r="B5128" s="147" t="s">
        <v>11</v>
      </c>
      <c r="C5128" s="148" t="s">
        <v>7</v>
      </c>
      <c r="D5128" s="148">
        <v>42</v>
      </c>
      <c r="E5128" s="148" t="s">
        <v>8</v>
      </c>
      <c r="F5128" s="149">
        <v>45592</v>
      </c>
      <c r="G5128" s="149">
        <v>45574</v>
      </c>
      <c r="H5128" s="150">
        <v>64000</v>
      </c>
      <c r="I5128" s="148" t="str">
        <f t="shared" si="316"/>
        <v>2024Q4</v>
      </c>
      <c r="J5128" s="148">
        <f t="shared" si="317"/>
        <v>0</v>
      </c>
      <c r="K5128" s="148">
        <f t="shared" si="318"/>
        <v>0</v>
      </c>
      <c r="L5128" s="151">
        <f t="shared" si="319"/>
        <v>1</v>
      </c>
    </row>
    <row r="5129" spans="2:12" x14ac:dyDescent="0.25">
      <c r="B5129" s="147" t="s">
        <v>9</v>
      </c>
      <c r="C5129" s="148" t="s">
        <v>7</v>
      </c>
      <c r="D5129" s="148">
        <v>23</v>
      </c>
      <c r="E5129" s="148" t="s">
        <v>8</v>
      </c>
      <c r="F5129" s="149">
        <v>45593</v>
      </c>
      <c r="G5129" s="149">
        <v>43387</v>
      </c>
      <c r="H5129" s="150">
        <v>100000</v>
      </c>
      <c r="I5129" s="148" t="str">
        <f t="shared" si="316"/>
        <v>2018Q4</v>
      </c>
      <c r="J5129" s="148">
        <f t="shared" si="317"/>
        <v>6</v>
      </c>
      <c r="K5129" s="148">
        <f t="shared" si="318"/>
        <v>24</v>
      </c>
      <c r="L5129" s="151">
        <f t="shared" si="319"/>
        <v>1</v>
      </c>
    </row>
    <row r="5130" spans="2:12" x14ac:dyDescent="0.25">
      <c r="B5130" s="147" t="s">
        <v>9</v>
      </c>
      <c r="C5130" s="148" t="s">
        <v>13</v>
      </c>
      <c r="D5130" s="148">
        <v>49</v>
      </c>
      <c r="E5130" s="148" t="s">
        <v>8</v>
      </c>
      <c r="F5130" s="149">
        <v>45593</v>
      </c>
      <c r="G5130" s="149">
        <v>43562</v>
      </c>
      <c r="H5130" s="150">
        <v>35000</v>
      </c>
      <c r="I5130" s="148" t="str">
        <f t="shared" si="316"/>
        <v>2019Q2</v>
      </c>
      <c r="J5130" s="148">
        <f t="shared" si="317"/>
        <v>5</v>
      </c>
      <c r="K5130" s="148">
        <f t="shared" si="318"/>
        <v>22</v>
      </c>
      <c r="L5130" s="151">
        <f t="shared" si="319"/>
        <v>0.8</v>
      </c>
    </row>
    <row r="5131" spans="2:12" x14ac:dyDescent="0.25">
      <c r="B5131" s="147" t="s">
        <v>6</v>
      </c>
      <c r="C5131" s="148" t="s">
        <v>7</v>
      </c>
      <c r="D5131" s="148">
        <v>60</v>
      </c>
      <c r="E5131" s="148" t="s">
        <v>8</v>
      </c>
      <c r="F5131" s="149">
        <v>45593</v>
      </c>
      <c r="G5131" s="149">
        <v>45500</v>
      </c>
      <c r="H5131" s="150">
        <v>10000</v>
      </c>
      <c r="I5131" s="148" t="str">
        <f t="shared" ref="I5131:I5194" si="320">YEAR(G5131)&amp;"Q"&amp;ROUNDUP(MONTH(G5131)/3,0)</f>
        <v>2024Q3</v>
      </c>
      <c r="J5131" s="148">
        <f t="shared" ref="J5131:J5194" si="321">YEAR(F5131)-YEAR(G5131)</f>
        <v>0</v>
      </c>
      <c r="K5131" s="148">
        <f t="shared" ref="K5131:K5194" si="322">(YEAR(F5131)*4+ROUNDDOWN((MONTH(F5131)-1)/3,0))
-(YEAR(G5131)*4+ROUNDDOWN((MONTH(G5131)-1)/3,0))</f>
        <v>1</v>
      </c>
      <c r="L5131" s="151">
        <f t="shared" ref="L5131:L5194" si="323">IF(C5131="Declined",0,IF(C5131="Admitted",1,IF(B5131="TPD",0.8,1)))</f>
        <v>1</v>
      </c>
    </row>
    <row r="5132" spans="2:12" x14ac:dyDescent="0.25">
      <c r="B5132" s="147" t="s">
        <v>9</v>
      </c>
      <c r="C5132" s="148" t="s">
        <v>7</v>
      </c>
      <c r="D5132" s="148">
        <v>33</v>
      </c>
      <c r="E5132" s="148" t="s">
        <v>8</v>
      </c>
      <c r="F5132" s="149">
        <v>45594</v>
      </c>
      <c r="G5132" s="149">
        <v>43708</v>
      </c>
      <c r="H5132" s="150">
        <v>94000</v>
      </c>
      <c r="I5132" s="148" t="str">
        <f t="shared" si="320"/>
        <v>2019Q3</v>
      </c>
      <c r="J5132" s="148">
        <f t="shared" si="321"/>
        <v>5</v>
      </c>
      <c r="K5132" s="148">
        <f t="shared" si="322"/>
        <v>21</v>
      </c>
      <c r="L5132" s="151">
        <f t="shared" si="323"/>
        <v>1</v>
      </c>
    </row>
    <row r="5133" spans="2:12" x14ac:dyDescent="0.25">
      <c r="B5133" s="147" t="s">
        <v>9</v>
      </c>
      <c r="C5133" s="148" t="s">
        <v>13</v>
      </c>
      <c r="D5133" s="148">
        <v>37</v>
      </c>
      <c r="E5133" s="148" t="s">
        <v>8</v>
      </c>
      <c r="F5133" s="149">
        <v>45594</v>
      </c>
      <c r="G5133" s="149">
        <v>44729</v>
      </c>
      <c r="H5133" s="150">
        <v>86000</v>
      </c>
      <c r="I5133" s="148" t="str">
        <f t="shared" si="320"/>
        <v>2022Q2</v>
      </c>
      <c r="J5133" s="148">
        <f t="shared" si="321"/>
        <v>2</v>
      </c>
      <c r="K5133" s="148">
        <f t="shared" si="322"/>
        <v>10</v>
      </c>
      <c r="L5133" s="151">
        <f t="shared" si="323"/>
        <v>0.8</v>
      </c>
    </row>
    <row r="5134" spans="2:12" x14ac:dyDescent="0.25">
      <c r="B5134" s="147" t="s">
        <v>9</v>
      </c>
      <c r="C5134" s="148" t="s">
        <v>7</v>
      </c>
      <c r="D5134" s="148">
        <v>64</v>
      </c>
      <c r="E5134" s="148" t="s">
        <v>8</v>
      </c>
      <c r="F5134" s="149">
        <v>45594</v>
      </c>
      <c r="G5134" s="149">
        <v>45291</v>
      </c>
      <c r="H5134" s="150">
        <v>10000</v>
      </c>
      <c r="I5134" s="148" t="str">
        <f t="shared" si="320"/>
        <v>2023Q4</v>
      </c>
      <c r="J5134" s="148">
        <f t="shared" si="321"/>
        <v>1</v>
      </c>
      <c r="K5134" s="148">
        <f t="shared" si="322"/>
        <v>4</v>
      </c>
      <c r="L5134" s="151">
        <f t="shared" si="323"/>
        <v>1</v>
      </c>
    </row>
    <row r="5135" spans="2:12" x14ac:dyDescent="0.25">
      <c r="B5135" s="147" t="s">
        <v>9</v>
      </c>
      <c r="C5135" s="148" t="s">
        <v>7</v>
      </c>
      <c r="D5135" s="148">
        <v>38</v>
      </c>
      <c r="E5135" s="148" t="s">
        <v>8</v>
      </c>
      <c r="F5135" s="149">
        <v>45595</v>
      </c>
      <c r="G5135" s="149">
        <v>42892</v>
      </c>
      <c r="H5135" s="150">
        <v>84000</v>
      </c>
      <c r="I5135" s="148" t="str">
        <f t="shared" si="320"/>
        <v>2017Q2</v>
      </c>
      <c r="J5135" s="148">
        <f t="shared" si="321"/>
        <v>7</v>
      </c>
      <c r="K5135" s="148">
        <f t="shared" si="322"/>
        <v>30</v>
      </c>
      <c r="L5135" s="151">
        <f t="shared" si="323"/>
        <v>1</v>
      </c>
    </row>
    <row r="5136" spans="2:12" x14ac:dyDescent="0.25">
      <c r="B5136" s="147" t="s">
        <v>9</v>
      </c>
      <c r="C5136" s="148" t="s">
        <v>13</v>
      </c>
      <c r="D5136" s="148">
        <v>30</v>
      </c>
      <c r="E5136" s="148" t="s">
        <v>8</v>
      </c>
      <c r="F5136" s="149">
        <v>45595</v>
      </c>
      <c r="G5136" s="149">
        <v>44354</v>
      </c>
      <c r="H5136" s="150">
        <v>100000</v>
      </c>
      <c r="I5136" s="148" t="str">
        <f t="shared" si="320"/>
        <v>2021Q2</v>
      </c>
      <c r="J5136" s="148">
        <f t="shared" si="321"/>
        <v>3</v>
      </c>
      <c r="K5136" s="148">
        <f t="shared" si="322"/>
        <v>14</v>
      </c>
      <c r="L5136" s="151">
        <f t="shared" si="323"/>
        <v>0.8</v>
      </c>
    </row>
    <row r="5137" spans="2:12" x14ac:dyDescent="0.25">
      <c r="B5137" s="147" t="s">
        <v>6</v>
      </c>
      <c r="C5137" s="148" t="s">
        <v>7</v>
      </c>
      <c r="D5137" s="148">
        <v>34</v>
      </c>
      <c r="E5137" s="148" t="s">
        <v>8</v>
      </c>
      <c r="F5137" s="149">
        <v>45595</v>
      </c>
      <c r="G5137" s="149">
        <v>45224</v>
      </c>
      <c r="H5137" s="150">
        <v>91000</v>
      </c>
      <c r="I5137" s="148" t="str">
        <f t="shared" si="320"/>
        <v>2023Q4</v>
      </c>
      <c r="J5137" s="148">
        <f t="shared" si="321"/>
        <v>1</v>
      </c>
      <c r="K5137" s="148">
        <f t="shared" si="322"/>
        <v>4</v>
      </c>
      <c r="L5137" s="151">
        <f t="shared" si="323"/>
        <v>1</v>
      </c>
    </row>
    <row r="5138" spans="2:12" x14ac:dyDescent="0.25">
      <c r="B5138" s="147" t="s">
        <v>9</v>
      </c>
      <c r="C5138" s="148" t="s">
        <v>13</v>
      </c>
      <c r="D5138" s="148">
        <v>55</v>
      </c>
      <c r="E5138" s="148" t="s">
        <v>8</v>
      </c>
      <c r="F5138" s="149">
        <v>45595</v>
      </c>
      <c r="G5138" s="149">
        <v>45300</v>
      </c>
      <c r="H5138" s="150">
        <v>20000</v>
      </c>
      <c r="I5138" s="148" t="str">
        <f t="shared" si="320"/>
        <v>2024Q1</v>
      </c>
      <c r="J5138" s="148">
        <f t="shared" si="321"/>
        <v>0</v>
      </c>
      <c r="K5138" s="148">
        <f t="shared" si="322"/>
        <v>3</v>
      </c>
      <c r="L5138" s="151">
        <f t="shared" si="323"/>
        <v>0.8</v>
      </c>
    </row>
    <row r="5139" spans="2:12" x14ac:dyDescent="0.25">
      <c r="B5139" s="147" t="s">
        <v>6</v>
      </c>
      <c r="C5139" s="148" t="s">
        <v>7</v>
      </c>
      <c r="D5139" s="148">
        <v>34</v>
      </c>
      <c r="E5139" s="148" t="s">
        <v>8</v>
      </c>
      <c r="F5139" s="149">
        <v>45595</v>
      </c>
      <c r="G5139" s="149">
        <v>45385</v>
      </c>
      <c r="H5139" s="150">
        <v>91000</v>
      </c>
      <c r="I5139" s="148" t="str">
        <f t="shared" si="320"/>
        <v>2024Q2</v>
      </c>
      <c r="J5139" s="148">
        <f t="shared" si="321"/>
        <v>0</v>
      </c>
      <c r="K5139" s="148">
        <f t="shared" si="322"/>
        <v>2</v>
      </c>
      <c r="L5139" s="151">
        <f t="shared" si="323"/>
        <v>1</v>
      </c>
    </row>
    <row r="5140" spans="2:12" x14ac:dyDescent="0.25">
      <c r="B5140" s="147" t="s">
        <v>6</v>
      </c>
      <c r="C5140" s="148" t="s">
        <v>7</v>
      </c>
      <c r="D5140" s="148">
        <v>58</v>
      </c>
      <c r="E5140" s="148" t="s">
        <v>8</v>
      </c>
      <c r="F5140" s="149">
        <v>45595</v>
      </c>
      <c r="G5140" s="149">
        <v>45517</v>
      </c>
      <c r="H5140" s="150">
        <v>12000</v>
      </c>
      <c r="I5140" s="148" t="str">
        <f t="shared" si="320"/>
        <v>2024Q3</v>
      </c>
      <c r="J5140" s="148">
        <f t="shared" si="321"/>
        <v>0</v>
      </c>
      <c r="K5140" s="148">
        <f t="shared" si="322"/>
        <v>1</v>
      </c>
      <c r="L5140" s="151">
        <f t="shared" si="323"/>
        <v>1</v>
      </c>
    </row>
    <row r="5141" spans="2:12" x14ac:dyDescent="0.25">
      <c r="B5141" s="147" t="s">
        <v>11</v>
      </c>
      <c r="C5141" s="148" t="s">
        <v>7</v>
      </c>
      <c r="D5141" s="148">
        <v>25</v>
      </c>
      <c r="E5141" s="148" t="s">
        <v>8</v>
      </c>
      <c r="F5141" s="149">
        <v>45595</v>
      </c>
      <c r="G5141" s="149">
        <v>45578</v>
      </c>
      <c r="H5141" s="150">
        <v>100000</v>
      </c>
      <c r="I5141" s="148" t="str">
        <f t="shared" si="320"/>
        <v>2024Q4</v>
      </c>
      <c r="J5141" s="148">
        <f t="shared" si="321"/>
        <v>0</v>
      </c>
      <c r="K5141" s="148">
        <f t="shared" si="322"/>
        <v>0</v>
      </c>
      <c r="L5141" s="151">
        <f t="shared" si="323"/>
        <v>1</v>
      </c>
    </row>
    <row r="5142" spans="2:12" x14ac:dyDescent="0.25">
      <c r="B5142" s="147" t="s">
        <v>9</v>
      </c>
      <c r="C5142" s="148" t="s">
        <v>13</v>
      </c>
      <c r="D5142" s="148">
        <v>31</v>
      </c>
      <c r="E5142" s="148" t="s">
        <v>8</v>
      </c>
      <c r="F5142" s="149">
        <v>45596</v>
      </c>
      <c r="G5142" s="149">
        <v>44304</v>
      </c>
      <c r="H5142" s="150">
        <v>98000</v>
      </c>
      <c r="I5142" s="148" t="str">
        <f t="shared" si="320"/>
        <v>2021Q2</v>
      </c>
      <c r="J5142" s="148">
        <f t="shared" si="321"/>
        <v>3</v>
      </c>
      <c r="K5142" s="148">
        <f t="shared" si="322"/>
        <v>14</v>
      </c>
      <c r="L5142" s="151">
        <f t="shared" si="323"/>
        <v>0.8</v>
      </c>
    </row>
    <row r="5143" spans="2:12" x14ac:dyDescent="0.25">
      <c r="B5143" s="147" t="s">
        <v>9</v>
      </c>
      <c r="C5143" s="148" t="s">
        <v>7</v>
      </c>
      <c r="D5143" s="148">
        <v>52</v>
      </c>
      <c r="E5143" s="148" t="s">
        <v>8</v>
      </c>
      <c r="F5143" s="149">
        <v>45596</v>
      </c>
      <c r="G5143" s="149">
        <v>45117</v>
      </c>
      <c r="H5143" s="150">
        <v>27000</v>
      </c>
      <c r="I5143" s="148" t="str">
        <f t="shared" si="320"/>
        <v>2023Q3</v>
      </c>
      <c r="J5143" s="148">
        <f t="shared" si="321"/>
        <v>1</v>
      </c>
      <c r="K5143" s="148">
        <f t="shared" si="322"/>
        <v>5</v>
      </c>
      <c r="L5143" s="151">
        <f t="shared" si="323"/>
        <v>1</v>
      </c>
    </row>
    <row r="5144" spans="2:12" x14ac:dyDescent="0.25">
      <c r="B5144" s="147" t="s">
        <v>6</v>
      </c>
      <c r="C5144" s="148" t="s">
        <v>7</v>
      </c>
      <c r="D5144" s="148">
        <v>42</v>
      </c>
      <c r="E5144" s="148" t="s">
        <v>8</v>
      </c>
      <c r="F5144" s="149">
        <v>45596</v>
      </c>
      <c r="G5144" s="149">
        <v>45488</v>
      </c>
      <c r="H5144" s="150">
        <v>64000</v>
      </c>
      <c r="I5144" s="148" t="str">
        <f t="shared" si="320"/>
        <v>2024Q3</v>
      </c>
      <c r="J5144" s="148">
        <f t="shared" si="321"/>
        <v>0</v>
      </c>
      <c r="K5144" s="148">
        <f t="shared" si="322"/>
        <v>1</v>
      </c>
      <c r="L5144" s="151">
        <f t="shared" si="323"/>
        <v>1</v>
      </c>
    </row>
    <row r="5145" spans="2:12" x14ac:dyDescent="0.25">
      <c r="B5145" s="147" t="s">
        <v>6</v>
      </c>
      <c r="C5145" s="148" t="s">
        <v>7</v>
      </c>
      <c r="D5145" s="148">
        <v>48</v>
      </c>
      <c r="E5145" s="148" t="s">
        <v>8</v>
      </c>
      <c r="F5145" s="149">
        <v>45596</v>
      </c>
      <c r="G5145" s="149">
        <v>45559</v>
      </c>
      <c r="H5145" s="150">
        <v>38000</v>
      </c>
      <c r="I5145" s="148" t="str">
        <f t="shared" si="320"/>
        <v>2024Q3</v>
      </c>
      <c r="J5145" s="148">
        <f t="shared" si="321"/>
        <v>0</v>
      </c>
      <c r="K5145" s="148">
        <f t="shared" si="322"/>
        <v>1</v>
      </c>
      <c r="L5145" s="151">
        <f t="shared" si="323"/>
        <v>1</v>
      </c>
    </row>
    <row r="5146" spans="2:12" x14ac:dyDescent="0.25">
      <c r="B5146" s="147" t="s">
        <v>9</v>
      </c>
      <c r="C5146" s="148" t="s">
        <v>13</v>
      </c>
      <c r="D5146" s="148">
        <v>27</v>
      </c>
      <c r="E5146" s="148" t="s">
        <v>8</v>
      </c>
      <c r="F5146" s="149">
        <v>45599</v>
      </c>
      <c r="G5146" s="149">
        <v>42522</v>
      </c>
      <c r="H5146" s="150">
        <v>100000</v>
      </c>
      <c r="I5146" s="148" t="str">
        <f t="shared" si="320"/>
        <v>2016Q2</v>
      </c>
      <c r="J5146" s="148">
        <f t="shared" si="321"/>
        <v>8</v>
      </c>
      <c r="K5146" s="148">
        <f t="shared" si="322"/>
        <v>34</v>
      </c>
      <c r="L5146" s="151">
        <f t="shared" si="323"/>
        <v>0.8</v>
      </c>
    </row>
    <row r="5147" spans="2:12" x14ac:dyDescent="0.25">
      <c r="B5147" s="147" t="s">
        <v>9</v>
      </c>
      <c r="C5147" s="148" t="s">
        <v>13</v>
      </c>
      <c r="D5147" s="148">
        <v>36</v>
      </c>
      <c r="E5147" s="148" t="s">
        <v>8</v>
      </c>
      <c r="F5147" s="149">
        <v>45599</v>
      </c>
      <c r="G5147" s="149">
        <v>43604</v>
      </c>
      <c r="H5147" s="150">
        <v>87000</v>
      </c>
      <c r="I5147" s="148" t="str">
        <f t="shared" si="320"/>
        <v>2019Q2</v>
      </c>
      <c r="J5147" s="148">
        <f t="shared" si="321"/>
        <v>5</v>
      </c>
      <c r="K5147" s="148">
        <f t="shared" si="322"/>
        <v>22</v>
      </c>
      <c r="L5147" s="151">
        <f t="shared" si="323"/>
        <v>0.8</v>
      </c>
    </row>
    <row r="5148" spans="2:12" x14ac:dyDescent="0.25">
      <c r="B5148" s="147" t="s">
        <v>9</v>
      </c>
      <c r="C5148" s="148" t="s">
        <v>13</v>
      </c>
      <c r="D5148" s="148">
        <v>45</v>
      </c>
      <c r="E5148" s="148" t="s">
        <v>8</v>
      </c>
      <c r="F5148" s="149">
        <v>45599</v>
      </c>
      <c r="G5148" s="149">
        <v>44546</v>
      </c>
      <c r="H5148" s="150">
        <v>47000</v>
      </c>
      <c r="I5148" s="148" t="str">
        <f t="shared" si="320"/>
        <v>2021Q4</v>
      </c>
      <c r="J5148" s="148">
        <f t="shared" si="321"/>
        <v>3</v>
      </c>
      <c r="K5148" s="148">
        <f t="shared" si="322"/>
        <v>12</v>
      </c>
      <c r="L5148" s="151">
        <f t="shared" si="323"/>
        <v>0.8</v>
      </c>
    </row>
    <row r="5149" spans="2:12" x14ac:dyDescent="0.25">
      <c r="B5149" s="147" t="s">
        <v>9</v>
      </c>
      <c r="C5149" s="148" t="s">
        <v>13</v>
      </c>
      <c r="D5149" s="148">
        <v>21</v>
      </c>
      <c r="E5149" s="148" t="s">
        <v>8</v>
      </c>
      <c r="F5149" s="149">
        <v>45599</v>
      </c>
      <c r="G5149" s="149">
        <v>44745</v>
      </c>
      <c r="H5149" s="150">
        <v>100000</v>
      </c>
      <c r="I5149" s="148" t="str">
        <f t="shared" si="320"/>
        <v>2022Q3</v>
      </c>
      <c r="J5149" s="148">
        <f t="shared" si="321"/>
        <v>2</v>
      </c>
      <c r="K5149" s="148">
        <f t="shared" si="322"/>
        <v>9</v>
      </c>
      <c r="L5149" s="151">
        <f t="shared" si="323"/>
        <v>0.8</v>
      </c>
    </row>
    <row r="5150" spans="2:12" x14ac:dyDescent="0.25">
      <c r="B5150" s="147" t="s">
        <v>9</v>
      </c>
      <c r="C5150" s="148" t="s">
        <v>13</v>
      </c>
      <c r="D5150" s="148">
        <v>43</v>
      </c>
      <c r="E5150" s="148" t="s">
        <v>8</v>
      </c>
      <c r="F5150" s="149">
        <v>45599</v>
      </c>
      <c r="G5150" s="149">
        <v>45200</v>
      </c>
      <c r="H5150" s="150">
        <v>59000</v>
      </c>
      <c r="I5150" s="148" t="str">
        <f t="shared" si="320"/>
        <v>2023Q4</v>
      </c>
      <c r="J5150" s="148">
        <f t="shared" si="321"/>
        <v>1</v>
      </c>
      <c r="K5150" s="148">
        <f t="shared" si="322"/>
        <v>4</v>
      </c>
      <c r="L5150" s="151">
        <f t="shared" si="323"/>
        <v>0.8</v>
      </c>
    </row>
    <row r="5151" spans="2:12" x14ac:dyDescent="0.25">
      <c r="B5151" s="147" t="s">
        <v>6</v>
      </c>
      <c r="C5151" s="148" t="s">
        <v>7</v>
      </c>
      <c r="D5151" s="148">
        <v>56</v>
      </c>
      <c r="E5151" s="148" t="s">
        <v>8</v>
      </c>
      <c r="F5151" s="149">
        <v>45599</v>
      </c>
      <c r="G5151" s="149">
        <v>45517</v>
      </c>
      <c r="H5151" s="150">
        <v>17000</v>
      </c>
      <c r="I5151" s="148" t="str">
        <f t="shared" si="320"/>
        <v>2024Q3</v>
      </c>
      <c r="J5151" s="148">
        <f t="shared" si="321"/>
        <v>0</v>
      </c>
      <c r="K5151" s="148">
        <f t="shared" si="322"/>
        <v>1</v>
      </c>
      <c r="L5151" s="151">
        <f t="shared" si="323"/>
        <v>1</v>
      </c>
    </row>
    <row r="5152" spans="2:12" x14ac:dyDescent="0.25">
      <c r="B5152" s="147" t="s">
        <v>9</v>
      </c>
      <c r="C5152" s="148" t="s">
        <v>7</v>
      </c>
      <c r="D5152" s="148">
        <v>55</v>
      </c>
      <c r="E5152" s="148" t="s">
        <v>8</v>
      </c>
      <c r="F5152" s="149">
        <v>45600</v>
      </c>
      <c r="G5152" s="149">
        <v>45188</v>
      </c>
      <c r="H5152" s="150">
        <v>20000</v>
      </c>
      <c r="I5152" s="148" t="str">
        <f t="shared" si="320"/>
        <v>2023Q3</v>
      </c>
      <c r="J5152" s="148">
        <f t="shared" si="321"/>
        <v>1</v>
      </c>
      <c r="K5152" s="148">
        <f t="shared" si="322"/>
        <v>5</v>
      </c>
      <c r="L5152" s="151">
        <f t="shared" si="323"/>
        <v>1</v>
      </c>
    </row>
    <row r="5153" spans="2:12" x14ac:dyDescent="0.25">
      <c r="B5153" s="147" t="s">
        <v>9</v>
      </c>
      <c r="C5153" s="148" t="s">
        <v>13</v>
      </c>
      <c r="D5153" s="148">
        <v>45</v>
      </c>
      <c r="E5153" s="148" t="s">
        <v>8</v>
      </c>
      <c r="F5153" s="149">
        <v>45600</v>
      </c>
      <c r="G5153" s="149">
        <v>45291</v>
      </c>
      <c r="H5153" s="150">
        <v>47000</v>
      </c>
      <c r="I5153" s="148" t="str">
        <f t="shared" si="320"/>
        <v>2023Q4</v>
      </c>
      <c r="J5153" s="148">
        <f t="shared" si="321"/>
        <v>1</v>
      </c>
      <c r="K5153" s="148">
        <f t="shared" si="322"/>
        <v>4</v>
      </c>
      <c r="L5153" s="151">
        <f t="shared" si="323"/>
        <v>0.8</v>
      </c>
    </row>
    <row r="5154" spans="2:12" x14ac:dyDescent="0.25">
      <c r="B5154" s="147" t="s">
        <v>6</v>
      </c>
      <c r="C5154" s="148" t="s">
        <v>7</v>
      </c>
      <c r="D5154" s="148">
        <v>39</v>
      </c>
      <c r="E5154" s="148" t="s">
        <v>8</v>
      </c>
      <c r="F5154" s="149">
        <v>45600</v>
      </c>
      <c r="G5154" s="149">
        <v>45564</v>
      </c>
      <c r="H5154" s="150">
        <v>81000</v>
      </c>
      <c r="I5154" s="148" t="str">
        <f t="shared" si="320"/>
        <v>2024Q3</v>
      </c>
      <c r="J5154" s="148">
        <f t="shared" si="321"/>
        <v>0</v>
      </c>
      <c r="K5154" s="148">
        <f t="shared" si="322"/>
        <v>1</v>
      </c>
      <c r="L5154" s="151">
        <f t="shared" si="323"/>
        <v>1</v>
      </c>
    </row>
    <row r="5155" spans="2:12" x14ac:dyDescent="0.25">
      <c r="B5155" s="147" t="s">
        <v>6</v>
      </c>
      <c r="C5155" s="148" t="s">
        <v>7</v>
      </c>
      <c r="D5155" s="148">
        <v>21</v>
      </c>
      <c r="E5155" s="148" t="s">
        <v>8</v>
      </c>
      <c r="F5155" s="149">
        <v>45601</v>
      </c>
      <c r="G5155" s="149">
        <v>44985</v>
      </c>
      <c r="H5155" s="150">
        <v>100000</v>
      </c>
      <c r="I5155" s="148" t="str">
        <f t="shared" si="320"/>
        <v>2023Q1</v>
      </c>
      <c r="J5155" s="148">
        <f t="shared" si="321"/>
        <v>1</v>
      </c>
      <c r="K5155" s="148">
        <f t="shared" si="322"/>
        <v>7</v>
      </c>
      <c r="L5155" s="151">
        <f t="shared" si="323"/>
        <v>1</v>
      </c>
    </row>
    <row r="5156" spans="2:12" x14ac:dyDescent="0.25">
      <c r="B5156" s="147" t="s">
        <v>6</v>
      </c>
      <c r="C5156" s="148" t="s">
        <v>7</v>
      </c>
      <c r="D5156" s="148">
        <v>26</v>
      </c>
      <c r="E5156" s="148" t="s">
        <v>8</v>
      </c>
      <c r="F5156" s="149">
        <v>45601</v>
      </c>
      <c r="G5156" s="149">
        <v>45071</v>
      </c>
      <c r="H5156" s="150">
        <v>100000</v>
      </c>
      <c r="I5156" s="148" t="str">
        <f t="shared" si="320"/>
        <v>2023Q2</v>
      </c>
      <c r="J5156" s="148">
        <f t="shared" si="321"/>
        <v>1</v>
      </c>
      <c r="K5156" s="148">
        <f t="shared" si="322"/>
        <v>6</v>
      </c>
      <c r="L5156" s="151">
        <f t="shared" si="323"/>
        <v>1</v>
      </c>
    </row>
    <row r="5157" spans="2:12" x14ac:dyDescent="0.25">
      <c r="B5157" s="147" t="s">
        <v>6</v>
      </c>
      <c r="C5157" s="148" t="s">
        <v>7</v>
      </c>
      <c r="D5157" s="148">
        <v>32</v>
      </c>
      <c r="E5157" s="148" t="s">
        <v>8</v>
      </c>
      <c r="F5157" s="149">
        <v>45601</v>
      </c>
      <c r="G5157" s="149">
        <v>45396</v>
      </c>
      <c r="H5157" s="150">
        <v>96000</v>
      </c>
      <c r="I5157" s="148" t="str">
        <f t="shared" si="320"/>
        <v>2024Q2</v>
      </c>
      <c r="J5157" s="148">
        <f t="shared" si="321"/>
        <v>0</v>
      </c>
      <c r="K5157" s="148">
        <f t="shared" si="322"/>
        <v>2</v>
      </c>
      <c r="L5157" s="151">
        <f t="shared" si="323"/>
        <v>1</v>
      </c>
    </row>
    <row r="5158" spans="2:12" x14ac:dyDescent="0.25">
      <c r="B5158" s="147" t="s">
        <v>6</v>
      </c>
      <c r="C5158" s="148" t="s">
        <v>7</v>
      </c>
      <c r="D5158" s="148">
        <v>52</v>
      </c>
      <c r="E5158" s="148" t="s">
        <v>8</v>
      </c>
      <c r="F5158" s="149">
        <v>45601</v>
      </c>
      <c r="G5158" s="149">
        <v>45482</v>
      </c>
      <c r="H5158" s="150">
        <v>27000</v>
      </c>
      <c r="I5158" s="148" t="str">
        <f t="shared" si="320"/>
        <v>2024Q3</v>
      </c>
      <c r="J5158" s="148">
        <f t="shared" si="321"/>
        <v>0</v>
      </c>
      <c r="K5158" s="148">
        <f t="shared" si="322"/>
        <v>1</v>
      </c>
      <c r="L5158" s="151">
        <f t="shared" si="323"/>
        <v>1</v>
      </c>
    </row>
    <row r="5159" spans="2:12" x14ac:dyDescent="0.25">
      <c r="B5159" s="147" t="s">
        <v>6</v>
      </c>
      <c r="C5159" s="148" t="s">
        <v>7</v>
      </c>
      <c r="D5159" s="148">
        <v>38</v>
      </c>
      <c r="E5159" s="148" t="s">
        <v>8</v>
      </c>
      <c r="F5159" s="149">
        <v>45601</v>
      </c>
      <c r="G5159" s="149">
        <v>45539</v>
      </c>
      <c r="H5159" s="150">
        <v>84000</v>
      </c>
      <c r="I5159" s="148" t="str">
        <f t="shared" si="320"/>
        <v>2024Q3</v>
      </c>
      <c r="J5159" s="148">
        <f t="shared" si="321"/>
        <v>0</v>
      </c>
      <c r="K5159" s="148">
        <f t="shared" si="322"/>
        <v>1</v>
      </c>
      <c r="L5159" s="151">
        <f t="shared" si="323"/>
        <v>1</v>
      </c>
    </row>
    <row r="5160" spans="2:12" x14ac:dyDescent="0.25">
      <c r="B5160" s="147" t="s">
        <v>9</v>
      </c>
      <c r="C5160" s="148" t="s">
        <v>13</v>
      </c>
      <c r="D5160" s="148">
        <v>35</v>
      </c>
      <c r="E5160" s="148" t="s">
        <v>8</v>
      </c>
      <c r="F5160" s="149">
        <v>45602</v>
      </c>
      <c r="G5160" s="149">
        <v>42988</v>
      </c>
      <c r="H5160" s="150">
        <v>88000</v>
      </c>
      <c r="I5160" s="148" t="str">
        <f t="shared" si="320"/>
        <v>2017Q3</v>
      </c>
      <c r="J5160" s="148">
        <f t="shared" si="321"/>
        <v>7</v>
      </c>
      <c r="K5160" s="148">
        <f t="shared" si="322"/>
        <v>29</v>
      </c>
      <c r="L5160" s="151">
        <f t="shared" si="323"/>
        <v>0.8</v>
      </c>
    </row>
    <row r="5161" spans="2:12" x14ac:dyDescent="0.25">
      <c r="B5161" s="147" t="s">
        <v>9</v>
      </c>
      <c r="C5161" s="148" t="s">
        <v>13</v>
      </c>
      <c r="D5161" s="148">
        <v>41</v>
      </c>
      <c r="E5161" s="148" t="s">
        <v>8</v>
      </c>
      <c r="F5161" s="149">
        <v>45602</v>
      </c>
      <c r="G5161" s="149">
        <v>44853</v>
      </c>
      <c r="H5161" s="150">
        <v>68000</v>
      </c>
      <c r="I5161" s="148" t="str">
        <f t="shared" si="320"/>
        <v>2022Q4</v>
      </c>
      <c r="J5161" s="148">
        <f t="shared" si="321"/>
        <v>2</v>
      </c>
      <c r="K5161" s="148">
        <f t="shared" si="322"/>
        <v>8</v>
      </c>
      <c r="L5161" s="151">
        <f t="shared" si="323"/>
        <v>0.8</v>
      </c>
    </row>
    <row r="5162" spans="2:12" x14ac:dyDescent="0.25">
      <c r="B5162" s="147" t="s">
        <v>9</v>
      </c>
      <c r="C5162" s="148" t="s">
        <v>13</v>
      </c>
      <c r="D5162" s="148">
        <v>29</v>
      </c>
      <c r="E5162" s="148" t="s">
        <v>8</v>
      </c>
      <c r="F5162" s="149">
        <v>45602</v>
      </c>
      <c r="G5162" s="149">
        <v>44857</v>
      </c>
      <c r="H5162" s="150">
        <v>100000</v>
      </c>
      <c r="I5162" s="148" t="str">
        <f t="shared" si="320"/>
        <v>2022Q4</v>
      </c>
      <c r="J5162" s="148">
        <f t="shared" si="321"/>
        <v>2</v>
      </c>
      <c r="K5162" s="148">
        <f t="shared" si="322"/>
        <v>8</v>
      </c>
      <c r="L5162" s="151">
        <f t="shared" si="323"/>
        <v>0.8</v>
      </c>
    </row>
    <row r="5163" spans="2:12" x14ac:dyDescent="0.25">
      <c r="B5163" s="147" t="s">
        <v>9</v>
      </c>
      <c r="C5163" s="148" t="s">
        <v>13</v>
      </c>
      <c r="D5163" s="148">
        <v>42</v>
      </c>
      <c r="E5163" s="148" t="s">
        <v>8</v>
      </c>
      <c r="F5163" s="149">
        <v>45602</v>
      </c>
      <c r="G5163" s="149">
        <v>45318</v>
      </c>
      <c r="H5163" s="150">
        <v>64000</v>
      </c>
      <c r="I5163" s="148" t="str">
        <f t="shared" si="320"/>
        <v>2024Q1</v>
      </c>
      <c r="J5163" s="148">
        <f t="shared" si="321"/>
        <v>0</v>
      </c>
      <c r="K5163" s="148">
        <f t="shared" si="322"/>
        <v>3</v>
      </c>
      <c r="L5163" s="151">
        <f t="shared" si="323"/>
        <v>0.8</v>
      </c>
    </row>
    <row r="5164" spans="2:12" x14ac:dyDescent="0.25">
      <c r="B5164" s="147" t="s">
        <v>9</v>
      </c>
      <c r="C5164" s="148" t="s">
        <v>7</v>
      </c>
      <c r="D5164" s="148">
        <v>60</v>
      </c>
      <c r="E5164" s="148" t="s">
        <v>8</v>
      </c>
      <c r="F5164" s="149">
        <v>45602</v>
      </c>
      <c r="G5164" s="149">
        <v>45410</v>
      </c>
      <c r="H5164" s="150">
        <v>10000</v>
      </c>
      <c r="I5164" s="148" t="str">
        <f t="shared" si="320"/>
        <v>2024Q2</v>
      </c>
      <c r="J5164" s="148">
        <f t="shared" si="321"/>
        <v>0</v>
      </c>
      <c r="K5164" s="148">
        <f t="shared" si="322"/>
        <v>2</v>
      </c>
      <c r="L5164" s="151">
        <f t="shared" si="323"/>
        <v>1</v>
      </c>
    </row>
    <row r="5165" spans="2:12" x14ac:dyDescent="0.25">
      <c r="B5165" s="147" t="s">
        <v>6</v>
      </c>
      <c r="C5165" s="148" t="s">
        <v>7</v>
      </c>
      <c r="D5165" s="148">
        <v>60</v>
      </c>
      <c r="E5165" s="148" t="s">
        <v>8</v>
      </c>
      <c r="F5165" s="149">
        <v>45602</v>
      </c>
      <c r="G5165" s="149">
        <v>45532</v>
      </c>
      <c r="H5165" s="150">
        <v>10000</v>
      </c>
      <c r="I5165" s="148" t="str">
        <f t="shared" si="320"/>
        <v>2024Q3</v>
      </c>
      <c r="J5165" s="148">
        <f t="shared" si="321"/>
        <v>0</v>
      </c>
      <c r="K5165" s="148">
        <f t="shared" si="322"/>
        <v>1</v>
      </c>
      <c r="L5165" s="151">
        <f t="shared" si="323"/>
        <v>1</v>
      </c>
    </row>
    <row r="5166" spans="2:12" x14ac:dyDescent="0.25">
      <c r="B5166" s="147" t="s">
        <v>6</v>
      </c>
      <c r="C5166" s="148" t="s">
        <v>7</v>
      </c>
      <c r="D5166" s="148">
        <v>58</v>
      </c>
      <c r="E5166" s="148" t="s">
        <v>8</v>
      </c>
      <c r="F5166" s="149">
        <v>45602</v>
      </c>
      <c r="G5166" s="149">
        <v>45553</v>
      </c>
      <c r="H5166" s="150">
        <v>12000</v>
      </c>
      <c r="I5166" s="148" t="str">
        <f t="shared" si="320"/>
        <v>2024Q3</v>
      </c>
      <c r="J5166" s="148">
        <f t="shared" si="321"/>
        <v>0</v>
      </c>
      <c r="K5166" s="148">
        <f t="shared" si="322"/>
        <v>1</v>
      </c>
      <c r="L5166" s="151">
        <f t="shared" si="323"/>
        <v>1</v>
      </c>
    </row>
    <row r="5167" spans="2:12" x14ac:dyDescent="0.25">
      <c r="B5167" s="147" t="s">
        <v>6</v>
      </c>
      <c r="C5167" s="148" t="s">
        <v>7</v>
      </c>
      <c r="D5167" s="148">
        <v>60</v>
      </c>
      <c r="E5167" s="148" t="s">
        <v>8</v>
      </c>
      <c r="F5167" s="149">
        <v>45603</v>
      </c>
      <c r="G5167" s="149">
        <v>45386</v>
      </c>
      <c r="H5167" s="150">
        <v>10000</v>
      </c>
      <c r="I5167" s="148" t="str">
        <f t="shared" si="320"/>
        <v>2024Q2</v>
      </c>
      <c r="J5167" s="148">
        <f t="shared" si="321"/>
        <v>0</v>
      </c>
      <c r="K5167" s="148">
        <f t="shared" si="322"/>
        <v>2</v>
      </c>
      <c r="L5167" s="151">
        <f t="shared" si="323"/>
        <v>1</v>
      </c>
    </row>
    <row r="5168" spans="2:12" x14ac:dyDescent="0.25">
      <c r="B5168" s="147" t="s">
        <v>6</v>
      </c>
      <c r="C5168" s="148" t="s">
        <v>7</v>
      </c>
      <c r="D5168" s="148">
        <v>28</v>
      </c>
      <c r="E5168" s="148" t="s">
        <v>8</v>
      </c>
      <c r="F5168" s="149">
        <v>45603</v>
      </c>
      <c r="G5168" s="149">
        <v>45508</v>
      </c>
      <c r="H5168" s="150">
        <v>100000</v>
      </c>
      <c r="I5168" s="148" t="str">
        <f t="shared" si="320"/>
        <v>2024Q3</v>
      </c>
      <c r="J5168" s="148">
        <f t="shared" si="321"/>
        <v>0</v>
      </c>
      <c r="K5168" s="148">
        <f t="shared" si="322"/>
        <v>1</v>
      </c>
      <c r="L5168" s="151">
        <f t="shared" si="323"/>
        <v>1</v>
      </c>
    </row>
    <row r="5169" spans="2:12" x14ac:dyDescent="0.25">
      <c r="B5169" s="147" t="s">
        <v>6</v>
      </c>
      <c r="C5169" s="148" t="s">
        <v>7</v>
      </c>
      <c r="D5169" s="148">
        <v>25</v>
      </c>
      <c r="E5169" s="148" t="s">
        <v>8</v>
      </c>
      <c r="F5169" s="149">
        <v>45603</v>
      </c>
      <c r="G5169" s="149">
        <v>45518</v>
      </c>
      <c r="H5169" s="150">
        <v>100000</v>
      </c>
      <c r="I5169" s="148" t="str">
        <f t="shared" si="320"/>
        <v>2024Q3</v>
      </c>
      <c r="J5169" s="148">
        <f t="shared" si="321"/>
        <v>0</v>
      </c>
      <c r="K5169" s="148">
        <f t="shared" si="322"/>
        <v>1</v>
      </c>
      <c r="L5169" s="151">
        <f t="shared" si="323"/>
        <v>1</v>
      </c>
    </row>
    <row r="5170" spans="2:12" x14ac:dyDescent="0.25">
      <c r="B5170" s="147" t="s">
        <v>6</v>
      </c>
      <c r="C5170" s="148" t="s">
        <v>7</v>
      </c>
      <c r="D5170" s="148">
        <v>55</v>
      </c>
      <c r="E5170" s="148" t="s">
        <v>8</v>
      </c>
      <c r="F5170" s="149">
        <v>45603</v>
      </c>
      <c r="G5170" s="149">
        <v>45575</v>
      </c>
      <c r="H5170" s="150">
        <v>20000</v>
      </c>
      <c r="I5170" s="148" t="str">
        <f t="shared" si="320"/>
        <v>2024Q4</v>
      </c>
      <c r="J5170" s="148">
        <f t="shared" si="321"/>
        <v>0</v>
      </c>
      <c r="K5170" s="148">
        <f t="shared" si="322"/>
        <v>0</v>
      </c>
      <c r="L5170" s="151">
        <f t="shared" si="323"/>
        <v>1</v>
      </c>
    </row>
    <row r="5171" spans="2:12" x14ac:dyDescent="0.25">
      <c r="B5171" s="147" t="s">
        <v>9</v>
      </c>
      <c r="C5171" s="148" t="s">
        <v>13</v>
      </c>
      <c r="D5171" s="148">
        <v>48</v>
      </c>
      <c r="E5171" s="148" t="s">
        <v>8</v>
      </c>
      <c r="F5171" s="149">
        <v>45607</v>
      </c>
      <c r="G5171" s="149">
        <v>43759</v>
      </c>
      <c r="H5171" s="150">
        <v>38000</v>
      </c>
      <c r="I5171" s="148" t="str">
        <f t="shared" si="320"/>
        <v>2019Q4</v>
      </c>
      <c r="J5171" s="148">
        <f t="shared" si="321"/>
        <v>5</v>
      </c>
      <c r="K5171" s="148">
        <f t="shared" si="322"/>
        <v>20</v>
      </c>
      <c r="L5171" s="151">
        <f t="shared" si="323"/>
        <v>0.8</v>
      </c>
    </row>
    <row r="5172" spans="2:12" x14ac:dyDescent="0.25">
      <c r="B5172" s="147" t="s">
        <v>9</v>
      </c>
      <c r="C5172" s="148" t="s">
        <v>13</v>
      </c>
      <c r="D5172" s="148">
        <v>42</v>
      </c>
      <c r="E5172" s="148" t="s">
        <v>8</v>
      </c>
      <c r="F5172" s="149">
        <v>45607</v>
      </c>
      <c r="G5172" s="149">
        <v>44387</v>
      </c>
      <c r="H5172" s="150">
        <v>64000</v>
      </c>
      <c r="I5172" s="148" t="str">
        <f t="shared" si="320"/>
        <v>2021Q3</v>
      </c>
      <c r="J5172" s="148">
        <f t="shared" si="321"/>
        <v>3</v>
      </c>
      <c r="K5172" s="148">
        <f t="shared" si="322"/>
        <v>13</v>
      </c>
      <c r="L5172" s="151">
        <f t="shared" si="323"/>
        <v>0.8</v>
      </c>
    </row>
    <row r="5173" spans="2:12" x14ac:dyDescent="0.25">
      <c r="B5173" s="147" t="s">
        <v>9</v>
      </c>
      <c r="C5173" s="148" t="s">
        <v>13</v>
      </c>
      <c r="D5173" s="148">
        <v>45</v>
      </c>
      <c r="E5173" s="148" t="s">
        <v>8</v>
      </c>
      <c r="F5173" s="149">
        <v>45607</v>
      </c>
      <c r="G5173" s="149">
        <v>44621</v>
      </c>
      <c r="H5173" s="150">
        <v>47000</v>
      </c>
      <c r="I5173" s="148" t="str">
        <f t="shared" si="320"/>
        <v>2022Q1</v>
      </c>
      <c r="J5173" s="148">
        <f t="shared" si="321"/>
        <v>2</v>
      </c>
      <c r="K5173" s="148">
        <f t="shared" si="322"/>
        <v>11</v>
      </c>
      <c r="L5173" s="151">
        <f t="shared" si="323"/>
        <v>0.8</v>
      </c>
    </row>
    <row r="5174" spans="2:12" x14ac:dyDescent="0.25">
      <c r="B5174" s="147" t="s">
        <v>9</v>
      </c>
      <c r="C5174" s="148" t="s">
        <v>13</v>
      </c>
      <c r="D5174" s="148">
        <v>37</v>
      </c>
      <c r="E5174" s="148" t="s">
        <v>8</v>
      </c>
      <c r="F5174" s="149">
        <v>45607</v>
      </c>
      <c r="G5174" s="149">
        <v>44870</v>
      </c>
      <c r="H5174" s="150">
        <v>86000</v>
      </c>
      <c r="I5174" s="148" t="str">
        <f t="shared" si="320"/>
        <v>2022Q4</v>
      </c>
      <c r="J5174" s="148">
        <f t="shared" si="321"/>
        <v>2</v>
      </c>
      <c r="K5174" s="148">
        <f t="shared" si="322"/>
        <v>8</v>
      </c>
      <c r="L5174" s="151">
        <f t="shared" si="323"/>
        <v>0.8</v>
      </c>
    </row>
    <row r="5175" spans="2:12" x14ac:dyDescent="0.25">
      <c r="B5175" s="147" t="s">
        <v>9</v>
      </c>
      <c r="C5175" s="148" t="s">
        <v>13</v>
      </c>
      <c r="D5175" s="148">
        <v>39</v>
      </c>
      <c r="E5175" s="148" t="s">
        <v>8</v>
      </c>
      <c r="F5175" s="149">
        <v>45607</v>
      </c>
      <c r="G5175" s="149">
        <v>44920</v>
      </c>
      <c r="H5175" s="150">
        <v>81000</v>
      </c>
      <c r="I5175" s="148" t="str">
        <f t="shared" si="320"/>
        <v>2022Q4</v>
      </c>
      <c r="J5175" s="148">
        <f t="shared" si="321"/>
        <v>2</v>
      </c>
      <c r="K5175" s="148">
        <f t="shared" si="322"/>
        <v>8</v>
      </c>
      <c r="L5175" s="151">
        <f t="shared" si="323"/>
        <v>0.8</v>
      </c>
    </row>
    <row r="5176" spans="2:12" x14ac:dyDescent="0.25">
      <c r="B5176" s="147" t="s">
        <v>6</v>
      </c>
      <c r="C5176" s="148" t="s">
        <v>7</v>
      </c>
      <c r="D5176" s="148">
        <v>60</v>
      </c>
      <c r="E5176" s="148" t="s">
        <v>8</v>
      </c>
      <c r="F5176" s="149">
        <v>45607</v>
      </c>
      <c r="G5176" s="149">
        <v>45281</v>
      </c>
      <c r="H5176" s="150">
        <v>10000</v>
      </c>
      <c r="I5176" s="148" t="str">
        <f t="shared" si="320"/>
        <v>2023Q4</v>
      </c>
      <c r="J5176" s="148">
        <f t="shared" si="321"/>
        <v>1</v>
      </c>
      <c r="K5176" s="148">
        <f t="shared" si="322"/>
        <v>4</v>
      </c>
      <c r="L5176" s="151">
        <f t="shared" si="323"/>
        <v>1</v>
      </c>
    </row>
    <row r="5177" spans="2:12" x14ac:dyDescent="0.25">
      <c r="B5177" s="147" t="s">
        <v>9</v>
      </c>
      <c r="C5177" s="148" t="s">
        <v>7</v>
      </c>
      <c r="D5177" s="148">
        <v>61</v>
      </c>
      <c r="E5177" s="148" t="s">
        <v>8</v>
      </c>
      <c r="F5177" s="149">
        <v>45607</v>
      </c>
      <c r="G5177" s="149">
        <v>45316</v>
      </c>
      <c r="H5177" s="150">
        <v>10000</v>
      </c>
      <c r="I5177" s="148" t="str">
        <f t="shared" si="320"/>
        <v>2024Q1</v>
      </c>
      <c r="J5177" s="148">
        <f t="shared" si="321"/>
        <v>0</v>
      </c>
      <c r="K5177" s="148">
        <f t="shared" si="322"/>
        <v>3</v>
      </c>
      <c r="L5177" s="151">
        <f t="shared" si="323"/>
        <v>1</v>
      </c>
    </row>
    <row r="5178" spans="2:12" x14ac:dyDescent="0.25">
      <c r="B5178" s="147" t="s">
        <v>9</v>
      </c>
      <c r="C5178" s="148" t="s">
        <v>13</v>
      </c>
      <c r="D5178" s="148">
        <v>53</v>
      </c>
      <c r="E5178" s="148" t="s">
        <v>8</v>
      </c>
      <c r="F5178" s="149">
        <v>45607</v>
      </c>
      <c r="G5178" s="149">
        <v>45352</v>
      </c>
      <c r="H5178" s="150">
        <v>25000</v>
      </c>
      <c r="I5178" s="148" t="str">
        <f t="shared" si="320"/>
        <v>2024Q1</v>
      </c>
      <c r="J5178" s="148">
        <f t="shared" si="321"/>
        <v>0</v>
      </c>
      <c r="K5178" s="148">
        <f t="shared" si="322"/>
        <v>3</v>
      </c>
      <c r="L5178" s="151">
        <f t="shared" si="323"/>
        <v>0.8</v>
      </c>
    </row>
    <row r="5179" spans="2:12" x14ac:dyDescent="0.25">
      <c r="B5179" s="147" t="s">
        <v>6</v>
      </c>
      <c r="C5179" s="148" t="s">
        <v>7</v>
      </c>
      <c r="D5179" s="148">
        <v>35</v>
      </c>
      <c r="E5179" s="148" t="s">
        <v>8</v>
      </c>
      <c r="F5179" s="149">
        <v>45607</v>
      </c>
      <c r="G5179" s="149">
        <v>45524</v>
      </c>
      <c r="H5179" s="150">
        <v>88000</v>
      </c>
      <c r="I5179" s="148" t="str">
        <f t="shared" si="320"/>
        <v>2024Q3</v>
      </c>
      <c r="J5179" s="148">
        <f t="shared" si="321"/>
        <v>0</v>
      </c>
      <c r="K5179" s="148">
        <f t="shared" si="322"/>
        <v>1</v>
      </c>
      <c r="L5179" s="151">
        <f t="shared" si="323"/>
        <v>1</v>
      </c>
    </row>
    <row r="5180" spans="2:12" x14ac:dyDescent="0.25">
      <c r="B5180" s="147" t="s">
        <v>6</v>
      </c>
      <c r="C5180" s="148" t="s">
        <v>7</v>
      </c>
      <c r="D5180" s="148">
        <v>53</v>
      </c>
      <c r="E5180" s="148" t="s">
        <v>8</v>
      </c>
      <c r="F5180" s="149">
        <v>45607</v>
      </c>
      <c r="G5180" s="149">
        <v>45543</v>
      </c>
      <c r="H5180" s="150">
        <v>25000</v>
      </c>
      <c r="I5180" s="148" t="str">
        <f t="shared" si="320"/>
        <v>2024Q3</v>
      </c>
      <c r="J5180" s="148">
        <f t="shared" si="321"/>
        <v>0</v>
      </c>
      <c r="K5180" s="148">
        <f t="shared" si="322"/>
        <v>1</v>
      </c>
      <c r="L5180" s="151">
        <f t="shared" si="323"/>
        <v>1</v>
      </c>
    </row>
    <row r="5181" spans="2:12" x14ac:dyDescent="0.25">
      <c r="B5181" s="147" t="s">
        <v>11</v>
      </c>
      <c r="C5181" s="148" t="s">
        <v>7</v>
      </c>
      <c r="D5181" s="148">
        <v>43</v>
      </c>
      <c r="E5181" s="148" t="s">
        <v>8</v>
      </c>
      <c r="F5181" s="149">
        <v>45607</v>
      </c>
      <c r="G5181" s="149">
        <v>45573</v>
      </c>
      <c r="H5181" s="150">
        <v>59000</v>
      </c>
      <c r="I5181" s="148" t="str">
        <f t="shared" si="320"/>
        <v>2024Q4</v>
      </c>
      <c r="J5181" s="148">
        <f t="shared" si="321"/>
        <v>0</v>
      </c>
      <c r="K5181" s="148">
        <f t="shared" si="322"/>
        <v>0</v>
      </c>
      <c r="L5181" s="151">
        <f t="shared" si="323"/>
        <v>1</v>
      </c>
    </row>
    <row r="5182" spans="2:12" x14ac:dyDescent="0.25">
      <c r="B5182" s="147" t="s">
        <v>9</v>
      </c>
      <c r="C5182" s="148" t="s">
        <v>13</v>
      </c>
      <c r="D5182" s="148">
        <v>48</v>
      </c>
      <c r="E5182" s="148" t="s">
        <v>8</v>
      </c>
      <c r="F5182" s="149">
        <v>45608</v>
      </c>
      <c r="G5182" s="149">
        <v>44099</v>
      </c>
      <c r="H5182" s="150">
        <v>38000</v>
      </c>
      <c r="I5182" s="148" t="str">
        <f t="shared" si="320"/>
        <v>2020Q3</v>
      </c>
      <c r="J5182" s="148">
        <f t="shared" si="321"/>
        <v>4</v>
      </c>
      <c r="K5182" s="148">
        <f t="shared" si="322"/>
        <v>17</v>
      </c>
      <c r="L5182" s="151">
        <f t="shared" si="323"/>
        <v>0.8</v>
      </c>
    </row>
    <row r="5183" spans="2:12" x14ac:dyDescent="0.25">
      <c r="B5183" s="147" t="s">
        <v>9</v>
      </c>
      <c r="C5183" s="148" t="s">
        <v>7</v>
      </c>
      <c r="D5183" s="148">
        <v>56</v>
      </c>
      <c r="E5183" s="148" t="s">
        <v>8</v>
      </c>
      <c r="F5183" s="149">
        <v>45608</v>
      </c>
      <c r="G5183" s="149">
        <v>45289</v>
      </c>
      <c r="H5183" s="150">
        <v>17000</v>
      </c>
      <c r="I5183" s="148" t="str">
        <f t="shared" si="320"/>
        <v>2023Q4</v>
      </c>
      <c r="J5183" s="148">
        <f t="shared" si="321"/>
        <v>1</v>
      </c>
      <c r="K5183" s="148">
        <f t="shared" si="322"/>
        <v>4</v>
      </c>
      <c r="L5183" s="151">
        <f t="shared" si="323"/>
        <v>1</v>
      </c>
    </row>
    <row r="5184" spans="2:12" x14ac:dyDescent="0.25">
      <c r="B5184" s="147" t="s">
        <v>9</v>
      </c>
      <c r="C5184" s="148" t="s">
        <v>7</v>
      </c>
      <c r="D5184" s="148">
        <v>48</v>
      </c>
      <c r="E5184" s="148" t="s">
        <v>8</v>
      </c>
      <c r="F5184" s="149">
        <v>45608</v>
      </c>
      <c r="G5184" s="149">
        <v>45471</v>
      </c>
      <c r="H5184" s="150">
        <v>38000</v>
      </c>
      <c r="I5184" s="148" t="str">
        <f t="shared" si="320"/>
        <v>2024Q2</v>
      </c>
      <c r="J5184" s="148">
        <f t="shared" si="321"/>
        <v>0</v>
      </c>
      <c r="K5184" s="148">
        <f t="shared" si="322"/>
        <v>2</v>
      </c>
      <c r="L5184" s="151">
        <f t="shared" si="323"/>
        <v>1</v>
      </c>
    </row>
    <row r="5185" spans="2:12" x14ac:dyDescent="0.25">
      <c r="B5185" s="147" t="s">
        <v>11</v>
      </c>
      <c r="C5185" s="148" t="s">
        <v>7</v>
      </c>
      <c r="D5185" s="148">
        <v>63</v>
      </c>
      <c r="E5185" s="148" t="s">
        <v>8</v>
      </c>
      <c r="F5185" s="149">
        <v>45608</v>
      </c>
      <c r="G5185" s="149">
        <v>45594</v>
      </c>
      <c r="H5185" s="150">
        <v>10000</v>
      </c>
      <c r="I5185" s="148" t="str">
        <f t="shared" si="320"/>
        <v>2024Q4</v>
      </c>
      <c r="J5185" s="148">
        <f t="shared" si="321"/>
        <v>0</v>
      </c>
      <c r="K5185" s="148">
        <f t="shared" si="322"/>
        <v>0</v>
      </c>
      <c r="L5185" s="151">
        <f t="shared" si="323"/>
        <v>1</v>
      </c>
    </row>
    <row r="5186" spans="2:12" x14ac:dyDescent="0.25">
      <c r="B5186" s="147" t="s">
        <v>9</v>
      </c>
      <c r="C5186" s="148" t="s">
        <v>13</v>
      </c>
      <c r="D5186" s="148">
        <v>37</v>
      </c>
      <c r="E5186" s="148" t="s">
        <v>8</v>
      </c>
      <c r="F5186" s="149">
        <v>45609</v>
      </c>
      <c r="G5186" s="149">
        <v>44108</v>
      </c>
      <c r="H5186" s="150">
        <v>86000</v>
      </c>
      <c r="I5186" s="148" t="str">
        <f t="shared" si="320"/>
        <v>2020Q4</v>
      </c>
      <c r="J5186" s="148">
        <f t="shared" si="321"/>
        <v>4</v>
      </c>
      <c r="K5186" s="148">
        <f t="shared" si="322"/>
        <v>16</v>
      </c>
      <c r="L5186" s="151">
        <f t="shared" si="323"/>
        <v>0.8</v>
      </c>
    </row>
    <row r="5187" spans="2:12" x14ac:dyDescent="0.25">
      <c r="B5187" s="147" t="s">
        <v>9</v>
      </c>
      <c r="C5187" s="148" t="s">
        <v>13</v>
      </c>
      <c r="D5187" s="148">
        <v>30</v>
      </c>
      <c r="E5187" s="148" t="s">
        <v>8</v>
      </c>
      <c r="F5187" s="149">
        <v>45609</v>
      </c>
      <c r="G5187" s="149">
        <v>44470</v>
      </c>
      <c r="H5187" s="150">
        <v>100000</v>
      </c>
      <c r="I5187" s="148" t="str">
        <f t="shared" si="320"/>
        <v>2021Q4</v>
      </c>
      <c r="J5187" s="148">
        <f t="shared" si="321"/>
        <v>3</v>
      </c>
      <c r="K5187" s="148">
        <f t="shared" si="322"/>
        <v>12</v>
      </c>
      <c r="L5187" s="151">
        <f t="shared" si="323"/>
        <v>0.8</v>
      </c>
    </row>
    <row r="5188" spans="2:12" x14ac:dyDescent="0.25">
      <c r="B5188" s="147" t="s">
        <v>6</v>
      </c>
      <c r="C5188" s="148" t="s">
        <v>7</v>
      </c>
      <c r="D5188" s="148">
        <v>31</v>
      </c>
      <c r="E5188" s="148" t="s">
        <v>8</v>
      </c>
      <c r="F5188" s="149">
        <v>45609</v>
      </c>
      <c r="G5188" s="149">
        <v>45529</v>
      </c>
      <c r="H5188" s="150">
        <v>98000</v>
      </c>
      <c r="I5188" s="148" t="str">
        <f t="shared" si="320"/>
        <v>2024Q3</v>
      </c>
      <c r="J5188" s="148">
        <f t="shared" si="321"/>
        <v>0</v>
      </c>
      <c r="K5188" s="148">
        <f t="shared" si="322"/>
        <v>1</v>
      </c>
      <c r="L5188" s="151">
        <f t="shared" si="323"/>
        <v>1</v>
      </c>
    </row>
    <row r="5189" spans="2:12" x14ac:dyDescent="0.25">
      <c r="B5189" s="147" t="s">
        <v>11</v>
      </c>
      <c r="C5189" s="148" t="s">
        <v>7</v>
      </c>
      <c r="D5189" s="148">
        <v>39</v>
      </c>
      <c r="E5189" s="148" t="s">
        <v>8</v>
      </c>
      <c r="F5189" s="149">
        <v>45609</v>
      </c>
      <c r="G5189" s="149">
        <v>45574</v>
      </c>
      <c r="H5189" s="150">
        <v>81000</v>
      </c>
      <c r="I5189" s="148" t="str">
        <f t="shared" si="320"/>
        <v>2024Q4</v>
      </c>
      <c r="J5189" s="148">
        <f t="shared" si="321"/>
        <v>0</v>
      </c>
      <c r="K5189" s="148">
        <f t="shared" si="322"/>
        <v>0</v>
      </c>
      <c r="L5189" s="151">
        <f t="shared" si="323"/>
        <v>1</v>
      </c>
    </row>
    <row r="5190" spans="2:12" x14ac:dyDescent="0.25">
      <c r="B5190" s="147" t="s">
        <v>9</v>
      </c>
      <c r="C5190" s="148" t="s">
        <v>7</v>
      </c>
      <c r="D5190" s="148">
        <v>55</v>
      </c>
      <c r="E5190" s="148" t="s">
        <v>8</v>
      </c>
      <c r="F5190" s="149">
        <v>45610</v>
      </c>
      <c r="G5190" s="149">
        <v>44555</v>
      </c>
      <c r="H5190" s="150">
        <v>20000</v>
      </c>
      <c r="I5190" s="148" t="str">
        <f t="shared" si="320"/>
        <v>2021Q4</v>
      </c>
      <c r="J5190" s="148">
        <f t="shared" si="321"/>
        <v>3</v>
      </c>
      <c r="K5190" s="148">
        <f t="shared" si="322"/>
        <v>12</v>
      </c>
      <c r="L5190" s="151">
        <f t="shared" si="323"/>
        <v>1</v>
      </c>
    </row>
    <row r="5191" spans="2:12" x14ac:dyDescent="0.25">
      <c r="B5191" s="147" t="s">
        <v>9</v>
      </c>
      <c r="C5191" s="148" t="s">
        <v>13</v>
      </c>
      <c r="D5191" s="148">
        <v>47</v>
      </c>
      <c r="E5191" s="148" t="s">
        <v>8</v>
      </c>
      <c r="F5191" s="149">
        <v>45610</v>
      </c>
      <c r="G5191" s="149">
        <v>45111</v>
      </c>
      <c r="H5191" s="150">
        <v>40000</v>
      </c>
      <c r="I5191" s="148" t="str">
        <f t="shared" si="320"/>
        <v>2023Q3</v>
      </c>
      <c r="J5191" s="148">
        <f t="shared" si="321"/>
        <v>1</v>
      </c>
      <c r="K5191" s="148">
        <f t="shared" si="322"/>
        <v>5</v>
      </c>
      <c r="L5191" s="151">
        <f t="shared" si="323"/>
        <v>0.8</v>
      </c>
    </row>
    <row r="5192" spans="2:12" x14ac:dyDescent="0.25">
      <c r="B5192" s="147" t="s">
        <v>9</v>
      </c>
      <c r="C5192" s="148" t="s">
        <v>13</v>
      </c>
      <c r="D5192" s="148">
        <v>33</v>
      </c>
      <c r="E5192" s="148" t="s">
        <v>8</v>
      </c>
      <c r="F5192" s="149">
        <v>45610</v>
      </c>
      <c r="G5192" s="149">
        <v>45255</v>
      </c>
      <c r="H5192" s="150">
        <v>94000</v>
      </c>
      <c r="I5192" s="148" t="str">
        <f t="shared" si="320"/>
        <v>2023Q4</v>
      </c>
      <c r="J5192" s="148">
        <f t="shared" si="321"/>
        <v>1</v>
      </c>
      <c r="K5192" s="148">
        <f t="shared" si="322"/>
        <v>4</v>
      </c>
      <c r="L5192" s="151">
        <f t="shared" si="323"/>
        <v>0.8</v>
      </c>
    </row>
    <row r="5193" spans="2:12" x14ac:dyDescent="0.25">
      <c r="B5193" s="147" t="s">
        <v>6</v>
      </c>
      <c r="C5193" s="148" t="s">
        <v>7</v>
      </c>
      <c r="D5193" s="148">
        <v>41</v>
      </c>
      <c r="E5193" s="148" t="s">
        <v>8</v>
      </c>
      <c r="F5193" s="149">
        <v>45610</v>
      </c>
      <c r="G5193" s="149">
        <v>45583</v>
      </c>
      <c r="H5193" s="150">
        <v>68000</v>
      </c>
      <c r="I5193" s="148" t="str">
        <f t="shared" si="320"/>
        <v>2024Q4</v>
      </c>
      <c r="J5193" s="148">
        <f t="shared" si="321"/>
        <v>0</v>
      </c>
      <c r="K5193" s="148">
        <f t="shared" si="322"/>
        <v>0</v>
      </c>
      <c r="L5193" s="151">
        <f t="shared" si="323"/>
        <v>1</v>
      </c>
    </row>
    <row r="5194" spans="2:12" x14ac:dyDescent="0.25">
      <c r="B5194" s="147" t="s">
        <v>11</v>
      </c>
      <c r="C5194" s="148" t="s">
        <v>7</v>
      </c>
      <c r="D5194" s="148">
        <v>52</v>
      </c>
      <c r="E5194" s="148" t="s">
        <v>8</v>
      </c>
      <c r="F5194" s="149">
        <v>45610</v>
      </c>
      <c r="G5194" s="149">
        <v>45600</v>
      </c>
      <c r="H5194" s="150">
        <v>27000</v>
      </c>
      <c r="I5194" s="148" t="str">
        <f t="shared" si="320"/>
        <v>2024Q4</v>
      </c>
      <c r="J5194" s="148">
        <f t="shared" si="321"/>
        <v>0</v>
      </c>
      <c r="K5194" s="148">
        <f t="shared" si="322"/>
        <v>0</v>
      </c>
      <c r="L5194" s="151">
        <f t="shared" si="323"/>
        <v>1</v>
      </c>
    </row>
    <row r="5195" spans="2:12" x14ac:dyDescent="0.25">
      <c r="B5195" s="147" t="s">
        <v>9</v>
      </c>
      <c r="C5195" s="148" t="s">
        <v>13</v>
      </c>
      <c r="D5195" s="148">
        <v>35</v>
      </c>
      <c r="E5195" s="148" t="s">
        <v>8</v>
      </c>
      <c r="F5195" s="149">
        <v>45613</v>
      </c>
      <c r="G5195" s="149">
        <v>43773</v>
      </c>
      <c r="H5195" s="150">
        <v>88000</v>
      </c>
      <c r="I5195" s="148" t="str">
        <f t="shared" ref="I5195:I5258" si="324">YEAR(G5195)&amp;"Q"&amp;ROUNDUP(MONTH(G5195)/3,0)</f>
        <v>2019Q4</v>
      </c>
      <c r="J5195" s="148">
        <f t="shared" ref="J5195:J5258" si="325">YEAR(F5195)-YEAR(G5195)</f>
        <v>5</v>
      </c>
      <c r="K5195" s="148">
        <f t="shared" ref="K5195:K5258" si="326">(YEAR(F5195)*4+ROUNDDOWN((MONTH(F5195)-1)/3,0))
-(YEAR(G5195)*4+ROUNDDOWN((MONTH(G5195)-1)/3,0))</f>
        <v>20</v>
      </c>
      <c r="L5195" s="151">
        <f t="shared" ref="L5195:L5258" si="327">IF(C5195="Declined",0,IF(C5195="Admitted",1,IF(B5195="TPD",0.8,1)))</f>
        <v>0.8</v>
      </c>
    </row>
    <row r="5196" spans="2:12" x14ac:dyDescent="0.25">
      <c r="B5196" s="147" t="s">
        <v>9</v>
      </c>
      <c r="C5196" s="148" t="s">
        <v>13</v>
      </c>
      <c r="D5196" s="148">
        <v>51</v>
      </c>
      <c r="E5196" s="148" t="s">
        <v>8</v>
      </c>
      <c r="F5196" s="149">
        <v>45613</v>
      </c>
      <c r="G5196" s="149">
        <v>44788</v>
      </c>
      <c r="H5196" s="150">
        <v>30000</v>
      </c>
      <c r="I5196" s="148" t="str">
        <f t="shared" si="324"/>
        <v>2022Q3</v>
      </c>
      <c r="J5196" s="148">
        <f t="shared" si="325"/>
        <v>2</v>
      </c>
      <c r="K5196" s="148">
        <f t="shared" si="326"/>
        <v>9</v>
      </c>
      <c r="L5196" s="151">
        <f t="shared" si="327"/>
        <v>0.8</v>
      </c>
    </row>
    <row r="5197" spans="2:12" x14ac:dyDescent="0.25">
      <c r="B5197" s="147" t="s">
        <v>9</v>
      </c>
      <c r="C5197" s="148" t="s">
        <v>13</v>
      </c>
      <c r="D5197" s="148">
        <v>43</v>
      </c>
      <c r="E5197" s="148" t="s">
        <v>8</v>
      </c>
      <c r="F5197" s="149">
        <v>45613</v>
      </c>
      <c r="G5197" s="149">
        <v>44865</v>
      </c>
      <c r="H5197" s="150">
        <v>59000</v>
      </c>
      <c r="I5197" s="148" t="str">
        <f t="shared" si="324"/>
        <v>2022Q4</v>
      </c>
      <c r="J5197" s="148">
        <f t="shared" si="325"/>
        <v>2</v>
      </c>
      <c r="K5197" s="148">
        <f t="shared" si="326"/>
        <v>8</v>
      </c>
      <c r="L5197" s="151">
        <f t="shared" si="327"/>
        <v>0.8</v>
      </c>
    </row>
    <row r="5198" spans="2:12" x14ac:dyDescent="0.25">
      <c r="B5198" s="147" t="s">
        <v>9</v>
      </c>
      <c r="C5198" s="148" t="s">
        <v>13</v>
      </c>
      <c r="D5198" s="148">
        <v>33</v>
      </c>
      <c r="E5198" s="148" t="s">
        <v>8</v>
      </c>
      <c r="F5198" s="149">
        <v>45613</v>
      </c>
      <c r="G5198" s="149">
        <v>45067</v>
      </c>
      <c r="H5198" s="150">
        <v>94000</v>
      </c>
      <c r="I5198" s="148" t="str">
        <f t="shared" si="324"/>
        <v>2023Q2</v>
      </c>
      <c r="J5198" s="148">
        <f t="shared" si="325"/>
        <v>1</v>
      </c>
      <c r="K5198" s="148">
        <f t="shared" si="326"/>
        <v>6</v>
      </c>
      <c r="L5198" s="151">
        <f t="shared" si="327"/>
        <v>0.8</v>
      </c>
    </row>
    <row r="5199" spans="2:12" x14ac:dyDescent="0.25">
      <c r="B5199" s="147" t="s">
        <v>9</v>
      </c>
      <c r="C5199" s="148" t="s">
        <v>7</v>
      </c>
      <c r="D5199" s="148">
        <v>54</v>
      </c>
      <c r="E5199" s="148" t="s">
        <v>12</v>
      </c>
      <c r="F5199" s="149">
        <v>45613</v>
      </c>
      <c r="G5199" s="149">
        <v>45389</v>
      </c>
      <c r="H5199" s="150">
        <v>44000</v>
      </c>
      <c r="I5199" s="148" t="str">
        <f t="shared" si="324"/>
        <v>2024Q2</v>
      </c>
      <c r="J5199" s="148">
        <f t="shared" si="325"/>
        <v>0</v>
      </c>
      <c r="K5199" s="148">
        <f t="shared" si="326"/>
        <v>2</v>
      </c>
      <c r="L5199" s="151">
        <f t="shared" si="327"/>
        <v>1</v>
      </c>
    </row>
    <row r="5200" spans="2:12" x14ac:dyDescent="0.25">
      <c r="B5200" s="147" t="s">
        <v>6</v>
      </c>
      <c r="C5200" s="148" t="s">
        <v>7</v>
      </c>
      <c r="D5200" s="148">
        <v>49</v>
      </c>
      <c r="E5200" s="148" t="s">
        <v>8</v>
      </c>
      <c r="F5200" s="149">
        <v>45613</v>
      </c>
      <c r="G5200" s="149">
        <v>45548</v>
      </c>
      <c r="H5200" s="150">
        <v>35000</v>
      </c>
      <c r="I5200" s="148" t="str">
        <f t="shared" si="324"/>
        <v>2024Q3</v>
      </c>
      <c r="J5200" s="148">
        <f t="shared" si="325"/>
        <v>0</v>
      </c>
      <c r="K5200" s="148">
        <f t="shared" si="326"/>
        <v>1</v>
      </c>
      <c r="L5200" s="151">
        <f t="shared" si="327"/>
        <v>1</v>
      </c>
    </row>
    <row r="5201" spans="2:12" x14ac:dyDescent="0.25">
      <c r="B5201" s="147" t="s">
        <v>6</v>
      </c>
      <c r="C5201" s="148" t="s">
        <v>7</v>
      </c>
      <c r="D5201" s="148">
        <v>48</v>
      </c>
      <c r="E5201" s="148" t="s">
        <v>8</v>
      </c>
      <c r="F5201" s="149">
        <v>45613</v>
      </c>
      <c r="G5201" s="149">
        <v>45551</v>
      </c>
      <c r="H5201" s="150">
        <v>38000</v>
      </c>
      <c r="I5201" s="148" t="str">
        <f t="shared" si="324"/>
        <v>2024Q3</v>
      </c>
      <c r="J5201" s="148">
        <f t="shared" si="325"/>
        <v>0</v>
      </c>
      <c r="K5201" s="148">
        <f t="shared" si="326"/>
        <v>1</v>
      </c>
      <c r="L5201" s="151">
        <f t="shared" si="327"/>
        <v>1</v>
      </c>
    </row>
    <row r="5202" spans="2:12" x14ac:dyDescent="0.25">
      <c r="B5202" s="147" t="s">
        <v>9</v>
      </c>
      <c r="C5202" s="148" t="s">
        <v>13</v>
      </c>
      <c r="D5202" s="148">
        <v>23</v>
      </c>
      <c r="E5202" s="148" t="s">
        <v>8</v>
      </c>
      <c r="F5202" s="149">
        <v>45614</v>
      </c>
      <c r="G5202" s="149">
        <v>42736</v>
      </c>
      <c r="H5202" s="150">
        <v>100000</v>
      </c>
      <c r="I5202" s="148" t="str">
        <f t="shared" si="324"/>
        <v>2017Q1</v>
      </c>
      <c r="J5202" s="148">
        <f t="shared" si="325"/>
        <v>7</v>
      </c>
      <c r="K5202" s="148">
        <f t="shared" si="326"/>
        <v>31</v>
      </c>
      <c r="L5202" s="151">
        <f t="shared" si="327"/>
        <v>0.8</v>
      </c>
    </row>
    <row r="5203" spans="2:12" x14ac:dyDescent="0.25">
      <c r="B5203" s="147" t="s">
        <v>9</v>
      </c>
      <c r="C5203" s="148" t="s">
        <v>13</v>
      </c>
      <c r="D5203" s="148">
        <v>48</v>
      </c>
      <c r="E5203" s="148" t="s">
        <v>8</v>
      </c>
      <c r="F5203" s="149">
        <v>45614</v>
      </c>
      <c r="G5203" s="149">
        <v>45065</v>
      </c>
      <c r="H5203" s="150">
        <v>38000</v>
      </c>
      <c r="I5203" s="148" t="str">
        <f t="shared" si="324"/>
        <v>2023Q2</v>
      </c>
      <c r="J5203" s="148">
        <f t="shared" si="325"/>
        <v>1</v>
      </c>
      <c r="K5203" s="148">
        <f t="shared" si="326"/>
        <v>6</v>
      </c>
      <c r="L5203" s="151">
        <f t="shared" si="327"/>
        <v>0.8</v>
      </c>
    </row>
    <row r="5204" spans="2:12" x14ac:dyDescent="0.25">
      <c r="B5204" s="147" t="s">
        <v>9</v>
      </c>
      <c r="C5204" s="148" t="s">
        <v>7</v>
      </c>
      <c r="D5204" s="148">
        <v>53</v>
      </c>
      <c r="E5204" s="148" t="s">
        <v>8</v>
      </c>
      <c r="F5204" s="149">
        <v>45614</v>
      </c>
      <c r="G5204" s="149">
        <v>45109</v>
      </c>
      <c r="H5204" s="150">
        <v>25000</v>
      </c>
      <c r="I5204" s="148" t="str">
        <f t="shared" si="324"/>
        <v>2023Q3</v>
      </c>
      <c r="J5204" s="148">
        <f t="shared" si="325"/>
        <v>1</v>
      </c>
      <c r="K5204" s="148">
        <f t="shared" si="326"/>
        <v>5</v>
      </c>
      <c r="L5204" s="151">
        <f t="shared" si="327"/>
        <v>1</v>
      </c>
    </row>
    <row r="5205" spans="2:12" x14ac:dyDescent="0.25">
      <c r="B5205" s="147" t="s">
        <v>6</v>
      </c>
      <c r="C5205" s="148" t="s">
        <v>7</v>
      </c>
      <c r="D5205" s="148">
        <v>35</v>
      </c>
      <c r="E5205" s="148" t="s">
        <v>8</v>
      </c>
      <c r="F5205" s="149">
        <v>45614</v>
      </c>
      <c r="G5205" s="149">
        <v>45577</v>
      </c>
      <c r="H5205" s="150">
        <v>88000</v>
      </c>
      <c r="I5205" s="148" t="str">
        <f t="shared" si="324"/>
        <v>2024Q4</v>
      </c>
      <c r="J5205" s="148">
        <f t="shared" si="325"/>
        <v>0</v>
      </c>
      <c r="K5205" s="148">
        <f t="shared" si="326"/>
        <v>0</v>
      </c>
      <c r="L5205" s="151">
        <f t="shared" si="327"/>
        <v>1</v>
      </c>
    </row>
    <row r="5206" spans="2:12" x14ac:dyDescent="0.25">
      <c r="B5206" s="147" t="s">
        <v>9</v>
      </c>
      <c r="C5206" s="148" t="s">
        <v>13</v>
      </c>
      <c r="D5206" s="148">
        <v>36</v>
      </c>
      <c r="E5206" s="148" t="s">
        <v>8</v>
      </c>
      <c r="F5206" s="149">
        <v>45615</v>
      </c>
      <c r="G5206" s="149">
        <v>44428</v>
      </c>
      <c r="H5206" s="150">
        <v>87000</v>
      </c>
      <c r="I5206" s="148" t="str">
        <f t="shared" si="324"/>
        <v>2021Q3</v>
      </c>
      <c r="J5206" s="148">
        <f t="shared" si="325"/>
        <v>3</v>
      </c>
      <c r="K5206" s="148">
        <f t="shared" si="326"/>
        <v>13</v>
      </c>
      <c r="L5206" s="151">
        <f t="shared" si="327"/>
        <v>0.8</v>
      </c>
    </row>
    <row r="5207" spans="2:12" x14ac:dyDescent="0.25">
      <c r="B5207" s="147" t="s">
        <v>9</v>
      </c>
      <c r="C5207" s="148" t="s">
        <v>13</v>
      </c>
      <c r="D5207" s="148">
        <v>49</v>
      </c>
      <c r="E5207" s="148" t="s">
        <v>8</v>
      </c>
      <c r="F5207" s="149">
        <v>45615</v>
      </c>
      <c r="G5207" s="149">
        <v>45192</v>
      </c>
      <c r="H5207" s="150">
        <v>35000</v>
      </c>
      <c r="I5207" s="148" t="str">
        <f t="shared" si="324"/>
        <v>2023Q3</v>
      </c>
      <c r="J5207" s="148">
        <f t="shared" si="325"/>
        <v>1</v>
      </c>
      <c r="K5207" s="148">
        <f t="shared" si="326"/>
        <v>5</v>
      </c>
      <c r="L5207" s="151">
        <f t="shared" si="327"/>
        <v>0.8</v>
      </c>
    </row>
    <row r="5208" spans="2:12" x14ac:dyDescent="0.25">
      <c r="B5208" s="147" t="s">
        <v>6</v>
      </c>
      <c r="C5208" s="148" t="s">
        <v>7</v>
      </c>
      <c r="D5208" s="148">
        <v>46</v>
      </c>
      <c r="E5208" s="148" t="s">
        <v>8</v>
      </c>
      <c r="F5208" s="149">
        <v>45615</v>
      </c>
      <c r="G5208" s="149">
        <v>45434</v>
      </c>
      <c r="H5208" s="150">
        <v>43000</v>
      </c>
      <c r="I5208" s="148" t="str">
        <f t="shared" si="324"/>
        <v>2024Q2</v>
      </c>
      <c r="J5208" s="148">
        <f t="shared" si="325"/>
        <v>0</v>
      </c>
      <c r="K5208" s="148">
        <f t="shared" si="326"/>
        <v>2</v>
      </c>
      <c r="L5208" s="151">
        <f t="shared" si="327"/>
        <v>1</v>
      </c>
    </row>
    <row r="5209" spans="2:12" x14ac:dyDescent="0.25">
      <c r="B5209" s="147" t="s">
        <v>6</v>
      </c>
      <c r="C5209" s="148" t="s">
        <v>10</v>
      </c>
      <c r="D5209" s="148">
        <v>49</v>
      </c>
      <c r="E5209" s="148" t="s">
        <v>8</v>
      </c>
      <c r="F5209" s="149">
        <v>45615</v>
      </c>
      <c r="G5209" s="149">
        <v>45523</v>
      </c>
      <c r="H5209" s="150">
        <v>35000</v>
      </c>
      <c r="I5209" s="148" t="str">
        <f t="shared" si="324"/>
        <v>2024Q3</v>
      </c>
      <c r="J5209" s="148">
        <f t="shared" si="325"/>
        <v>0</v>
      </c>
      <c r="K5209" s="148">
        <f t="shared" si="326"/>
        <v>1</v>
      </c>
      <c r="L5209" s="151">
        <f t="shared" si="327"/>
        <v>0</v>
      </c>
    </row>
    <row r="5210" spans="2:12" x14ac:dyDescent="0.25">
      <c r="B5210" s="147" t="s">
        <v>6</v>
      </c>
      <c r="C5210" s="148" t="s">
        <v>7</v>
      </c>
      <c r="D5210" s="148">
        <v>20</v>
      </c>
      <c r="E5210" s="148" t="s">
        <v>8</v>
      </c>
      <c r="F5210" s="149">
        <v>45615</v>
      </c>
      <c r="G5210" s="149">
        <v>45586</v>
      </c>
      <c r="H5210" s="150">
        <v>100000</v>
      </c>
      <c r="I5210" s="148" t="str">
        <f t="shared" si="324"/>
        <v>2024Q4</v>
      </c>
      <c r="J5210" s="148">
        <f t="shared" si="325"/>
        <v>0</v>
      </c>
      <c r="K5210" s="148">
        <f t="shared" si="326"/>
        <v>0</v>
      </c>
      <c r="L5210" s="151">
        <f t="shared" si="327"/>
        <v>1</v>
      </c>
    </row>
    <row r="5211" spans="2:12" x14ac:dyDescent="0.25">
      <c r="B5211" s="147" t="s">
        <v>9</v>
      </c>
      <c r="C5211" s="148" t="s">
        <v>10</v>
      </c>
      <c r="D5211" s="148">
        <v>56</v>
      </c>
      <c r="E5211" s="148" t="s">
        <v>8</v>
      </c>
      <c r="F5211" s="149">
        <v>45616</v>
      </c>
      <c r="G5211" s="149">
        <v>44784</v>
      </c>
      <c r="H5211" s="150">
        <v>17000</v>
      </c>
      <c r="I5211" s="148" t="str">
        <f t="shared" si="324"/>
        <v>2022Q3</v>
      </c>
      <c r="J5211" s="148">
        <f t="shared" si="325"/>
        <v>2</v>
      </c>
      <c r="K5211" s="148">
        <f t="shared" si="326"/>
        <v>9</v>
      </c>
      <c r="L5211" s="151">
        <f t="shared" si="327"/>
        <v>0</v>
      </c>
    </row>
    <row r="5212" spans="2:12" x14ac:dyDescent="0.25">
      <c r="B5212" s="147" t="s">
        <v>9</v>
      </c>
      <c r="C5212" s="148" t="s">
        <v>7</v>
      </c>
      <c r="D5212" s="148">
        <v>61</v>
      </c>
      <c r="E5212" s="148" t="s">
        <v>8</v>
      </c>
      <c r="F5212" s="149">
        <v>45616</v>
      </c>
      <c r="G5212" s="149">
        <v>45190</v>
      </c>
      <c r="H5212" s="150">
        <v>10000</v>
      </c>
      <c r="I5212" s="148" t="str">
        <f t="shared" si="324"/>
        <v>2023Q3</v>
      </c>
      <c r="J5212" s="148">
        <f t="shared" si="325"/>
        <v>1</v>
      </c>
      <c r="K5212" s="148">
        <f t="shared" si="326"/>
        <v>5</v>
      </c>
      <c r="L5212" s="151">
        <f t="shared" si="327"/>
        <v>1</v>
      </c>
    </row>
    <row r="5213" spans="2:12" x14ac:dyDescent="0.25">
      <c r="B5213" s="147" t="s">
        <v>9</v>
      </c>
      <c r="C5213" s="148" t="s">
        <v>13</v>
      </c>
      <c r="D5213" s="148">
        <v>38</v>
      </c>
      <c r="E5213" s="148" t="s">
        <v>8</v>
      </c>
      <c r="F5213" s="149">
        <v>45616</v>
      </c>
      <c r="G5213" s="149">
        <v>45361</v>
      </c>
      <c r="H5213" s="150">
        <v>84000</v>
      </c>
      <c r="I5213" s="148" t="str">
        <f t="shared" si="324"/>
        <v>2024Q1</v>
      </c>
      <c r="J5213" s="148">
        <f t="shared" si="325"/>
        <v>0</v>
      </c>
      <c r="K5213" s="148">
        <f t="shared" si="326"/>
        <v>3</v>
      </c>
      <c r="L5213" s="151">
        <f t="shared" si="327"/>
        <v>0.8</v>
      </c>
    </row>
    <row r="5214" spans="2:12" x14ac:dyDescent="0.25">
      <c r="B5214" s="147" t="s">
        <v>6</v>
      </c>
      <c r="C5214" s="148" t="s">
        <v>7</v>
      </c>
      <c r="D5214" s="148">
        <v>60</v>
      </c>
      <c r="E5214" s="148" t="s">
        <v>8</v>
      </c>
      <c r="F5214" s="149">
        <v>45616</v>
      </c>
      <c r="G5214" s="149">
        <v>45489</v>
      </c>
      <c r="H5214" s="150">
        <v>10000</v>
      </c>
      <c r="I5214" s="148" t="str">
        <f t="shared" si="324"/>
        <v>2024Q3</v>
      </c>
      <c r="J5214" s="148">
        <f t="shared" si="325"/>
        <v>0</v>
      </c>
      <c r="K5214" s="148">
        <f t="shared" si="326"/>
        <v>1</v>
      </c>
      <c r="L5214" s="151">
        <f t="shared" si="327"/>
        <v>1</v>
      </c>
    </row>
    <row r="5215" spans="2:12" x14ac:dyDescent="0.25">
      <c r="B5215" s="147" t="s">
        <v>6</v>
      </c>
      <c r="C5215" s="148" t="s">
        <v>7</v>
      </c>
      <c r="D5215" s="148">
        <v>20</v>
      </c>
      <c r="E5215" s="148" t="s">
        <v>8</v>
      </c>
      <c r="F5215" s="149">
        <v>45616</v>
      </c>
      <c r="G5215" s="149">
        <v>45495</v>
      </c>
      <c r="H5215" s="150">
        <v>100000</v>
      </c>
      <c r="I5215" s="148" t="str">
        <f t="shared" si="324"/>
        <v>2024Q3</v>
      </c>
      <c r="J5215" s="148">
        <f t="shared" si="325"/>
        <v>0</v>
      </c>
      <c r="K5215" s="148">
        <f t="shared" si="326"/>
        <v>1</v>
      </c>
      <c r="L5215" s="151">
        <f t="shared" si="327"/>
        <v>1</v>
      </c>
    </row>
    <row r="5216" spans="2:12" x14ac:dyDescent="0.25">
      <c r="B5216" s="147" t="s">
        <v>6</v>
      </c>
      <c r="C5216" s="148" t="s">
        <v>7</v>
      </c>
      <c r="D5216" s="148">
        <v>44</v>
      </c>
      <c r="E5216" s="148" t="s">
        <v>8</v>
      </c>
      <c r="F5216" s="149">
        <v>45616</v>
      </c>
      <c r="G5216" s="149">
        <v>45519</v>
      </c>
      <c r="H5216" s="150">
        <v>52000</v>
      </c>
      <c r="I5216" s="148" t="str">
        <f t="shared" si="324"/>
        <v>2024Q3</v>
      </c>
      <c r="J5216" s="148">
        <f t="shared" si="325"/>
        <v>0</v>
      </c>
      <c r="K5216" s="148">
        <f t="shared" si="326"/>
        <v>1</v>
      </c>
      <c r="L5216" s="151">
        <f t="shared" si="327"/>
        <v>1</v>
      </c>
    </row>
    <row r="5217" spans="2:12" x14ac:dyDescent="0.25">
      <c r="B5217" s="147" t="s">
        <v>6</v>
      </c>
      <c r="C5217" s="148" t="s">
        <v>7</v>
      </c>
      <c r="D5217" s="148">
        <v>29</v>
      </c>
      <c r="E5217" s="148" t="s">
        <v>8</v>
      </c>
      <c r="F5217" s="149">
        <v>45616</v>
      </c>
      <c r="G5217" s="149">
        <v>45542</v>
      </c>
      <c r="H5217" s="150">
        <v>100000</v>
      </c>
      <c r="I5217" s="148" t="str">
        <f t="shared" si="324"/>
        <v>2024Q3</v>
      </c>
      <c r="J5217" s="148">
        <f t="shared" si="325"/>
        <v>0</v>
      </c>
      <c r="K5217" s="148">
        <f t="shared" si="326"/>
        <v>1</v>
      </c>
      <c r="L5217" s="151">
        <f t="shared" si="327"/>
        <v>1</v>
      </c>
    </row>
    <row r="5218" spans="2:12" x14ac:dyDescent="0.25">
      <c r="B5218" s="147" t="s">
        <v>6</v>
      </c>
      <c r="C5218" s="148" t="s">
        <v>7</v>
      </c>
      <c r="D5218" s="148">
        <v>49</v>
      </c>
      <c r="E5218" s="148" t="s">
        <v>8</v>
      </c>
      <c r="F5218" s="149">
        <v>45616</v>
      </c>
      <c r="G5218" s="149">
        <v>45573</v>
      </c>
      <c r="H5218" s="150">
        <v>35000</v>
      </c>
      <c r="I5218" s="148" t="str">
        <f t="shared" si="324"/>
        <v>2024Q4</v>
      </c>
      <c r="J5218" s="148">
        <f t="shared" si="325"/>
        <v>0</v>
      </c>
      <c r="K5218" s="148">
        <f t="shared" si="326"/>
        <v>0</v>
      </c>
      <c r="L5218" s="151">
        <f t="shared" si="327"/>
        <v>1</v>
      </c>
    </row>
    <row r="5219" spans="2:12" x14ac:dyDescent="0.25">
      <c r="B5219" s="147" t="s">
        <v>6</v>
      </c>
      <c r="C5219" s="148" t="s">
        <v>7</v>
      </c>
      <c r="D5219" s="148">
        <v>51</v>
      </c>
      <c r="E5219" s="148" t="s">
        <v>8</v>
      </c>
      <c r="F5219" s="149">
        <v>45616</v>
      </c>
      <c r="G5219" s="149">
        <v>45583</v>
      </c>
      <c r="H5219" s="150">
        <v>30000</v>
      </c>
      <c r="I5219" s="148" t="str">
        <f t="shared" si="324"/>
        <v>2024Q4</v>
      </c>
      <c r="J5219" s="148">
        <f t="shared" si="325"/>
        <v>0</v>
      </c>
      <c r="K5219" s="148">
        <f t="shared" si="326"/>
        <v>0</v>
      </c>
      <c r="L5219" s="151">
        <f t="shared" si="327"/>
        <v>1</v>
      </c>
    </row>
    <row r="5220" spans="2:12" x14ac:dyDescent="0.25">
      <c r="B5220" s="147" t="s">
        <v>9</v>
      </c>
      <c r="C5220" s="148" t="s">
        <v>7</v>
      </c>
      <c r="D5220" s="148">
        <v>59</v>
      </c>
      <c r="E5220" s="148" t="s">
        <v>8</v>
      </c>
      <c r="F5220" s="149">
        <v>45617</v>
      </c>
      <c r="G5220" s="149">
        <v>44673</v>
      </c>
      <c r="H5220" s="150">
        <v>10000</v>
      </c>
      <c r="I5220" s="148" t="str">
        <f t="shared" si="324"/>
        <v>2022Q2</v>
      </c>
      <c r="J5220" s="148">
        <f t="shared" si="325"/>
        <v>2</v>
      </c>
      <c r="K5220" s="148">
        <f t="shared" si="326"/>
        <v>10</v>
      </c>
      <c r="L5220" s="151">
        <f t="shared" si="327"/>
        <v>1</v>
      </c>
    </row>
    <row r="5221" spans="2:12" x14ac:dyDescent="0.25">
      <c r="B5221" s="147" t="s">
        <v>9</v>
      </c>
      <c r="C5221" s="148" t="s">
        <v>13</v>
      </c>
      <c r="D5221" s="148">
        <v>39</v>
      </c>
      <c r="E5221" s="148" t="s">
        <v>8</v>
      </c>
      <c r="F5221" s="149">
        <v>45617</v>
      </c>
      <c r="G5221" s="149">
        <v>45373</v>
      </c>
      <c r="H5221" s="150">
        <v>81000</v>
      </c>
      <c r="I5221" s="148" t="str">
        <f t="shared" si="324"/>
        <v>2024Q1</v>
      </c>
      <c r="J5221" s="148">
        <f t="shared" si="325"/>
        <v>0</v>
      </c>
      <c r="K5221" s="148">
        <f t="shared" si="326"/>
        <v>3</v>
      </c>
      <c r="L5221" s="151">
        <f t="shared" si="327"/>
        <v>0.8</v>
      </c>
    </row>
    <row r="5222" spans="2:12" x14ac:dyDescent="0.25">
      <c r="B5222" s="147" t="s">
        <v>11</v>
      </c>
      <c r="C5222" s="148" t="s">
        <v>7</v>
      </c>
      <c r="D5222" s="148">
        <v>51</v>
      </c>
      <c r="E5222" s="148" t="s">
        <v>8</v>
      </c>
      <c r="F5222" s="149">
        <v>45617</v>
      </c>
      <c r="G5222" s="149">
        <v>45615</v>
      </c>
      <c r="H5222" s="150">
        <v>30000</v>
      </c>
      <c r="I5222" s="148" t="str">
        <f t="shared" si="324"/>
        <v>2024Q4</v>
      </c>
      <c r="J5222" s="148">
        <f t="shared" si="325"/>
        <v>0</v>
      </c>
      <c r="K5222" s="148">
        <f t="shared" si="326"/>
        <v>0</v>
      </c>
      <c r="L5222" s="151">
        <f t="shared" si="327"/>
        <v>1</v>
      </c>
    </row>
    <row r="5223" spans="2:12" x14ac:dyDescent="0.25">
      <c r="B5223" s="147" t="s">
        <v>9</v>
      </c>
      <c r="C5223" s="148" t="s">
        <v>13</v>
      </c>
      <c r="D5223" s="148">
        <v>43</v>
      </c>
      <c r="E5223" s="148" t="s">
        <v>8</v>
      </c>
      <c r="F5223" s="149">
        <v>45620</v>
      </c>
      <c r="G5223" s="149">
        <v>44350</v>
      </c>
      <c r="H5223" s="150">
        <v>59000</v>
      </c>
      <c r="I5223" s="148" t="str">
        <f t="shared" si="324"/>
        <v>2021Q2</v>
      </c>
      <c r="J5223" s="148">
        <f t="shared" si="325"/>
        <v>3</v>
      </c>
      <c r="K5223" s="148">
        <f t="shared" si="326"/>
        <v>14</v>
      </c>
      <c r="L5223" s="151">
        <f t="shared" si="327"/>
        <v>0.8</v>
      </c>
    </row>
    <row r="5224" spans="2:12" x14ac:dyDescent="0.25">
      <c r="B5224" s="147" t="s">
        <v>9</v>
      </c>
      <c r="C5224" s="148" t="s">
        <v>13</v>
      </c>
      <c r="D5224" s="148">
        <v>51</v>
      </c>
      <c r="E5224" s="148" t="s">
        <v>8</v>
      </c>
      <c r="F5224" s="149">
        <v>45620</v>
      </c>
      <c r="G5224" s="149">
        <v>44438</v>
      </c>
      <c r="H5224" s="150">
        <v>30000</v>
      </c>
      <c r="I5224" s="148" t="str">
        <f t="shared" si="324"/>
        <v>2021Q3</v>
      </c>
      <c r="J5224" s="148">
        <f t="shared" si="325"/>
        <v>3</v>
      </c>
      <c r="K5224" s="148">
        <f t="shared" si="326"/>
        <v>13</v>
      </c>
      <c r="L5224" s="151">
        <f t="shared" si="327"/>
        <v>0.8</v>
      </c>
    </row>
    <row r="5225" spans="2:12" x14ac:dyDescent="0.25">
      <c r="B5225" s="147" t="s">
        <v>9</v>
      </c>
      <c r="C5225" s="148" t="s">
        <v>13</v>
      </c>
      <c r="D5225" s="148">
        <v>46</v>
      </c>
      <c r="E5225" s="148" t="s">
        <v>8</v>
      </c>
      <c r="F5225" s="149">
        <v>45620</v>
      </c>
      <c r="G5225" s="149">
        <v>45050</v>
      </c>
      <c r="H5225" s="150">
        <v>43000</v>
      </c>
      <c r="I5225" s="148" t="str">
        <f t="shared" si="324"/>
        <v>2023Q2</v>
      </c>
      <c r="J5225" s="148">
        <f t="shared" si="325"/>
        <v>1</v>
      </c>
      <c r="K5225" s="148">
        <f t="shared" si="326"/>
        <v>6</v>
      </c>
      <c r="L5225" s="151">
        <f t="shared" si="327"/>
        <v>0.8</v>
      </c>
    </row>
    <row r="5226" spans="2:12" x14ac:dyDescent="0.25">
      <c r="B5226" s="147" t="s">
        <v>6</v>
      </c>
      <c r="C5226" s="148" t="s">
        <v>7</v>
      </c>
      <c r="D5226" s="148">
        <v>64</v>
      </c>
      <c r="E5226" s="148" t="s">
        <v>8</v>
      </c>
      <c r="F5226" s="149">
        <v>45620</v>
      </c>
      <c r="G5226" s="149">
        <v>45564</v>
      </c>
      <c r="H5226" s="150">
        <v>10000</v>
      </c>
      <c r="I5226" s="148" t="str">
        <f t="shared" si="324"/>
        <v>2024Q3</v>
      </c>
      <c r="J5226" s="148">
        <f t="shared" si="325"/>
        <v>0</v>
      </c>
      <c r="K5226" s="148">
        <f t="shared" si="326"/>
        <v>1</v>
      </c>
      <c r="L5226" s="151">
        <f t="shared" si="327"/>
        <v>1</v>
      </c>
    </row>
    <row r="5227" spans="2:12" x14ac:dyDescent="0.25">
      <c r="B5227" s="147" t="s">
        <v>9</v>
      </c>
      <c r="C5227" s="148" t="s">
        <v>13</v>
      </c>
      <c r="D5227" s="148">
        <v>48</v>
      </c>
      <c r="E5227" s="148" t="s">
        <v>8</v>
      </c>
      <c r="F5227" s="149">
        <v>45621</v>
      </c>
      <c r="G5227" s="149">
        <v>44013</v>
      </c>
      <c r="H5227" s="150">
        <v>38000</v>
      </c>
      <c r="I5227" s="148" t="str">
        <f t="shared" si="324"/>
        <v>2020Q3</v>
      </c>
      <c r="J5227" s="148">
        <f t="shared" si="325"/>
        <v>4</v>
      </c>
      <c r="K5227" s="148">
        <f t="shared" si="326"/>
        <v>17</v>
      </c>
      <c r="L5227" s="151">
        <f t="shared" si="327"/>
        <v>0.8</v>
      </c>
    </row>
    <row r="5228" spans="2:12" x14ac:dyDescent="0.25">
      <c r="B5228" s="147" t="s">
        <v>9</v>
      </c>
      <c r="C5228" s="148" t="s">
        <v>7</v>
      </c>
      <c r="D5228" s="148">
        <v>38</v>
      </c>
      <c r="E5228" s="148" t="s">
        <v>8</v>
      </c>
      <c r="F5228" s="149">
        <v>45621</v>
      </c>
      <c r="G5228" s="149">
        <v>44247</v>
      </c>
      <c r="H5228" s="150">
        <v>84000</v>
      </c>
      <c r="I5228" s="148" t="str">
        <f t="shared" si="324"/>
        <v>2021Q1</v>
      </c>
      <c r="J5228" s="148">
        <f t="shared" si="325"/>
        <v>3</v>
      </c>
      <c r="K5228" s="148">
        <f t="shared" si="326"/>
        <v>15</v>
      </c>
      <c r="L5228" s="151">
        <f t="shared" si="327"/>
        <v>1</v>
      </c>
    </row>
    <row r="5229" spans="2:12" x14ac:dyDescent="0.25">
      <c r="B5229" s="147" t="s">
        <v>9</v>
      </c>
      <c r="C5229" s="148" t="s">
        <v>13</v>
      </c>
      <c r="D5229" s="148">
        <v>51</v>
      </c>
      <c r="E5229" s="148" t="s">
        <v>8</v>
      </c>
      <c r="F5229" s="149">
        <v>45621</v>
      </c>
      <c r="G5229" s="149">
        <v>44525</v>
      </c>
      <c r="H5229" s="150">
        <v>30000</v>
      </c>
      <c r="I5229" s="148" t="str">
        <f t="shared" si="324"/>
        <v>2021Q4</v>
      </c>
      <c r="J5229" s="148">
        <f t="shared" si="325"/>
        <v>3</v>
      </c>
      <c r="K5229" s="148">
        <f t="shared" si="326"/>
        <v>12</v>
      </c>
      <c r="L5229" s="151">
        <f t="shared" si="327"/>
        <v>0.8</v>
      </c>
    </row>
    <row r="5230" spans="2:12" x14ac:dyDescent="0.25">
      <c r="B5230" s="147" t="s">
        <v>9</v>
      </c>
      <c r="C5230" s="148" t="s">
        <v>7</v>
      </c>
      <c r="D5230" s="148">
        <v>50</v>
      </c>
      <c r="E5230" s="148" t="s">
        <v>8</v>
      </c>
      <c r="F5230" s="149">
        <v>45621</v>
      </c>
      <c r="G5230" s="149">
        <v>45101</v>
      </c>
      <c r="H5230" s="150">
        <v>32000</v>
      </c>
      <c r="I5230" s="148" t="str">
        <f t="shared" si="324"/>
        <v>2023Q2</v>
      </c>
      <c r="J5230" s="148">
        <f t="shared" si="325"/>
        <v>1</v>
      </c>
      <c r="K5230" s="148">
        <f t="shared" si="326"/>
        <v>6</v>
      </c>
      <c r="L5230" s="151">
        <f t="shared" si="327"/>
        <v>1</v>
      </c>
    </row>
    <row r="5231" spans="2:12" x14ac:dyDescent="0.25">
      <c r="B5231" s="147" t="s">
        <v>9</v>
      </c>
      <c r="C5231" s="148" t="s">
        <v>7</v>
      </c>
      <c r="D5231" s="148">
        <v>41</v>
      </c>
      <c r="E5231" s="148" t="s">
        <v>8</v>
      </c>
      <c r="F5231" s="149">
        <v>45621</v>
      </c>
      <c r="G5231" s="149">
        <v>45488</v>
      </c>
      <c r="H5231" s="150">
        <v>68000</v>
      </c>
      <c r="I5231" s="148" t="str">
        <f t="shared" si="324"/>
        <v>2024Q3</v>
      </c>
      <c r="J5231" s="148">
        <f t="shared" si="325"/>
        <v>0</v>
      </c>
      <c r="K5231" s="148">
        <f t="shared" si="326"/>
        <v>1</v>
      </c>
      <c r="L5231" s="151">
        <f t="shared" si="327"/>
        <v>1</v>
      </c>
    </row>
    <row r="5232" spans="2:12" x14ac:dyDescent="0.25">
      <c r="B5232" s="147" t="s">
        <v>6</v>
      </c>
      <c r="C5232" s="148" t="s">
        <v>7</v>
      </c>
      <c r="D5232" s="148">
        <v>44</v>
      </c>
      <c r="E5232" s="148" t="s">
        <v>8</v>
      </c>
      <c r="F5232" s="149">
        <v>45621</v>
      </c>
      <c r="G5232" s="149">
        <v>45579</v>
      </c>
      <c r="H5232" s="150">
        <v>52000</v>
      </c>
      <c r="I5232" s="148" t="str">
        <f t="shared" si="324"/>
        <v>2024Q4</v>
      </c>
      <c r="J5232" s="148">
        <f t="shared" si="325"/>
        <v>0</v>
      </c>
      <c r="K5232" s="148">
        <f t="shared" si="326"/>
        <v>0</v>
      </c>
      <c r="L5232" s="151">
        <f t="shared" si="327"/>
        <v>1</v>
      </c>
    </row>
    <row r="5233" spans="2:12" x14ac:dyDescent="0.25">
      <c r="B5233" s="147" t="s">
        <v>9</v>
      </c>
      <c r="C5233" s="148" t="s">
        <v>13</v>
      </c>
      <c r="D5233" s="148">
        <v>40</v>
      </c>
      <c r="E5233" s="148" t="s">
        <v>8</v>
      </c>
      <c r="F5233" s="149">
        <v>45622</v>
      </c>
      <c r="G5233" s="149">
        <v>44805</v>
      </c>
      <c r="H5233" s="150">
        <v>74000</v>
      </c>
      <c r="I5233" s="148" t="str">
        <f t="shared" si="324"/>
        <v>2022Q3</v>
      </c>
      <c r="J5233" s="148">
        <f t="shared" si="325"/>
        <v>2</v>
      </c>
      <c r="K5233" s="148">
        <f t="shared" si="326"/>
        <v>9</v>
      </c>
      <c r="L5233" s="151">
        <f t="shared" si="327"/>
        <v>0.8</v>
      </c>
    </row>
    <row r="5234" spans="2:12" x14ac:dyDescent="0.25">
      <c r="B5234" s="147" t="s">
        <v>6</v>
      </c>
      <c r="C5234" s="148" t="s">
        <v>7</v>
      </c>
      <c r="D5234" s="148">
        <v>28</v>
      </c>
      <c r="E5234" s="148" t="s">
        <v>8</v>
      </c>
      <c r="F5234" s="149">
        <v>45622</v>
      </c>
      <c r="G5234" s="149">
        <v>45287</v>
      </c>
      <c r="H5234" s="150">
        <v>100000</v>
      </c>
      <c r="I5234" s="148" t="str">
        <f t="shared" si="324"/>
        <v>2023Q4</v>
      </c>
      <c r="J5234" s="148">
        <f t="shared" si="325"/>
        <v>1</v>
      </c>
      <c r="K5234" s="148">
        <f t="shared" si="326"/>
        <v>4</v>
      </c>
      <c r="L5234" s="151">
        <f t="shared" si="327"/>
        <v>1</v>
      </c>
    </row>
    <row r="5235" spans="2:12" x14ac:dyDescent="0.25">
      <c r="B5235" s="147" t="s">
        <v>9</v>
      </c>
      <c r="C5235" s="148" t="s">
        <v>13</v>
      </c>
      <c r="D5235" s="148">
        <v>48</v>
      </c>
      <c r="E5235" s="148" t="s">
        <v>8</v>
      </c>
      <c r="F5235" s="149">
        <v>45622</v>
      </c>
      <c r="G5235" s="149">
        <v>45300</v>
      </c>
      <c r="H5235" s="150">
        <v>38000</v>
      </c>
      <c r="I5235" s="148" t="str">
        <f t="shared" si="324"/>
        <v>2024Q1</v>
      </c>
      <c r="J5235" s="148">
        <f t="shared" si="325"/>
        <v>0</v>
      </c>
      <c r="K5235" s="148">
        <f t="shared" si="326"/>
        <v>3</v>
      </c>
      <c r="L5235" s="151">
        <f t="shared" si="327"/>
        <v>0.8</v>
      </c>
    </row>
    <row r="5236" spans="2:12" x14ac:dyDescent="0.25">
      <c r="B5236" s="147" t="s">
        <v>6</v>
      </c>
      <c r="C5236" s="148" t="s">
        <v>7</v>
      </c>
      <c r="D5236" s="148">
        <v>26</v>
      </c>
      <c r="E5236" s="148" t="s">
        <v>8</v>
      </c>
      <c r="F5236" s="149">
        <v>45622</v>
      </c>
      <c r="G5236" s="149">
        <v>45513</v>
      </c>
      <c r="H5236" s="150">
        <v>100000</v>
      </c>
      <c r="I5236" s="148" t="str">
        <f t="shared" si="324"/>
        <v>2024Q3</v>
      </c>
      <c r="J5236" s="148">
        <f t="shared" si="325"/>
        <v>0</v>
      </c>
      <c r="K5236" s="148">
        <f t="shared" si="326"/>
        <v>1</v>
      </c>
      <c r="L5236" s="151">
        <f t="shared" si="327"/>
        <v>1</v>
      </c>
    </row>
    <row r="5237" spans="2:12" x14ac:dyDescent="0.25">
      <c r="B5237" s="147" t="s">
        <v>9</v>
      </c>
      <c r="C5237" s="148" t="s">
        <v>7</v>
      </c>
      <c r="D5237" s="148">
        <v>56</v>
      </c>
      <c r="E5237" s="148" t="s">
        <v>8</v>
      </c>
      <c r="F5237" s="149">
        <v>45623</v>
      </c>
      <c r="G5237" s="149">
        <v>44750</v>
      </c>
      <c r="H5237" s="150">
        <v>17000</v>
      </c>
      <c r="I5237" s="148" t="str">
        <f t="shared" si="324"/>
        <v>2022Q3</v>
      </c>
      <c r="J5237" s="148">
        <f t="shared" si="325"/>
        <v>2</v>
      </c>
      <c r="K5237" s="148">
        <f t="shared" si="326"/>
        <v>9</v>
      </c>
      <c r="L5237" s="151">
        <f t="shared" si="327"/>
        <v>1</v>
      </c>
    </row>
    <row r="5238" spans="2:12" x14ac:dyDescent="0.25">
      <c r="B5238" s="147" t="s">
        <v>9</v>
      </c>
      <c r="C5238" s="148" t="s">
        <v>13</v>
      </c>
      <c r="D5238" s="148">
        <v>23</v>
      </c>
      <c r="E5238" s="148" t="s">
        <v>8</v>
      </c>
      <c r="F5238" s="149">
        <v>45623</v>
      </c>
      <c r="G5238" s="149">
        <v>45108</v>
      </c>
      <c r="H5238" s="150">
        <v>100000</v>
      </c>
      <c r="I5238" s="148" t="str">
        <f t="shared" si="324"/>
        <v>2023Q3</v>
      </c>
      <c r="J5238" s="148">
        <f t="shared" si="325"/>
        <v>1</v>
      </c>
      <c r="K5238" s="148">
        <f t="shared" si="326"/>
        <v>5</v>
      </c>
      <c r="L5238" s="151">
        <f t="shared" si="327"/>
        <v>0.8</v>
      </c>
    </row>
    <row r="5239" spans="2:12" x14ac:dyDescent="0.25">
      <c r="B5239" s="147" t="s">
        <v>6</v>
      </c>
      <c r="C5239" s="148" t="s">
        <v>7</v>
      </c>
      <c r="D5239" s="148">
        <v>43</v>
      </c>
      <c r="E5239" s="148" t="s">
        <v>8</v>
      </c>
      <c r="F5239" s="149">
        <v>45623</v>
      </c>
      <c r="G5239" s="149">
        <v>45562</v>
      </c>
      <c r="H5239" s="150">
        <v>59000</v>
      </c>
      <c r="I5239" s="148" t="str">
        <f t="shared" si="324"/>
        <v>2024Q3</v>
      </c>
      <c r="J5239" s="148">
        <f t="shared" si="325"/>
        <v>0</v>
      </c>
      <c r="K5239" s="148">
        <f t="shared" si="326"/>
        <v>1</v>
      </c>
      <c r="L5239" s="151">
        <f t="shared" si="327"/>
        <v>1</v>
      </c>
    </row>
    <row r="5240" spans="2:12" x14ac:dyDescent="0.25">
      <c r="B5240" s="147" t="s">
        <v>6</v>
      </c>
      <c r="C5240" s="148" t="s">
        <v>7</v>
      </c>
      <c r="D5240" s="148">
        <v>61</v>
      </c>
      <c r="E5240" s="148" t="s">
        <v>8</v>
      </c>
      <c r="F5240" s="149">
        <v>45623</v>
      </c>
      <c r="G5240" s="149">
        <v>45582</v>
      </c>
      <c r="H5240" s="150">
        <v>10000</v>
      </c>
      <c r="I5240" s="148" t="str">
        <f t="shared" si="324"/>
        <v>2024Q4</v>
      </c>
      <c r="J5240" s="148">
        <f t="shared" si="325"/>
        <v>0</v>
      </c>
      <c r="K5240" s="148">
        <f t="shared" si="326"/>
        <v>0</v>
      </c>
      <c r="L5240" s="151">
        <f t="shared" si="327"/>
        <v>1</v>
      </c>
    </row>
    <row r="5241" spans="2:12" x14ac:dyDescent="0.25">
      <c r="B5241" s="147" t="s">
        <v>6</v>
      </c>
      <c r="C5241" s="148" t="s">
        <v>7</v>
      </c>
      <c r="D5241" s="148">
        <v>51</v>
      </c>
      <c r="E5241" s="148" t="s">
        <v>8</v>
      </c>
      <c r="F5241" s="149">
        <v>45623</v>
      </c>
      <c r="G5241" s="149">
        <v>45586</v>
      </c>
      <c r="H5241" s="150">
        <v>30000</v>
      </c>
      <c r="I5241" s="148" t="str">
        <f t="shared" si="324"/>
        <v>2024Q4</v>
      </c>
      <c r="J5241" s="148">
        <f t="shared" si="325"/>
        <v>0</v>
      </c>
      <c r="K5241" s="148">
        <f t="shared" si="326"/>
        <v>0</v>
      </c>
      <c r="L5241" s="151">
        <f t="shared" si="327"/>
        <v>1</v>
      </c>
    </row>
    <row r="5242" spans="2:12" x14ac:dyDescent="0.25">
      <c r="B5242" s="147" t="s">
        <v>9</v>
      </c>
      <c r="C5242" s="148" t="s">
        <v>13</v>
      </c>
      <c r="D5242" s="148">
        <v>43</v>
      </c>
      <c r="E5242" s="148" t="s">
        <v>8</v>
      </c>
      <c r="F5242" s="149">
        <v>45627</v>
      </c>
      <c r="G5242" s="149">
        <v>45090</v>
      </c>
      <c r="H5242" s="150">
        <v>59000</v>
      </c>
      <c r="I5242" s="148" t="str">
        <f t="shared" si="324"/>
        <v>2023Q2</v>
      </c>
      <c r="J5242" s="148">
        <f t="shared" si="325"/>
        <v>1</v>
      </c>
      <c r="K5242" s="148">
        <f t="shared" si="326"/>
        <v>6</v>
      </c>
      <c r="L5242" s="151">
        <f t="shared" si="327"/>
        <v>0.8</v>
      </c>
    </row>
    <row r="5243" spans="2:12" x14ac:dyDescent="0.25">
      <c r="B5243" s="147" t="s">
        <v>6</v>
      </c>
      <c r="C5243" s="148" t="s">
        <v>7</v>
      </c>
      <c r="D5243" s="148">
        <v>50</v>
      </c>
      <c r="E5243" s="148" t="s">
        <v>8</v>
      </c>
      <c r="F5243" s="149">
        <v>45627</v>
      </c>
      <c r="G5243" s="149">
        <v>45410</v>
      </c>
      <c r="H5243" s="150">
        <v>32000</v>
      </c>
      <c r="I5243" s="148" t="str">
        <f t="shared" si="324"/>
        <v>2024Q2</v>
      </c>
      <c r="J5243" s="148">
        <f t="shared" si="325"/>
        <v>0</v>
      </c>
      <c r="K5243" s="148">
        <f t="shared" si="326"/>
        <v>2</v>
      </c>
      <c r="L5243" s="151">
        <f t="shared" si="327"/>
        <v>1</v>
      </c>
    </row>
    <row r="5244" spans="2:12" x14ac:dyDescent="0.25">
      <c r="B5244" s="147" t="s">
        <v>6</v>
      </c>
      <c r="C5244" s="148" t="s">
        <v>13</v>
      </c>
      <c r="D5244" s="148">
        <v>52</v>
      </c>
      <c r="E5244" s="148" t="s">
        <v>8</v>
      </c>
      <c r="F5244" s="149">
        <v>45627</v>
      </c>
      <c r="G5244" s="149">
        <v>45541</v>
      </c>
      <c r="H5244" s="150">
        <v>27000</v>
      </c>
      <c r="I5244" s="148" t="str">
        <f t="shared" si="324"/>
        <v>2024Q3</v>
      </c>
      <c r="J5244" s="148">
        <f t="shared" si="325"/>
        <v>0</v>
      </c>
      <c r="K5244" s="148">
        <f t="shared" si="326"/>
        <v>1</v>
      </c>
      <c r="L5244" s="151">
        <f t="shared" si="327"/>
        <v>1</v>
      </c>
    </row>
    <row r="5245" spans="2:12" x14ac:dyDescent="0.25">
      <c r="B5245" s="147" t="s">
        <v>6</v>
      </c>
      <c r="C5245" s="148" t="s">
        <v>13</v>
      </c>
      <c r="D5245" s="148">
        <v>35</v>
      </c>
      <c r="E5245" s="148" t="s">
        <v>12</v>
      </c>
      <c r="F5245" s="149">
        <v>45627</v>
      </c>
      <c r="G5245" s="149">
        <v>45554</v>
      </c>
      <c r="H5245" s="150">
        <v>176000</v>
      </c>
      <c r="I5245" s="148" t="str">
        <f t="shared" si="324"/>
        <v>2024Q3</v>
      </c>
      <c r="J5245" s="148">
        <f t="shared" si="325"/>
        <v>0</v>
      </c>
      <c r="K5245" s="148">
        <f t="shared" si="326"/>
        <v>1</v>
      </c>
      <c r="L5245" s="151">
        <f t="shared" si="327"/>
        <v>1</v>
      </c>
    </row>
    <row r="5246" spans="2:12" x14ac:dyDescent="0.25">
      <c r="B5246" s="147" t="s">
        <v>9</v>
      </c>
      <c r="C5246" s="148" t="s">
        <v>7</v>
      </c>
      <c r="D5246" s="148">
        <v>21</v>
      </c>
      <c r="E5246" s="148" t="s">
        <v>8</v>
      </c>
      <c r="F5246" s="149">
        <v>45628</v>
      </c>
      <c r="G5246" s="149">
        <v>44364</v>
      </c>
      <c r="H5246" s="150">
        <v>100000</v>
      </c>
      <c r="I5246" s="148" t="str">
        <f t="shared" si="324"/>
        <v>2021Q2</v>
      </c>
      <c r="J5246" s="148">
        <f t="shared" si="325"/>
        <v>3</v>
      </c>
      <c r="K5246" s="148">
        <f t="shared" si="326"/>
        <v>14</v>
      </c>
      <c r="L5246" s="151">
        <f t="shared" si="327"/>
        <v>1</v>
      </c>
    </row>
    <row r="5247" spans="2:12" x14ac:dyDescent="0.25">
      <c r="B5247" s="147" t="s">
        <v>9</v>
      </c>
      <c r="C5247" s="148" t="s">
        <v>7</v>
      </c>
      <c r="D5247" s="148">
        <v>46</v>
      </c>
      <c r="E5247" s="148" t="s">
        <v>8</v>
      </c>
      <c r="F5247" s="149">
        <v>45628</v>
      </c>
      <c r="G5247" s="149">
        <v>44769</v>
      </c>
      <c r="H5247" s="150">
        <v>43000</v>
      </c>
      <c r="I5247" s="148" t="str">
        <f t="shared" si="324"/>
        <v>2022Q3</v>
      </c>
      <c r="J5247" s="148">
        <f t="shared" si="325"/>
        <v>2</v>
      </c>
      <c r="K5247" s="148">
        <f t="shared" si="326"/>
        <v>9</v>
      </c>
      <c r="L5247" s="151">
        <f t="shared" si="327"/>
        <v>1</v>
      </c>
    </row>
    <row r="5248" spans="2:12" x14ac:dyDescent="0.25">
      <c r="B5248" s="147" t="s">
        <v>9</v>
      </c>
      <c r="C5248" s="148" t="s">
        <v>13</v>
      </c>
      <c r="D5248" s="148">
        <v>35</v>
      </c>
      <c r="E5248" s="148" t="s">
        <v>8</v>
      </c>
      <c r="F5248" s="149">
        <v>45628</v>
      </c>
      <c r="G5248" s="149">
        <v>45019</v>
      </c>
      <c r="H5248" s="150">
        <v>88000</v>
      </c>
      <c r="I5248" s="148" t="str">
        <f t="shared" si="324"/>
        <v>2023Q2</v>
      </c>
      <c r="J5248" s="148">
        <f t="shared" si="325"/>
        <v>1</v>
      </c>
      <c r="K5248" s="148">
        <f t="shared" si="326"/>
        <v>6</v>
      </c>
      <c r="L5248" s="151">
        <f t="shared" si="327"/>
        <v>0.8</v>
      </c>
    </row>
    <row r="5249" spans="2:12" x14ac:dyDescent="0.25">
      <c r="B5249" s="147" t="s">
        <v>9</v>
      </c>
      <c r="C5249" s="148" t="s">
        <v>13</v>
      </c>
      <c r="D5249" s="148">
        <v>41</v>
      </c>
      <c r="E5249" s="148" t="s">
        <v>8</v>
      </c>
      <c r="F5249" s="149">
        <v>45628</v>
      </c>
      <c r="G5249" s="149">
        <v>45268</v>
      </c>
      <c r="H5249" s="150">
        <v>68000</v>
      </c>
      <c r="I5249" s="148" t="str">
        <f t="shared" si="324"/>
        <v>2023Q4</v>
      </c>
      <c r="J5249" s="148">
        <f t="shared" si="325"/>
        <v>1</v>
      </c>
      <c r="K5249" s="148">
        <f t="shared" si="326"/>
        <v>4</v>
      </c>
      <c r="L5249" s="151">
        <f t="shared" si="327"/>
        <v>0.8</v>
      </c>
    </row>
    <row r="5250" spans="2:12" x14ac:dyDescent="0.25">
      <c r="B5250" s="147" t="s">
        <v>11</v>
      </c>
      <c r="C5250" s="148" t="s">
        <v>7</v>
      </c>
      <c r="D5250" s="148">
        <v>54</v>
      </c>
      <c r="E5250" s="148" t="s">
        <v>8</v>
      </c>
      <c r="F5250" s="149">
        <v>45628</v>
      </c>
      <c r="G5250" s="149">
        <v>45609</v>
      </c>
      <c r="H5250" s="150">
        <v>22000</v>
      </c>
      <c r="I5250" s="148" t="str">
        <f t="shared" si="324"/>
        <v>2024Q4</v>
      </c>
      <c r="J5250" s="148">
        <f t="shared" si="325"/>
        <v>0</v>
      </c>
      <c r="K5250" s="148">
        <f t="shared" si="326"/>
        <v>0</v>
      </c>
      <c r="L5250" s="151">
        <f t="shared" si="327"/>
        <v>1</v>
      </c>
    </row>
    <row r="5251" spans="2:12" x14ac:dyDescent="0.25">
      <c r="B5251" s="147" t="s">
        <v>9</v>
      </c>
      <c r="C5251" s="148" t="s">
        <v>13</v>
      </c>
      <c r="D5251" s="148">
        <v>36</v>
      </c>
      <c r="E5251" s="148" t="s">
        <v>8</v>
      </c>
      <c r="F5251" s="149">
        <v>45629</v>
      </c>
      <c r="G5251" s="149">
        <v>44737</v>
      </c>
      <c r="H5251" s="150">
        <v>87000</v>
      </c>
      <c r="I5251" s="148" t="str">
        <f t="shared" si="324"/>
        <v>2022Q2</v>
      </c>
      <c r="J5251" s="148">
        <f t="shared" si="325"/>
        <v>2</v>
      </c>
      <c r="K5251" s="148">
        <f t="shared" si="326"/>
        <v>10</v>
      </c>
      <c r="L5251" s="151">
        <f t="shared" si="327"/>
        <v>0.8</v>
      </c>
    </row>
    <row r="5252" spans="2:12" x14ac:dyDescent="0.25">
      <c r="B5252" s="147" t="s">
        <v>9</v>
      </c>
      <c r="C5252" s="148" t="s">
        <v>7</v>
      </c>
      <c r="D5252" s="148">
        <v>61</v>
      </c>
      <c r="E5252" s="148" t="s">
        <v>8</v>
      </c>
      <c r="F5252" s="149">
        <v>45629</v>
      </c>
      <c r="G5252" s="149">
        <v>44764</v>
      </c>
      <c r="H5252" s="150">
        <v>10000</v>
      </c>
      <c r="I5252" s="148" t="str">
        <f t="shared" si="324"/>
        <v>2022Q3</v>
      </c>
      <c r="J5252" s="148">
        <f t="shared" si="325"/>
        <v>2</v>
      </c>
      <c r="K5252" s="148">
        <f t="shared" si="326"/>
        <v>9</v>
      </c>
      <c r="L5252" s="151">
        <f t="shared" si="327"/>
        <v>1</v>
      </c>
    </row>
    <row r="5253" spans="2:12" x14ac:dyDescent="0.25">
      <c r="B5253" s="147" t="s">
        <v>9</v>
      </c>
      <c r="C5253" s="148" t="s">
        <v>13</v>
      </c>
      <c r="D5253" s="148">
        <v>33</v>
      </c>
      <c r="E5253" s="148" t="s">
        <v>8</v>
      </c>
      <c r="F5253" s="149">
        <v>45629</v>
      </c>
      <c r="G5253" s="149">
        <v>44996</v>
      </c>
      <c r="H5253" s="150">
        <v>94000</v>
      </c>
      <c r="I5253" s="148" t="str">
        <f t="shared" si="324"/>
        <v>2023Q1</v>
      </c>
      <c r="J5253" s="148">
        <f t="shared" si="325"/>
        <v>1</v>
      </c>
      <c r="K5253" s="148">
        <f t="shared" si="326"/>
        <v>7</v>
      </c>
      <c r="L5253" s="151">
        <f t="shared" si="327"/>
        <v>0.8</v>
      </c>
    </row>
    <row r="5254" spans="2:12" x14ac:dyDescent="0.25">
      <c r="B5254" s="147" t="s">
        <v>6</v>
      </c>
      <c r="C5254" s="148" t="s">
        <v>7</v>
      </c>
      <c r="D5254" s="148">
        <v>24</v>
      </c>
      <c r="E5254" s="148" t="s">
        <v>8</v>
      </c>
      <c r="F5254" s="149">
        <v>45629</v>
      </c>
      <c r="G5254" s="149">
        <v>45566</v>
      </c>
      <c r="H5254" s="150">
        <v>100000</v>
      </c>
      <c r="I5254" s="148" t="str">
        <f t="shared" si="324"/>
        <v>2024Q4</v>
      </c>
      <c r="J5254" s="148">
        <f t="shared" si="325"/>
        <v>0</v>
      </c>
      <c r="K5254" s="148">
        <f t="shared" si="326"/>
        <v>0</v>
      </c>
      <c r="L5254" s="151">
        <f t="shared" si="327"/>
        <v>1</v>
      </c>
    </row>
    <row r="5255" spans="2:12" x14ac:dyDescent="0.25">
      <c r="B5255" s="147" t="s">
        <v>9</v>
      </c>
      <c r="C5255" s="148" t="s">
        <v>13</v>
      </c>
      <c r="D5255" s="148">
        <v>38</v>
      </c>
      <c r="E5255" s="148" t="s">
        <v>8</v>
      </c>
      <c r="F5255" s="149">
        <v>45630</v>
      </c>
      <c r="G5255" s="149">
        <v>43799</v>
      </c>
      <c r="H5255" s="150">
        <v>84000</v>
      </c>
      <c r="I5255" s="148" t="str">
        <f t="shared" si="324"/>
        <v>2019Q4</v>
      </c>
      <c r="J5255" s="148">
        <f t="shared" si="325"/>
        <v>5</v>
      </c>
      <c r="K5255" s="148">
        <f t="shared" si="326"/>
        <v>20</v>
      </c>
      <c r="L5255" s="151">
        <f t="shared" si="327"/>
        <v>0.8</v>
      </c>
    </row>
    <row r="5256" spans="2:12" x14ac:dyDescent="0.25">
      <c r="B5256" s="147" t="s">
        <v>9</v>
      </c>
      <c r="C5256" s="148" t="s">
        <v>13</v>
      </c>
      <c r="D5256" s="148">
        <v>56</v>
      </c>
      <c r="E5256" s="148" t="s">
        <v>8</v>
      </c>
      <c r="F5256" s="149">
        <v>45630</v>
      </c>
      <c r="G5256" s="149">
        <v>44807</v>
      </c>
      <c r="H5256" s="150">
        <v>17000</v>
      </c>
      <c r="I5256" s="148" t="str">
        <f t="shared" si="324"/>
        <v>2022Q3</v>
      </c>
      <c r="J5256" s="148">
        <f t="shared" si="325"/>
        <v>2</v>
      </c>
      <c r="K5256" s="148">
        <f t="shared" si="326"/>
        <v>9</v>
      </c>
      <c r="L5256" s="151">
        <f t="shared" si="327"/>
        <v>0.8</v>
      </c>
    </row>
    <row r="5257" spans="2:12" x14ac:dyDescent="0.25">
      <c r="B5257" s="147" t="s">
        <v>9</v>
      </c>
      <c r="C5257" s="148" t="s">
        <v>7</v>
      </c>
      <c r="D5257" s="148">
        <v>59</v>
      </c>
      <c r="E5257" s="148" t="s">
        <v>8</v>
      </c>
      <c r="F5257" s="149">
        <v>45630</v>
      </c>
      <c r="G5257" s="149">
        <v>45292</v>
      </c>
      <c r="H5257" s="150">
        <v>10000</v>
      </c>
      <c r="I5257" s="148" t="str">
        <f t="shared" si="324"/>
        <v>2024Q1</v>
      </c>
      <c r="J5257" s="148">
        <f t="shared" si="325"/>
        <v>0</v>
      </c>
      <c r="K5257" s="148">
        <f t="shared" si="326"/>
        <v>3</v>
      </c>
      <c r="L5257" s="151">
        <f t="shared" si="327"/>
        <v>1</v>
      </c>
    </row>
    <row r="5258" spans="2:12" x14ac:dyDescent="0.25">
      <c r="B5258" s="147" t="s">
        <v>6</v>
      </c>
      <c r="C5258" s="148" t="s">
        <v>7</v>
      </c>
      <c r="D5258" s="148">
        <v>23</v>
      </c>
      <c r="E5258" s="148" t="s">
        <v>8</v>
      </c>
      <c r="F5258" s="149">
        <v>45630</v>
      </c>
      <c r="G5258" s="149">
        <v>45529</v>
      </c>
      <c r="H5258" s="150">
        <v>100000</v>
      </c>
      <c r="I5258" s="148" t="str">
        <f t="shared" si="324"/>
        <v>2024Q3</v>
      </c>
      <c r="J5258" s="148">
        <f t="shared" si="325"/>
        <v>0</v>
      </c>
      <c r="K5258" s="148">
        <f t="shared" si="326"/>
        <v>1</v>
      </c>
      <c r="L5258" s="151">
        <f t="shared" si="327"/>
        <v>1</v>
      </c>
    </row>
    <row r="5259" spans="2:12" x14ac:dyDescent="0.25">
      <c r="B5259" s="147" t="s">
        <v>9</v>
      </c>
      <c r="C5259" s="148" t="s">
        <v>7</v>
      </c>
      <c r="D5259" s="148">
        <v>38</v>
      </c>
      <c r="E5259" s="148" t="s">
        <v>8</v>
      </c>
      <c r="F5259" s="149">
        <v>45630</v>
      </c>
      <c r="G5259" s="149">
        <v>45540</v>
      </c>
      <c r="H5259" s="150">
        <v>84000</v>
      </c>
      <c r="I5259" s="148" t="str">
        <f t="shared" ref="I5259:I5322" si="328">YEAR(G5259)&amp;"Q"&amp;ROUNDUP(MONTH(G5259)/3,0)</f>
        <v>2024Q3</v>
      </c>
      <c r="J5259" s="148">
        <f t="shared" ref="J5259:J5322" si="329">YEAR(F5259)-YEAR(G5259)</f>
        <v>0</v>
      </c>
      <c r="K5259" s="148">
        <f t="shared" ref="K5259:K5322" si="330">(YEAR(F5259)*4+ROUNDDOWN((MONTH(F5259)-1)/3,0))
-(YEAR(G5259)*4+ROUNDDOWN((MONTH(G5259)-1)/3,0))</f>
        <v>1</v>
      </c>
      <c r="L5259" s="151">
        <f t="shared" ref="L5259:L5322" si="331">IF(C5259="Declined",0,IF(C5259="Admitted",1,IF(B5259="TPD",0.8,1)))</f>
        <v>1</v>
      </c>
    </row>
    <row r="5260" spans="2:12" x14ac:dyDescent="0.25">
      <c r="B5260" s="147" t="s">
        <v>11</v>
      </c>
      <c r="C5260" s="148" t="s">
        <v>7</v>
      </c>
      <c r="D5260" s="148">
        <v>47</v>
      </c>
      <c r="E5260" s="148" t="s">
        <v>8</v>
      </c>
      <c r="F5260" s="149">
        <v>45630</v>
      </c>
      <c r="G5260" s="149">
        <v>45608</v>
      </c>
      <c r="H5260" s="150">
        <v>40000</v>
      </c>
      <c r="I5260" s="148" t="str">
        <f t="shared" si="328"/>
        <v>2024Q4</v>
      </c>
      <c r="J5260" s="148">
        <f t="shared" si="329"/>
        <v>0</v>
      </c>
      <c r="K5260" s="148">
        <f t="shared" si="330"/>
        <v>0</v>
      </c>
      <c r="L5260" s="151">
        <f t="shared" si="331"/>
        <v>1</v>
      </c>
    </row>
    <row r="5261" spans="2:12" x14ac:dyDescent="0.25">
      <c r="B5261" s="147" t="s">
        <v>9</v>
      </c>
      <c r="C5261" s="148" t="s">
        <v>7</v>
      </c>
      <c r="D5261" s="148">
        <v>37</v>
      </c>
      <c r="E5261" s="148" t="s">
        <v>8</v>
      </c>
      <c r="F5261" s="149">
        <v>45631</v>
      </c>
      <c r="G5261" s="149">
        <v>43738</v>
      </c>
      <c r="H5261" s="150">
        <v>86000</v>
      </c>
      <c r="I5261" s="148" t="str">
        <f t="shared" si="328"/>
        <v>2019Q3</v>
      </c>
      <c r="J5261" s="148">
        <f t="shared" si="329"/>
        <v>5</v>
      </c>
      <c r="K5261" s="148">
        <f t="shared" si="330"/>
        <v>21</v>
      </c>
      <c r="L5261" s="151">
        <f t="shared" si="331"/>
        <v>1</v>
      </c>
    </row>
    <row r="5262" spans="2:12" x14ac:dyDescent="0.25">
      <c r="B5262" s="147" t="s">
        <v>9</v>
      </c>
      <c r="C5262" s="148" t="s">
        <v>13</v>
      </c>
      <c r="D5262" s="148">
        <v>28</v>
      </c>
      <c r="E5262" s="148" t="s">
        <v>8</v>
      </c>
      <c r="F5262" s="149">
        <v>45631</v>
      </c>
      <c r="G5262" s="149">
        <v>44104</v>
      </c>
      <c r="H5262" s="150">
        <v>100000</v>
      </c>
      <c r="I5262" s="148" t="str">
        <f t="shared" si="328"/>
        <v>2020Q3</v>
      </c>
      <c r="J5262" s="148">
        <f t="shared" si="329"/>
        <v>4</v>
      </c>
      <c r="K5262" s="148">
        <f t="shared" si="330"/>
        <v>17</v>
      </c>
      <c r="L5262" s="151">
        <f t="shared" si="331"/>
        <v>0.8</v>
      </c>
    </row>
    <row r="5263" spans="2:12" x14ac:dyDescent="0.25">
      <c r="B5263" s="147" t="s">
        <v>9</v>
      </c>
      <c r="C5263" s="148" t="s">
        <v>13</v>
      </c>
      <c r="D5263" s="148">
        <v>55</v>
      </c>
      <c r="E5263" s="148" t="s">
        <v>8</v>
      </c>
      <c r="F5263" s="149">
        <v>45631</v>
      </c>
      <c r="G5263" s="149">
        <v>44937</v>
      </c>
      <c r="H5263" s="150">
        <v>20000</v>
      </c>
      <c r="I5263" s="148" t="str">
        <f t="shared" si="328"/>
        <v>2023Q1</v>
      </c>
      <c r="J5263" s="148">
        <f t="shared" si="329"/>
        <v>1</v>
      </c>
      <c r="K5263" s="148">
        <f t="shared" si="330"/>
        <v>7</v>
      </c>
      <c r="L5263" s="151">
        <f t="shared" si="331"/>
        <v>0.8</v>
      </c>
    </row>
    <row r="5264" spans="2:12" x14ac:dyDescent="0.25">
      <c r="B5264" s="147" t="s">
        <v>9</v>
      </c>
      <c r="C5264" s="148" t="s">
        <v>13</v>
      </c>
      <c r="D5264" s="148">
        <v>53</v>
      </c>
      <c r="E5264" s="148" t="s">
        <v>8</v>
      </c>
      <c r="F5264" s="149">
        <v>45631</v>
      </c>
      <c r="G5264" s="149">
        <v>45256</v>
      </c>
      <c r="H5264" s="150">
        <v>25000</v>
      </c>
      <c r="I5264" s="148" t="str">
        <f t="shared" si="328"/>
        <v>2023Q4</v>
      </c>
      <c r="J5264" s="148">
        <f t="shared" si="329"/>
        <v>1</v>
      </c>
      <c r="K5264" s="148">
        <f t="shared" si="330"/>
        <v>4</v>
      </c>
      <c r="L5264" s="151">
        <f t="shared" si="331"/>
        <v>0.8</v>
      </c>
    </row>
    <row r="5265" spans="2:12" x14ac:dyDescent="0.25">
      <c r="B5265" s="147" t="s">
        <v>9</v>
      </c>
      <c r="C5265" s="148" t="s">
        <v>13</v>
      </c>
      <c r="D5265" s="148">
        <v>41</v>
      </c>
      <c r="E5265" s="148" t="s">
        <v>8</v>
      </c>
      <c r="F5265" s="149">
        <v>45631</v>
      </c>
      <c r="G5265" s="149">
        <v>45293</v>
      </c>
      <c r="H5265" s="150">
        <v>68000</v>
      </c>
      <c r="I5265" s="148" t="str">
        <f t="shared" si="328"/>
        <v>2024Q1</v>
      </c>
      <c r="J5265" s="148">
        <f t="shared" si="329"/>
        <v>0</v>
      </c>
      <c r="K5265" s="148">
        <f t="shared" si="330"/>
        <v>3</v>
      </c>
      <c r="L5265" s="151">
        <f t="shared" si="331"/>
        <v>0.8</v>
      </c>
    </row>
    <row r="5266" spans="2:12" x14ac:dyDescent="0.25">
      <c r="B5266" s="147" t="s">
        <v>6</v>
      </c>
      <c r="C5266" s="148" t="s">
        <v>7</v>
      </c>
      <c r="D5266" s="148">
        <v>55</v>
      </c>
      <c r="E5266" s="148" t="s">
        <v>8</v>
      </c>
      <c r="F5266" s="149">
        <v>45631</v>
      </c>
      <c r="G5266" s="149">
        <v>45532</v>
      </c>
      <c r="H5266" s="150">
        <v>20000</v>
      </c>
      <c r="I5266" s="148" t="str">
        <f t="shared" si="328"/>
        <v>2024Q3</v>
      </c>
      <c r="J5266" s="148">
        <f t="shared" si="329"/>
        <v>0</v>
      </c>
      <c r="K5266" s="148">
        <f t="shared" si="330"/>
        <v>1</v>
      </c>
      <c r="L5266" s="151">
        <f t="shared" si="331"/>
        <v>1</v>
      </c>
    </row>
    <row r="5267" spans="2:12" x14ac:dyDescent="0.25">
      <c r="B5267" s="147" t="s">
        <v>6</v>
      </c>
      <c r="C5267" s="148" t="s">
        <v>13</v>
      </c>
      <c r="D5267" s="148">
        <v>35</v>
      </c>
      <c r="E5267" s="148" t="s">
        <v>12</v>
      </c>
      <c r="F5267" s="149">
        <v>45631</v>
      </c>
      <c r="G5267" s="149">
        <v>45536</v>
      </c>
      <c r="H5267" s="150">
        <v>176000</v>
      </c>
      <c r="I5267" s="148" t="str">
        <f t="shared" si="328"/>
        <v>2024Q3</v>
      </c>
      <c r="J5267" s="148">
        <f t="shared" si="329"/>
        <v>0</v>
      </c>
      <c r="K5267" s="148">
        <f t="shared" si="330"/>
        <v>1</v>
      </c>
      <c r="L5267" s="151">
        <f t="shared" si="331"/>
        <v>1</v>
      </c>
    </row>
    <row r="5268" spans="2:12" x14ac:dyDescent="0.25">
      <c r="B5268" s="147" t="s">
        <v>9</v>
      </c>
      <c r="C5268" s="148" t="s">
        <v>7</v>
      </c>
      <c r="D5268" s="148">
        <v>58</v>
      </c>
      <c r="E5268" s="148" t="s">
        <v>8</v>
      </c>
      <c r="F5268" s="149">
        <v>45634</v>
      </c>
      <c r="G5268" s="149">
        <v>45256</v>
      </c>
      <c r="H5268" s="150">
        <v>12000</v>
      </c>
      <c r="I5268" s="148" t="str">
        <f t="shared" si="328"/>
        <v>2023Q4</v>
      </c>
      <c r="J5268" s="148">
        <f t="shared" si="329"/>
        <v>1</v>
      </c>
      <c r="K5268" s="148">
        <f t="shared" si="330"/>
        <v>4</v>
      </c>
      <c r="L5268" s="151">
        <f t="shared" si="331"/>
        <v>1</v>
      </c>
    </row>
    <row r="5269" spans="2:12" x14ac:dyDescent="0.25">
      <c r="B5269" s="147" t="s">
        <v>6</v>
      </c>
      <c r="C5269" s="148" t="s">
        <v>7</v>
      </c>
      <c r="D5269" s="148">
        <v>60</v>
      </c>
      <c r="E5269" s="148" t="s">
        <v>8</v>
      </c>
      <c r="F5269" s="149">
        <v>45634</v>
      </c>
      <c r="G5269" s="149">
        <v>45265</v>
      </c>
      <c r="H5269" s="150">
        <v>10000</v>
      </c>
      <c r="I5269" s="148" t="str">
        <f t="shared" si="328"/>
        <v>2023Q4</v>
      </c>
      <c r="J5269" s="148">
        <f t="shared" si="329"/>
        <v>1</v>
      </c>
      <c r="K5269" s="148">
        <f t="shared" si="330"/>
        <v>4</v>
      </c>
      <c r="L5269" s="151">
        <f t="shared" si="331"/>
        <v>1</v>
      </c>
    </row>
    <row r="5270" spans="2:12" x14ac:dyDescent="0.25">
      <c r="B5270" s="147" t="s">
        <v>9</v>
      </c>
      <c r="C5270" s="148" t="s">
        <v>13</v>
      </c>
      <c r="D5270" s="148">
        <v>44</v>
      </c>
      <c r="E5270" s="148" t="s">
        <v>8</v>
      </c>
      <c r="F5270" s="149">
        <v>45634</v>
      </c>
      <c r="G5270" s="149">
        <v>45426</v>
      </c>
      <c r="H5270" s="150">
        <v>52000</v>
      </c>
      <c r="I5270" s="148" t="str">
        <f t="shared" si="328"/>
        <v>2024Q2</v>
      </c>
      <c r="J5270" s="148">
        <f t="shared" si="329"/>
        <v>0</v>
      </c>
      <c r="K5270" s="148">
        <f t="shared" si="330"/>
        <v>2</v>
      </c>
      <c r="L5270" s="151">
        <f t="shared" si="331"/>
        <v>0.8</v>
      </c>
    </row>
    <row r="5271" spans="2:12" x14ac:dyDescent="0.25">
      <c r="B5271" s="147" t="s">
        <v>6</v>
      </c>
      <c r="C5271" s="148" t="s">
        <v>7</v>
      </c>
      <c r="D5271" s="148">
        <v>49</v>
      </c>
      <c r="E5271" s="148" t="s">
        <v>8</v>
      </c>
      <c r="F5271" s="149">
        <v>45634</v>
      </c>
      <c r="G5271" s="149">
        <v>45485</v>
      </c>
      <c r="H5271" s="150">
        <v>35000</v>
      </c>
      <c r="I5271" s="148" t="str">
        <f t="shared" si="328"/>
        <v>2024Q3</v>
      </c>
      <c r="J5271" s="148">
        <f t="shared" si="329"/>
        <v>0</v>
      </c>
      <c r="K5271" s="148">
        <f t="shared" si="330"/>
        <v>1</v>
      </c>
      <c r="L5271" s="151">
        <f t="shared" si="331"/>
        <v>1</v>
      </c>
    </row>
    <row r="5272" spans="2:12" x14ac:dyDescent="0.25">
      <c r="B5272" s="147" t="s">
        <v>6</v>
      </c>
      <c r="C5272" s="148" t="s">
        <v>7</v>
      </c>
      <c r="D5272" s="148">
        <v>61</v>
      </c>
      <c r="E5272" s="148" t="s">
        <v>8</v>
      </c>
      <c r="F5272" s="149">
        <v>45634</v>
      </c>
      <c r="G5272" s="149">
        <v>45578</v>
      </c>
      <c r="H5272" s="150">
        <v>10000</v>
      </c>
      <c r="I5272" s="148" t="str">
        <f t="shared" si="328"/>
        <v>2024Q4</v>
      </c>
      <c r="J5272" s="148">
        <f t="shared" si="329"/>
        <v>0</v>
      </c>
      <c r="K5272" s="148">
        <f t="shared" si="330"/>
        <v>0</v>
      </c>
      <c r="L5272" s="151">
        <f t="shared" si="331"/>
        <v>1</v>
      </c>
    </row>
    <row r="5273" spans="2:12" x14ac:dyDescent="0.25">
      <c r="B5273" s="147" t="s">
        <v>9</v>
      </c>
      <c r="C5273" s="148" t="s">
        <v>13</v>
      </c>
      <c r="D5273" s="148">
        <v>44</v>
      </c>
      <c r="E5273" s="148" t="s">
        <v>8</v>
      </c>
      <c r="F5273" s="149">
        <v>45635</v>
      </c>
      <c r="G5273" s="149">
        <v>44192</v>
      </c>
      <c r="H5273" s="150">
        <v>52000</v>
      </c>
      <c r="I5273" s="148" t="str">
        <f t="shared" si="328"/>
        <v>2020Q4</v>
      </c>
      <c r="J5273" s="148">
        <f t="shared" si="329"/>
        <v>4</v>
      </c>
      <c r="K5273" s="148">
        <f t="shared" si="330"/>
        <v>16</v>
      </c>
      <c r="L5273" s="151">
        <f t="shared" si="331"/>
        <v>0.8</v>
      </c>
    </row>
    <row r="5274" spans="2:12" x14ac:dyDescent="0.25">
      <c r="B5274" s="147" t="s">
        <v>9</v>
      </c>
      <c r="C5274" s="148" t="s">
        <v>13</v>
      </c>
      <c r="D5274" s="148">
        <v>41</v>
      </c>
      <c r="E5274" s="148" t="s">
        <v>8</v>
      </c>
      <c r="F5274" s="149">
        <v>45635</v>
      </c>
      <c r="G5274" s="149">
        <v>44409</v>
      </c>
      <c r="H5274" s="150">
        <v>68000</v>
      </c>
      <c r="I5274" s="148" t="str">
        <f t="shared" si="328"/>
        <v>2021Q3</v>
      </c>
      <c r="J5274" s="148">
        <f t="shared" si="329"/>
        <v>3</v>
      </c>
      <c r="K5274" s="148">
        <f t="shared" si="330"/>
        <v>13</v>
      </c>
      <c r="L5274" s="151">
        <f t="shared" si="331"/>
        <v>0.8</v>
      </c>
    </row>
    <row r="5275" spans="2:12" x14ac:dyDescent="0.25">
      <c r="B5275" s="147" t="s">
        <v>9</v>
      </c>
      <c r="C5275" s="148" t="s">
        <v>7</v>
      </c>
      <c r="D5275" s="148">
        <v>56</v>
      </c>
      <c r="E5275" s="148" t="s">
        <v>8</v>
      </c>
      <c r="F5275" s="149">
        <v>45635</v>
      </c>
      <c r="G5275" s="149">
        <v>44664</v>
      </c>
      <c r="H5275" s="150">
        <v>17000</v>
      </c>
      <c r="I5275" s="148" t="str">
        <f t="shared" si="328"/>
        <v>2022Q2</v>
      </c>
      <c r="J5275" s="148">
        <f t="shared" si="329"/>
        <v>2</v>
      </c>
      <c r="K5275" s="148">
        <f t="shared" si="330"/>
        <v>10</v>
      </c>
      <c r="L5275" s="151">
        <f t="shared" si="331"/>
        <v>1</v>
      </c>
    </row>
    <row r="5276" spans="2:12" x14ac:dyDescent="0.25">
      <c r="B5276" s="147" t="s">
        <v>9</v>
      </c>
      <c r="C5276" s="148" t="s">
        <v>13</v>
      </c>
      <c r="D5276" s="148">
        <v>51</v>
      </c>
      <c r="E5276" s="148" t="s">
        <v>8</v>
      </c>
      <c r="F5276" s="149">
        <v>45635</v>
      </c>
      <c r="G5276" s="149">
        <v>44682</v>
      </c>
      <c r="H5276" s="150">
        <v>30000</v>
      </c>
      <c r="I5276" s="148" t="str">
        <f t="shared" si="328"/>
        <v>2022Q2</v>
      </c>
      <c r="J5276" s="148">
        <f t="shared" si="329"/>
        <v>2</v>
      </c>
      <c r="K5276" s="148">
        <f t="shared" si="330"/>
        <v>10</v>
      </c>
      <c r="L5276" s="151">
        <f t="shared" si="331"/>
        <v>0.8</v>
      </c>
    </row>
    <row r="5277" spans="2:12" x14ac:dyDescent="0.25">
      <c r="B5277" s="147" t="s">
        <v>9</v>
      </c>
      <c r="C5277" s="148" t="s">
        <v>13</v>
      </c>
      <c r="D5277" s="148">
        <v>50</v>
      </c>
      <c r="E5277" s="148" t="s">
        <v>8</v>
      </c>
      <c r="F5277" s="149">
        <v>45635</v>
      </c>
      <c r="G5277" s="149">
        <v>44995</v>
      </c>
      <c r="H5277" s="150">
        <v>32000</v>
      </c>
      <c r="I5277" s="148" t="str">
        <f t="shared" si="328"/>
        <v>2023Q1</v>
      </c>
      <c r="J5277" s="148">
        <f t="shared" si="329"/>
        <v>1</v>
      </c>
      <c r="K5277" s="148">
        <f t="shared" si="330"/>
        <v>7</v>
      </c>
      <c r="L5277" s="151">
        <f t="shared" si="331"/>
        <v>0.8</v>
      </c>
    </row>
    <row r="5278" spans="2:12" x14ac:dyDescent="0.25">
      <c r="B5278" s="147" t="s">
        <v>9</v>
      </c>
      <c r="C5278" s="148" t="s">
        <v>7</v>
      </c>
      <c r="D5278" s="148">
        <v>61</v>
      </c>
      <c r="E5278" s="148" t="s">
        <v>8</v>
      </c>
      <c r="F5278" s="149">
        <v>45635</v>
      </c>
      <c r="G5278" s="149">
        <v>45290</v>
      </c>
      <c r="H5278" s="150">
        <v>10000</v>
      </c>
      <c r="I5278" s="148" t="str">
        <f t="shared" si="328"/>
        <v>2023Q4</v>
      </c>
      <c r="J5278" s="148">
        <f t="shared" si="329"/>
        <v>1</v>
      </c>
      <c r="K5278" s="148">
        <f t="shared" si="330"/>
        <v>4</v>
      </c>
      <c r="L5278" s="151">
        <f t="shared" si="331"/>
        <v>1</v>
      </c>
    </row>
    <row r="5279" spans="2:12" x14ac:dyDescent="0.25">
      <c r="B5279" s="147" t="s">
        <v>6</v>
      </c>
      <c r="C5279" s="148" t="s">
        <v>7</v>
      </c>
      <c r="D5279" s="148">
        <v>60</v>
      </c>
      <c r="E5279" s="148" t="s">
        <v>8</v>
      </c>
      <c r="F5279" s="149">
        <v>45635</v>
      </c>
      <c r="G5279" s="149">
        <v>45586</v>
      </c>
      <c r="H5279" s="150">
        <v>10000</v>
      </c>
      <c r="I5279" s="148" t="str">
        <f t="shared" si="328"/>
        <v>2024Q4</v>
      </c>
      <c r="J5279" s="148">
        <f t="shared" si="329"/>
        <v>0</v>
      </c>
      <c r="K5279" s="148">
        <f t="shared" si="330"/>
        <v>0</v>
      </c>
      <c r="L5279" s="151">
        <f t="shared" si="331"/>
        <v>1</v>
      </c>
    </row>
    <row r="5280" spans="2:12" x14ac:dyDescent="0.25">
      <c r="B5280" s="147" t="s">
        <v>9</v>
      </c>
      <c r="C5280" s="148" t="s">
        <v>7</v>
      </c>
      <c r="D5280" s="148">
        <v>50</v>
      </c>
      <c r="E5280" s="148" t="s">
        <v>8</v>
      </c>
      <c r="F5280" s="149">
        <v>45636</v>
      </c>
      <c r="G5280" s="149">
        <v>44578</v>
      </c>
      <c r="H5280" s="150">
        <v>32000</v>
      </c>
      <c r="I5280" s="148" t="str">
        <f t="shared" si="328"/>
        <v>2022Q1</v>
      </c>
      <c r="J5280" s="148">
        <f t="shared" si="329"/>
        <v>2</v>
      </c>
      <c r="K5280" s="148">
        <f t="shared" si="330"/>
        <v>11</v>
      </c>
      <c r="L5280" s="151">
        <f t="shared" si="331"/>
        <v>1</v>
      </c>
    </row>
    <row r="5281" spans="2:12" x14ac:dyDescent="0.25">
      <c r="B5281" s="147" t="s">
        <v>6</v>
      </c>
      <c r="C5281" s="148" t="s">
        <v>7</v>
      </c>
      <c r="D5281" s="148">
        <v>58</v>
      </c>
      <c r="E5281" s="148" t="s">
        <v>8</v>
      </c>
      <c r="F5281" s="149">
        <v>45636</v>
      </c>
      <c r="G5281" s="149">
        <v>45189</v>
      </c>
      <c r="H5281" s="150">
        <v>12000</v>
      </c>
      <c r="I5281" s="148" t="str">
        <f t="shared" si="328"/>
        <v>2023Q3</v>
      </c>
      <c r="J5281" s="148">
        <f t="shared" si="329"/>
        <v>1</v>
      </c>
      <c r="K5281" s="148">
        <f t="shared" si="330"/>
        <v>5</v>
      </c>
      <c r="L5281" s="151">
        <f t="shared" si="331"/>
        <v>1</v>
      </c>
    </row>
    <row r="5282" spans="2:12" x14ac:dyDescent="0.25">
      <c r="B5282" s="147" t="s">
        <v>6</v>
      </c>
      <c r="C5282" s="148" t="s">
        <v>7</v>
      </c>
      <c r="D5282" s="148">
        <v>26</v>
      </c>
      <c r="E5282" s="148" t="s">
        <v>8</v>
      </c>
      <c r="F5282" s="149">
        <v>45636</v>
      </c>
      <c r="G5282" s="149">
        <v>45223</v>
      </c>
      <c r="H5282" s="150">
        <v>100000</v>
      </c>
      <c r="I5282" s="148" t="str">
        <f t="shared" si="328"/>
        <v>2023Q4</v>
      </c>
      <c r="J5282" s="148">
        <f t="shared" si="329"/>
        <v>1</v>
      </c>
      <c r="K5282" s="148">
        <f t="shared" si="330"/>
        <v>4</v>
      </c>
      <c r="L5282" s="151">
        <f t="shared" si="331"/>
        <v>1</v>
      </c>
    </row>
    <row r="5283" spans="2:12" x14ac:dyDescent="0.25">
      <c r="B5283" s="147" t="s">
        <v>11</v>
      </c>
      <c r="C5283" s="148" t="s">
        <v>7</v>
      </c>
      <c r="D5283" s="148">
        <v>28</v>
      </c>
      <c r="E5283" s="148" t="s">
        <v>8</v>
      </c>
      <c r="F5283" s="149">
        <v>45636</v>
      </c>
      <c r="G5283" s="149">
        <v>45617</v>
      </c>
      <c r="H5283" s="150">
        <v>100000</v>
      </c>
      <c r="I5283" s="148" t="str">
        <f t="shared" si="328"/>
        <v>2024Q4</v>
      </c>
      <c r="J5283" s="148">
        <f t="shared" si="329"/>
        <v>0</v>
      </c>
      <c r="K5283" s="148">
        <f t="shared" si="330"/>
        <v>0</v>
      </c>
      <c r="L5283" s="151">
        <f t="shared" si="331"/>
        <v>1</v>
      </c>
    </row>
    <row r="5284" spans="2:12" x14ac:dyDescent="0.25">
      <c r="B5284" s="147" t="s">
        <v>11</v>
      </c>
      <c r="C5284" s="148" t="s">
        <v>7</v>
      </c>
      <c r="D5284" s="148">
        <v>36</v>
      </c>
      <c r="E5284" s="148" t="s">
        <v>8</v>
      </c>
      <c r="F5284" s="149">
        <v>45636</v>
      </c>
      <c r="G5284" s="149">
        <v>45624</v>
      </c>
      <c r="H5284" s="150">
        <v>87000</v>
      </c>
      <c r="I5284" s="148" t="str">
        <f t="shared" si="328"/>
        <v>2024Q4</v>
      </c>
      <c r="J5284" s="148">
        <f t="shared" si="329"/>
        <v>0</v>
      </c>
      <c r="K5284" s="148">
        <f t="shared" si="330"/>
        <v>0</v>
      </c>
      <c r="L5284" s="151">
        <f t="shared" si="331"/>
        <v>1</v>
      </c>
    </row>
    <row r="5285" spans="2:12" x14ac:dyDescent="0.25">
      <c r="B5285" s="147" t="s">
        <v>9</v>
      </c>
      <c r="C5285" s="148" t="s">
        <v>13</v>
      </c>
      <c r="D5285" s="148">
        <v>46</v>
      </c>
      <c r="E5285" s="148" t="s">
        <v>8</v>
      </c>
      <c r="F5285" s="149">
        <v>45637</v>
      </c>
      <c r="G5285" s="149">
        <v>45031</v>
      </c>
      <c r="H5285" s="150">
        <v>43000</v>
      </c>
      <c r="I5285" s="148" t="str">
        <f t="shared" si="328"/>
        <v>2023Q2</v>
      </c>
      <c r="J5285" s="148">
        <f t="shared" si="329"/>
        <v>1</v>
      </c>
      <c r="K5285" s="148">
        <f t="shared" si="330"/>
        <v>6</v>
      </c>
      <c r="L5285" s="151">
        <f t="shared" si="331"/>
        <v>0.8</v>
      </c>
    </row>
    <row r="5286" spans="2:12" x14ac:dyDescent="0.25">
      <c r="B5286" s="147" t="s">
        <v>6</v>
      </c>
      <c r="C5286" s="148" t="s">
        <v>7</v>
      </c>
      <c r="D5286" s="148">
        <v>33</v>
      </c>
      <c r="E5286" s="148" t="s">
        <v>8</v>
      </c>
      <c r="F5286" s="149">
        <v>45637</v>
      </c>
      <c r="G5286" s="149">
        <v>45250</v>
      </c>
      <c r="H5286" s="150">
        <v>94000</v>
      </c>
      <c r="I5286" s="148" t="str">
        <f t="shared" si="328"/>
        <v>2023Q4</v>
      </c>
      <c r="J5286" s="148">
        <f t="shared" si="329"/>
        <v>1</v>
      </c>
      <c r="K5286" s="148">
        <f t="shared" si="330"/>
        <v>4</v>
      </c>
      <c r="L5286" s="151">
        <f t="shared" si="331"/>
        <v>1</v>
      </c>
    </row>
    <row r="5287" spans="2:12" x14ac:dyDescent="0.25">
      <c r="B5287" s="147" t="s">
        <v>9</v>
      </c>
      <c r="C5287" s="148" t="s">
        <v>7</v>
      </c>
      <c r="D5287" s="148">
        <v>45</v>
      </c>
      <c r="E5287" s="148" t="s">
        <v>8</v>
      </c>
      <c r="F5287" s="149">
        <v>45637</v>
      </c>
      <c r="G5287" s="149">
        <v>45292</v>
      </c>
      <c r="H5287" s="150">
        <v>47000</v>
      </c>
      <c r="I5287" s="148" t="str">
        <f t="shared" si="328"/>
        <v>2024Q1</v>
      </c>
      <c r="J5287" s="148">
        <f t="shared" si="329"/>
        <v>0</v>
      </c>
      <c r="K5287" s="148">
        <f t="shared" si="330"/>
        <v>3</v>
      </c>
      <c r="L5287" s="151">
        <f t="shared" si="331"/>
        <v>1</v>
      </c>
    </row>
    <row r="5288" spans="2:12" x14ac:dyDescent="0.25">
      <c r="B5288" s="147" t="s">
        <v>6</v>
      </c>
      <c r="C5288" s="148" t="s">
        <v>7</v>
      </c>
      <c r="D5288" s="148">
        <v>26</v>
      </c>
      <c r="E5288" s="148" t="s">
        <v>8</v>
      </c>
      <c r="F5288" s="149">
        <v>45637</v>
      </c>
      <c r="G5288" s="149">
        <v>45608</v>
      </c>
      <c r="H5288" s="150">
        <v>100000</v>
      </c>
      <c r="I5288" s="148" t="str">
        <f t="shared" si="328"/>
        <v>2024Q4</v>
      </c>
      <c r="J5288" s="148">
        <f t="shared" si="329"/>
        <v>0</v>
      </c>
      <c r="K5288" s="148">
        <f t="shared" si="330"/>
        <v>0</v>
      </c>
      <c r="L5288" s="151">
        <f t="shared" si="331"/>
        <v>1</v>
      </c>
    </row>
    <row r="5289" spans="2:12" x14ac:dyDescent="0.25">
      <c r="B5289" s="147" t="s">
        <v>9</v>
      </c>
      <c r="C5289" s="148" t="s">
        <v>7</v>
      </c>
      <c r="D5289" s="148">
        <v>60</v>
      </c>
      <c r="E5289" s="148" t="s">
        <v>8</v>
      </c>
      <c r="F5289" s="149">
        <v>45638</v>
      </c>
      <c r="G5289" s="149">
        <v>45360</v>
      </c>
      <c r="H5289" s="150">
        <v>10000</v>
      </c>
      <c r="I5289" s="148" t="str">
        <f t="shared" si="328"/>
        <v>2024Q1</v>
      </c>
      <c r="J5289" s="148">
        <f t="shared" si="329"/>
        <v>0</v>
      </c>
      <c r="K5289" s="148">
        <f t="shared" si="330"/>
        <v>3</v>
      </c>
      <c r="L5289" s="151">
        <f t="shared" si="331"/>
        <v>1</v>
      </c>
    </row>
    <row r="5290" spans="2:12" x14ac:dyDescent="0.25">
      <c r="B5290" s="147" t="s">
        <v>6</v>
      </c>
      <c r="C5290" s="148" t="s">
        <v>7</v>
      </c>
      <c r="D5290" s="148">
        <v>44</v>
      </c>
      <c r="E5290" s="148" t="s">
        <v>8</v>
      </c>
      <c r="F5290" s="149">
        <v>45638</v>
      </c>
      <c r="G5290" s="149">
        <v>45431</v>
      </c>
      <c r="H5290" s="150">
        <v>52000</v>
      </c>
      <c r="I5290" s="148" t="str">
        <f t="shared" si="328"/>
        <v>2024Q2</v>
      </c>
      <c r="J5290" s="148">
        <f t="shared" si="329"/>
        <v>0</v>
      </c>
      <c r="K5290" s="148">
        <f t="shared" si="330"/>
        <v>2</v>
      </c>
      <c r="L5290" s="151">
        <f t="shared" si="331"/>
        <v>1</v>
      </c>
    </row>
    <row r="5291" spans="2:12" x14ac:dyDescent="0.25">
      <c r="B5291" s="147" t="s">
        <v>6</v>
      </c>
      <c r="C5291" s="148" t="s">
        <v>7</v>
      </c>
      <c r="D5291" s="148">
        <v>57</v>
      </c>
      <c r="E5291" s="148" t="s">
        <v>8</v>
      </c>
      <c r="F5291" s="149">
        <v>45638</v>
      </c>
      <c r="G5291" s="149">
        <v>45451</v>
      </c>
      <c r="H5291" s="150">
        <v>15000</v>
      </c>
      <c r="I5291" s="148" t="str">
        <f t="shared" si="328"/>
        <v>2024Q2</v>
      </c>
      <c r="J5291" s="148">
        <f t="shared" si="329"/>
        <v>0</v>
      </c>
      <c r="K5291" s="148">
        <f t="shared" si="330"/>
        <v>2</v>
      </c>
      <c r="L5291" s="151">
        <f t="shared" si="331"/>
        <v>1</v>
      </c>
    </row>
    <row r="5292" spans="2:12" x14ac:dyDescent="0.25">
      <c r="B5292" s="147" t="s">
        <v>9</v>
      </c>
      <c r="C5292" s="148" t="s">
        <v>7</v>
      </c>
      <c r="D5292" s="148">
        <v>51</v>
      </c>
      <c r="E5292" s="148" t="s">
        <v>8</v>
      </c>
      <c r="F5292" s="149">
        <v>45641</v>
      </c>
      <c r="G5292" s="149">
        <v>45346</v>
      </c>
      <c r="H5292" s="150">
        <v>30000</v>
      </c>
      <c r="I5292" s="148" t="str">
        <f t="shared" si="328"/>
        <v>2024Q1</v>
      </c>
      <c r="J5292" s="148">
        <f t="shared" si="329"/>
        <v>0</v>
      </c>
      <c r="K5292" s="148">
        <f t="shared" si="330"/>
        <v>3</v>
      </c>
      <c r="L5292" s="151">
        <f t="shared" si="331"/>
        <v>1</v>
      </c>
    </row>
    <row r="5293" spans="2:12" x14ac:dyDescent="0.25">
      <c r="B5293" s="147" t="s">
        <v>11</v>
      </c>
      <c r="C5293" s="148" t="s">
        <v>7</v>
      </c>
      <c r="D5293" s="148">
        <v>51</v>
      </c>
      <c r="E5293" s="148" t="s">
        <v>8</v>
      </c>
      <c r="F5293" s="149">
        <v>45641</v>
      </c>
      <c r="G5293" s="149">
        <v>45629</v>
      </c>
      <c r="H5293" s="150">
        <v>30000</v>
      </c>
      <c r="I5293" s="148" t="str">
        <f t="shared" si="328"/>
        <v>2024Q4</v>
      </c>
      <c r="J5293" s="148">
        <f t="shared" si="329"/>
        <v>0</v>
      </c>
      <c r="K5293" s="148">
        <f t="shared" si="330"/>
        <v>0</v>
      </c>
      <c r="L5293" s="151">
        <f t="shared" si="331"/>
        <v>1</v>
      </c>
    </row>
    <row r="5294" spans="2:12" x14ac:dyDescent="0.25">
      <c r="B5294" s="147" t="s">
        <v>9</v>
      </c>
      <c r="C5294" s="148" t="s">
        <v>13</v>
      </c>
      <c r="D5294" s="148">
        <v>50</v>
      </c>
      <c r="E5294" s="148" t="s">
        <v>8</v>
      </c>
      <c r="F5294" s="149">
        <v>45642</v>
      </c>
      <c r="G5294" s="149">
        <v>42644</v>
      </c>
      <c r="H5294" s="150">
        <v>32000</v>
      </c>
      <c r="I5294" s="148" t="str">
        <f t="shared" si="328"/>
        <v>2016Q4</v>
      </c>
      <c r="J5294" s="148">
        <f t="shared" si="329"/>
        <v>8</v>
      </c>
      <c r="K5294" s="148">
        <f t="shared" si="330"/>
        <v>32</v>
      </c>
      <c r="L5294" s="151">
        <f t="shared" si="331"/>
        <v>0.8</v>
      </c>
    </row>
    <row r="5295" spans="2:12" x14ac:dyDescent="0.25">
      <c r="B5295" s="147" t="s">
        <v>9</v>
      </c>
      <c r="C5295" s="148" t="s">
        <v>13</v>
      </c>
      <c r="D5295" s="148">
        <v>36</v>
      </c>
      <c r="E5295" s="148" t="s">
        <v>8</v>
      </c>
      <c r="F5295" s="149">
        <v>45642</v>
      </c>
      <c r="G5295" s="149">
        <v>43525</v>
      </c>
      <c r="H5295" s="150">
        <v>87000</v>
      </c>
      <c r="I5295" s="148" t="str">
        <f t="shared" si="328"/>
        <v>2019Q1</v>
      </c>
      <c r="J5295" s="148">
        <f t="shared" si="329"/>
        <v>5</v>
      </c>
      <c r="K5295" s="148">
        <f t="shared" si="330"/>
        <v>23</v>
      </c>
      <c r="L5295" s="151">
        <f t="shared" si="331"/>
        <v>0.8</v>
      </c>
    </row>
    <row r="5296" spans="2:12" x14ac:dyDescent="0.25">
      <c r="B5296" s="147" t="s">
        <v>9</v>
      </c>
      <c r="C5296" s="148" t="s">
        <v>7</v>
      </c>
      <c r="D5296" s="148">
        <v>51</v>
      </c>
      <c r="E5296" s="148" t="s">
        <v>8</v>
      </c>
      <c r="F5296" s="149">
        <v>45642</v>
      </c>
      <c r="G5296" s="149">
        <v>43709</v>
      </c>
      <c r="H5296" s="150">
        <v>30000</v>
      </c>
      <c r="I5296" s="148" t="str">
        <f t="shared" si="328"/>
        <v>2019Q3</v>
      </c>
      <c r="J5296" s="148">
        <f t="shared" si="329"/>
        <v>5</v>
      </c>
      <c r="K5296" s="148">
        <f t="shared" si="330"/>
        <v>21</v>
      </c>
      <c r="L5296" s="151">
        <f t="shared" si="331"/>
        <v>1</v>
      </c>
    </row>
    <row r="5297" spans="2:12" x14ac:dyDescent="0.25">
      <c r="B5297" s="147" t="s">
        <v>9</v>
      </c>
      <c r="C5297" s="148" t="s">
        <v>13</v>
      </c>
      <c r="D5297" s="148">
        <v>32</v>
      </c>
      <c r="E5297" s="148" t="s">
        <v>8</v>
      </c>
      <c r="F5297" s="149">
        <v>45642</v>
      </c>
      <c r="G5297" s="149">
        <v>43736</v>
      </c>
      <c r="H5297" s="150">
        <v>96000</v>
      </c>
      <c r="I5297" s="148" t="str">
        <f t="shared" si="328"/>
        <v>2019Q3</v>
      </c>
      <c r="J5297" s="148">
        <f t="shared" si="329"/>
        <v>5</v>
      </c>
      <c r="K5297" s="148">
        <f t="shared" si="330"/>
        <v>21</v>
      </c>
      <c r="L5297" s="151">
        <f t="shared" si="331"/>
        <v>0.8</v>
      </c>
    </row>
    <row r="5298" spans="2:12" x14ac:dyDescent="0.25">
      <c r="B5298" s="147" t="s">
        <v>9</v>
      </c>
      <c r="C5298" s="148" t="s">
        <v>7</v>
      </c>
      <c r="D5298" s="148">
        <v>45</v>
      </c>
      <c r="E5298" s="148" t="s">
        <v>8</v>
      </c>
      <c r="F5298" s="149">
        <v>45642</v>
      </c>
      <c r="G5298" s="149">
        <v>44423</v>
      </c>
      <c r="H5298" s="150">
        <v>47000</v>
      </c>
      <c r="I5298" s="148" t="str">
        <f t="shared" si="328"/>
        <v>2021Q3</v>
      </c>
      <c r="J5298" s="148">
        <f t="shared" si="329"/>
        <v>3</v>
      </c>
      <c r="K5298" s="148">
        <f t="shared" si="330"/>
        <v>13</v>
      </c>
      <c r="L5298" s="151">
        <f t="shared" si="331"/>
        <v>1</v>
      </c>
    </row>
    <row r="5299" spans="2:12" x14ac:dyDescent="0.25">
      <c r="B5299" s="147" t="s">
        <v>6</v>
      </c>
      <c r="C5299" s="148" t="s">
        <v>7</v>
      </c>
      <c r="D5299" s="148">
        <v>51</v>
      </c>
      <c r="E5299" s="148" t="s">
        <v>8</v>
      </c>
      <c r="F5299" s="149">
        <v>45642</v>
      </c>
      <c r="G5299" s="149">
        <v>44629</v>
      </c>
      <c r="H5299" s="150">
        <v>30000</v>
      </c>
      <c r="I5299" s="148" t="str">
        <f t="shared" si="328"/>
        <v>2022Q1</v>
      </c>
      <c r="J5299" s="148">
        <f t="shared" si="329"/>
        <v>2</v>
      </c>
      <c r="K5299" s="148">
        <f t="shared" si="330"/>
        <v>11</v>
      </c>
      <c r="L5299" s="151">
        <f t="shared" si="331"/>
        <v>1</v>
      </c>
    </row>
    <row r="5300" spans="2:12" x14ac:dyDescent="0.25">
      <c r="B5300" s="147" t="s">
        <v>9</v>
      </c>
      <c r="C5300" s="148" t="s">
        <v>13</v>
      </c>
      <c r="D5300" s="148">
        <v>60</v>
      </c>
      <c r="E5300" s="148" t="s">
        <v>8</v>
      </c>
      <c r="F5300" s="149">
        <v>45642</v>
      </c>
      <c r="G5300" s="149">
        <v>45046</v>
      </c>
      <c r="H5300" s="150">
        <v>10000</v>
      </c>
      <c r="I5300" s="148" t="str">
        <f t="shared" si="328"/>
        <v>2023Q2</v>
      </c>
      <c r="J5300" s="148">
        <f t="shared" si="329"/>
        <v>1</v>
      </c>
      <c r="K5300" s="148">
        <f t="shared" si="330"/>
        <v>6</v>
      </c>
      <c r="L5300" s="151">
        <f t="shared" si="331"/>
        <v>0.8</v>
      </c>
    </row>
    <row r="5301" spans="2:12" x14ac:dyDescent="0.25">
      <c r="B5301" s="147" t="s">
        <v>6</v>
      </c>
      <c r="C5301" s="148" t="s">
        <v>7</v>
      </c>
      <c r="D5301" s="148">
        <v>63</v>
      </c>
      <c r="E5301" s="148" t="s">
        <v>8</v>
      </c>
      <c r="F5301" s="149">
        <v>45642</v>
      </c>
      <c r="G5301" s="149">
        <v>45574</v>
      </c>
      <c r="H5301" s="150">
        <v>10000</v>
      </c>
      <c r="I5301" s="148" t="str">
        <f t="shared" si="328"/>
        <v>2024Q4</v>
      </c>
      <c r="J5301" s="148">
        <f t="shared" si="329"/>
        <v>0</v>
      </c>
      <c r="K5301" s="148">
        <f t="shared" si="330"/>
        <v>0</v>
      </c>
      <c r="L5301" s="151">
        <f t="shared" si="331"/>
        <v>1</v>
      </c>
    </row>
    <row r="5302" spans="2:12" x14ac:dyDescent="0.25">
      <c r="B5302" s="147" t="s">
        <v>9</v>
      </c>
      <c r="C5302" s="148" t="s">
        <v>13</v>
      </c>
      <c r="D5302" s="148">
        <v>41</v>
      </c>
      <c r="E5302" s="148" t="s">
        <v>8</v>
      </c>
      <c r="F5302" s="149">
        <v>45643</v>
      </c>
      <c r="G5302" s="149">
        <v>44518</v>
      </c>
      <c r="H5302" s="150">
        <v>68000</v>
      </c>
      <c r="I5302" s="148" t="str">
        <f t="shared" si="328"/>
        <v>2021Q4</v>
      </c>
      <c r="J5302" s="148">
        <f t="shared" si="329"/>
        <v>3</v>
      </c>
      <c r="K5302" s="148">
        <f t="shared" si="330"/>
        <v>12</v>
      </c>
      <c r="L5302" s="151">
        <f t="shared" si="331"/>
        <v>0.8</v>
      </c>
    </row>
    <row r="5303" spans="2:12" x14ac:dyDescent="0.25">
      <c r="B5303" s="147" t="s">
        <v>9</v>
      </c>
      <c r="C5303" s="148" t="s">
        <v>13</v>
      </c>
      <c r="D5303" s="148">
        <v>55</v>
      </c>
      <c r="E5303" s="148" t="s">
        <v>8</v>
      </c>
      <c r="F5303" s="149">
        <v>45643</v>
      </c>
      <c r="G5303" s="149">
        <v>44751</v>
      </c>
      <c r="H5303" s="150">
        <v>20000</v>
      </c>
      <c r="I5303" s="148" t="str">
        <f t="shared" si="328"/>
        <v>2022Q3</v>
      </c>
      <c r="J5303" s="148">
        <f t="shared" si="329"/>
        <v>2</v>
      </c>
      <c r="K5303" s="148">
        <f t="shared" si="330"/>
        <v>9</v>
      </c>
      <c r="L5303" s="151">
        <f t="shared" si="331"/>
        <v>0.8</v>
      </c>
    </row>
    <row r="5304" spans="2:12" x14ac:dyDescent="0.25">
      <c r="B5304" s="147" t="s">
        <v>9</v>
      </c>
      <c r="C5304" s="148" t="s">
        <v>7</v>
      </c>
      <c r="D5304" s="148">
        <v>55</v>
      </c>
      <c r="E5304" s="148" t="s">
        <v>8</v>
      </c>
      <c r="F5304" s="149">
        <v>45644</v>
      </c>
      <c r="G5304" s="149">
        <v>44245</v>
      </c>
      <c r="H5304" s="150">
        <v>20000</v>
      </c>
      <c r="I5304" s="148" t="str">
        <f t="shared" si="328"/>
        <v>2021Q1</v>
      </c>
      <c r="J5304" s="148">
        <f t="shared" si="329"/>
        <v>3</v>
      </c>
      <c r="K5304" s="148">
        <f t="shared" si="330"/>
        <v>15</v>
      </c>
      <c r="L5304" s="151">
        <f t="shared" si="331"/>
        <v>1</v>
      </c>
    </row>
    <row r="5305" spans="2:12" x14ac:dyDescent="0.25">
      <c r="B5305" s="147" t="s">
        <v>9</v>
      </c>
      <c r="C5305" s="148" t="s">
        <v>7</v>
      </c>
      <c r="D5305" s="148">
        <v>39</v>
      </c>
      <c r="E5305" s="148" t="s">
        <v>8</v>
      </c>
      <c r="F5305" s="149">
        <v>45644</v>
      </c>
      <c r="G5305" s="149">
        <v>44791</v>
      </c>
      <c r="H5305" s="150">
        <v>81000</v>
      </c>
      <c r="I5305" s="148" t="str">
        <f t="shared" si="328"/>
        <v>2022Q3</v>
      </c>
      <c r="J5305" s="148">
        <f t="shared" si="329"/>
        <v>2</v>
      </c>
      <c r="K5305" s="148">
        <f t="shared" si="330"/>
        <v>9</v>
      </c>
      <c r="L5305" s="151">
        <f t="shared" si="331"/>
        <v>1</v>
      </c>
    </row>
    <row r="5306" spans="2:12" x14ac:dyDescent="0.25">
      <c r="B5306" s="147" t="s">
        <v>6</v>
      </c>
      <c r="C5306" s="148" t="s">
        <v>7</v>
      </c>
      <c r="D5306" s="148">
        <v>57</v>
      </c>
      <c r="E5306" s="148" t="s">
        <v>8</v>
      </c>
      <c r="F5306" s="149">
        <v>45644</v>
      </c>
      <c r="G5306" s="149">
        <v>45410</v>
      </c>
      <c r="H5306" s="150">
        <v>15000</v>
      </c>
      <c r="I5306" s="148" t="str">
        <f t="shared" si="328"/>
        <v>2024Q2</v>
      </c>
      <c r="J5306" s="148">
        <f t="shared" si="329"/>
        <v>0</v>
      </c>
      <c r="K5306" s="148">
        <f t="shared" si="330"/>
        <v>2</v>
      </c>
      <c r="L5306" s="151">
        <f t="shared" si="331"/>
        <v>1</v>
      </c>
    </row>
    <row r="5307" spans="2:12" x14ac:dyDescent="0.25">
      <c r="B5307" s="147" t="s">
        <v>6</v>
      </c>
      <c r="C5307" s="148" t="s">
        <v>7</v>
      </c>
      <c r="D5307" s="148">
        <v>27</v>
      </c>
      <c r="E5307" s="148" t="s">
        <v>8</v>
      </c>
      <c r="F5307" s="149">
        <v>45644</v>
      </c>
      <c r="G5307" s="149">
        <v>45548</v>
      </c>
      <c r="H5307" s="150">
        <v>100000</v>
      </c>
      <c r="I5307" s="148" t="str">
        <f t="shared" si="328"/>
        <v>2024Q3</v>
      </c>
      <c r="J5307" s="148">
        <f t="shared" si="329"/>
        <v>0</v>
      </c>
      <c r="K5307" s="148">
        <f t="shared" si="330"/>
        <v>1</v>
      </c>
      <c r="L5307" s="151">
        <f t="shared" si="331"/>
        <v>1</v>
      </c>
    </row>
    <row r="5308" spans="2:12" x14ac:dyDescent="0.25">
      <c r="B5308" s="147" t="s">
        <v>11</v>
      </c>
      <c r="C5308" s="148" t="s">
        <v>13</v>
      </c>
      <c r="D5308" s="148">
        <v>57</v>
      </c>
      <c r="E5308" s="148" t="s">
        <v>12</v>
      </c>
      <c r="F5308" s="149">
        <v>45644</v>
      </c>
      <c r="G5308" s="149">
        <v>45621</v>
      </c>
      <c r="H5308" s="150">
        <v>30000</v>
      </c>
      <c r="I5308" s="148" t="str">
        <f t="shared" si="328"/>
        <v>2024Q4</v>
      </c>
      <c r="J5308" s="148">
        <f t="shared" si="329"/>
        <v>0</v>
      </c>
      <c r="K5308" s="148">
        <f t="shared" si="330"/>
        <v>0</v>
      </c>
      <c r="L5308" s="151">
        <f t="shared" si="331"/>
        <v>1</v>
      </c>
    </row>
    <row r="5309" spans="2:12" x14ac:dyDescent="0.25">
      <c r="B5309" s="147" t="s">
        <v>9</v>
      </c>
      <c r="C5309" s="148" t="s">
        <v>13</v>
      </c>
      <c r="D5309" s="148">
        <v>43</v>
      </c>
      <c r="E5309" s="148" t="s">
        <v>8</v>
      </c>
      <c r="F5309" s="149">
        <v>45645</v>
      </c>
      <c r="G5309" s="149">
        <v>44039</v>
      </c>
      <c r="H5309" s="150">
        <v>59000</v>
      </c>
      <c r="I5309" s="148" t="str">
        <f t="shared" si="328"/>
        <v>2020Q3</v>
      </c>
      <c r="J5309" s="148">
        <f t="shared" si="329"/>
        <v>4</v>
      </c>
      <c r="K5309" s="148">
        <f t="shared" si="330"/>
        <v>17</v>
      </c>
      <c r="L5309" s="151">
        <f t="shared" si="331"/>
        <v>0.8</v>
      </c>
    </row>
    <row r="5310" spans="2:12" x14ac:dyDescent="0.25">
      <c r="B5310" s="147" t="s">
        <v>9</v>
      </c>
      <c r="C5310" s="148" t="s">
        <v>13</v>
      </c>
      <c r="D5310" s="148">
        <v>59</v>
      </c>
      <c r="E5310" s="148" t="s">
        <v>8</v>
      </c>
      <c r="F5310" s="149">
        <v>45645</v>
      </c>
      <c r="G5310" s="149">
        <v>44640</v>
      </c>
      <c r="H5310" s="150">
        <v>10000</v>
      </c>
      <c r="I5310" s="148" t="str">
        <f t="shared" si="328"/>
        <v>2022Q1</v>
      </c>
      <c r="J5310" s="148">
        <f t="shared" si="329"/>
        <v>2</v>
      </c>
      <c r="K5310" s="148">
        <f t="shared" si="330"/>
        <v>11</v>
      </c>
      <c r="L5310" s="151">
        <f t="shared" si="331"/>
        <v>0.8</v>
      </c>
    </row>
    <row r="5311" spans="2:12" x14ac:dyDescent="0.25">
      <c r="B5311" s="147" t="s">
        <v>9</v>
      </c>
      <c r="C5311" s="148" t="s">
        <v>7</v>
      </c>
      <c r="D5311" s="148">
        <v>63</v>
      </c>
      <c r="E5311" s="148" t="s">
        <v>8</v>
      </c>
      <c r="F5311" s="149">
        <v>45645</v>
      </c>
      <c r="G5311" s="149">
        <v>45405</v>
      </c>
      <c r="H5311" s="150">
        <v>10000</v>
      </c>
      <c r="I5311" s="148" t="str">
        <f t="shared" si="328"/>
        <v>2024Q2</v>
      </c>
      <c r="J5311" s="148">
        <f t="shared" si="329"/>
        <v>0</v>
      </c>
      <c r="K5311" s="148">
        <f t="shared" si="330"/>
        <v>2</v>
      </c>
      <c r="L5311" s="151">
        <f t="shared" si="331"/>
        <v>1</v>
      </c>
    </row>
    <row r="5312" spans="2:12" x14ac:dyDescent="0.25">
      <c r="B5312" s="147" t="s">
        <v>6</v>
      </c>
      <c r="C5312" s="148" t="s">
        <v>7</v>
      </c>
      <c r="D5312" s="148">
        <v>28</v>
      </c>
      <c r="E5312" s="148" t="s">
        <v>8</v>
      </c>
      <c r="F5312" s="149">
        <v>45645</v>
      </c>
      <c r="G5312" s="149">
        <v>45535</v>
      </c>
      <c r="H5312" s="150">
        <v>100000</v>
      </c>
      <c r="I5312" s="148" t="str">
        <f t="shared" si="328"/>
        <v>2024Q3</v>
      </c>
      <c r="J5312" s="148">
        <f t="shared" si="329"/>
        <v>0</v>
      </c>
      <c r="K5312" s="148">
        <f t="shared" si="330"/>
        <v>1</v>
      </c>
      <c r="L5312" s="151">
        <f t="shared" si="331"/>
        <v>1</v>
      </c>
    </row>
    <row r="5313" spans="2:12" x14ac:dyDescent="0.25">
      <c r="B5313" s="147" t="s">
        <v>6</v>
      </c>
      <c r="C5313" s="148" t="s">
        <v>7</v>
      </c>
      <c r="D5313" s="148">
        <v>42</v>
      </c>
      <c r="E5313" s="148" t="s">
        <v>8</v>
      </c>
      <c r="F5313" s="149">
        <v>45645</v>
      </c>
      <c r="G5313" s="149">
        <v>45560</v>
      </c>
      <c r="H5313" s="150">
        <v>64000</v>
      </c>
      <c r="I5313" s="148" t="str">
        <f t="shared" si="328"/>
        <v>2024Q3</v>
      </c>
      <c r="J5313" s="148">
        <f t="shared" si="329"/>
        <v>0</v>
      </c>
      <c r="K5313" s="148">
        <f t="shared" si="330"/>
        <v>1</v>
      </c>
      <c r="L5313" s="151">
        <f t="shared" si="331"/>
        <v>1</v>
      </c>
    </row>
    <row r="5314" spans="2:12" x14ac:dyDescent="0.25">
      <c r="B5314" s="147" t="s">
        <v>6</v>
      </c>
      <c r="C5314" s="148" t="s">
        <v>7</v>
      </c>
      <c r="D5314" s="148">
        <v>46</v>
      </c>
      <c r="E5314" s="148" t="s">
        <v>8</v>
      </c>
      <c r="F5314" s="149">
        <v>45645</v>
      </c>
      <c r="G5314" s="149">
        <v>45604</v>
      </c>
      <c r="H5314" s="150">
        <v>43000</v>
      </c>
      <c r="I5314" s="148" t="str">
        <f t="shared" si="328"/>
        <v>2024Q4</v>
      </c>
      <c r="J5314" s="148">
        <f t="shared" si="329"/>
        <v>0</v>
      </c>
      <c r="K5314" s="148">
        <f t="shared" si="330"/>
        <v>0</v>
      </c>
      <c r="L5314" s="151">
        <f t="shared" si="331"/>
        <v>1</v>
      </c>
    </row>
    <row r="5315" spans="2:12" x14ac:dyDescent="0.25">
      <c r="B5315" s="147" t="s">
        <v>9</v>
      </c>
      <c r="C5315" s="148" t="s">
        <v>13</v>
      </c>
      <c r="D5315" s="148">
        <v>44</v>
      </c>
      <c r="E5315" s="148" t="s">
        <v>8</v>
      </c>
      <c r="F5315" s="149">
        <v>45648</v>
      </c>
      <c r="G5315" s="149">
        <v>44377</v>
      </c>
      <c r="H5315" s="150">
        <v>52000</v>
      </c>
      <c r="I5315" s="148" t="str">
        <f t="shared" si="328"/>
        <v>2021Q2</v>
      </c>
      <c r="J5315" s="148">
        <f t="shared" si="329"/>
        <v>3</v>
      </c>
      <c r="K5315" s="148">
        <f t="shared" si="330"/>
        <v>14</v>
      </c>
      <c r="L5315" s="151">
        <f t="shared" si="331"/>
        <v>0.8</v>
      </c>
    </row>
    <row r="5316" spans="2:12" x14ac:dyDescent="0.25">
      <c r="B5316" s="147" t="s">
        <v>9</v>
      </c>
      <c r="C5316" s="148" t="s">
        <v>13</v>
      </c>
      <c r="D5316" s="148">
        <v>62</v>
      </c>
      <c r="E5316" s="148" t="s">
        <v>12</v>
      </c>
      <c r="F5316" s="149">
        <v>45648</v>
      </c>
      <c r="G5316" s="149">
        <v>44912</v>
      </c>
      <c r="H5316" s="150">
        <v>20000</v>
      </c>
      <c r="I5316" s="148" t="str">
        <f t="shared" si="328"/>
        <v>2022Q4</v>
      </c>
      <c r="J5316" s="148">
        <f t="shared" si="329"/>
        <v>2</v>
      </c>
      <c r="K5316" s="148">
        <f t="shared" si="330"/>
        <v>8</v>
      </c>
      <c r="L5316" s="151">
        <f t="shared" si="331"/>
        <v>0.8</v>
      </c>
    </row>
    <row r="5317" spans="2:12" x14ac:dyDescent="0.25">
      <c r="B5317" s="147" t="s">
        <v>6</v>
      </c>
      <c r="C5317" s="148" t="s">
        <v>7</v>
      </c>
      <c r="D5317" s="148">
        <v>30</v>
      </c>
      <c r="E5317" s="148" t="s">
        <v>8</v>
      </c>
      <c r="F5317" s="149">
        <v>45648</v>
      </c>
      <c r="G5317" s="149">
        <v>45160</v>
      </c>
      <c r="H5317" s="150">
        <v>100000</v>
      </c>
      <c r="I5317" s="148" t="str">
        <f t="shared" si="328"/>
        <v>2023Q3</v>
      </c>
      <c r="J5317" s="148">
        <f t="shared" si="329"/>
        <v>1</v>
      </c>
      <c r="K5317" s="148">
        <f t="shared" si="330"/>
        <v>5</v>
      </c>
      <c r="L5317" s="151">
        <f t="shared" si="331"/>
        <v>1</v>
      </c>
    </row>
    <row r="5318" spans="2:12" x14ac:dyDescent="0.25">
      <c r="B5318" s="147" t="s">
        <v>9</v>
      </c>
      <c r="C5318" s="148" t="s">
        <v>13</v>
      </c>
      <c r="D5318" s="148">
        <v>29</v>
      </c>
      <c r="E5318" s="148" t="s">
        <v>8</v>
      </c>
      <c r="F5318" s="149">
        <v>45648</v>
      </c>
      <c r="G5318" s="149">
        <v>45296</v>
      </c>
      <c r="H5318" s="150">
        <v>100000</v>
      </c>
      <c r="I5318" s="148" t="str">
        <f t="shared" si="328"/>
        <v>2024Q1</v>
      </c>
      <c r="J5318" s="148">
        <f t="shared" si="329"/>
        <v>0</v>
      </c>
      <c r="K5318" s="148">
        <f t="shared" si="330"/>
        <v>3</v>
      </c>
      <c r="L5318" s="151">
        <f t="shared" si="331"/>
        <v>0.8</v>
      </c>
    </row>
    <row r="5319" spans="2:12" x14ac:dyDescent="0.25">
      <c r="B5319" s="147" t="s">
        <v>9</v>
      </c>
      <c r="C5319" s="148" t="s">
        <v>7</v>
      </c>
      <c r="D5319" s="148">
        <v>63</v>
      </c>
      <c r="E5319" s="148" t="s">
        <v>8</v>
      </c>
      <c r="F5319" s="149">
        <v>45648</v>
      </c>
      <c r="G5319" s="149">
        <v>45424</v>
      </c>
      <c r="H5319" s="150">
        <v>10000</v>
      </c>
      <c r="I5319" s="148" t="str">
        <f t="shared" si="328"/>
        <v>2024Q2</v>
      </c>
      <c r="J5319" s="148">
        <f t="shared" si="329"/>
        <v>0</v>
      </c>
      <c r="K5319" s="148">
        <f t="shared" si="330"/>
        <v>2</v>
      </c>
      <c r="L5319" s="151">
        <f t="shared" si="331"/>
        <v>1</v>
      </c>
    </row>
    <row r="5320" spans="2:12" x14ac:dyDescent="0.25">
      <c r="B5320" s="147" t="s">
        <v>6</v>
      </c>
      <c r="C5320" s="148" t="s">
        <v>7</v>
      </c>
      <c r="D5320" s="148">
        <v>46</v>
      </c>
      <c r="E5320" s="148" t="s">
        <v>8</v>
      </c>
      <c r="F5320" s="149">
        <v>45648</v>
      </c>
      <c r="G5320" s="149">
        <v>45620</v>
      </c>
      <c r="H5320" s="150">
        <v>43000</v>
      </c>
      <c r="I5320" s="148" t="str">
        <f t="shared" si="328"/>
        <v>2024Q4</v>
      </c>
      <c r="J5320" s="148">
        <f t="shared" si="329"/>
        <v>0</v>
      </c>
      <c r="K5320" s="148">
        <f t="shared" si="330"/>
        <v>0</v>
      </c>
      <c r="L5320" s="151">
        <f t="shared" si="331"/>
        <v>1</v>
      </c>
    </row>
    <row r="5321" spans="2:12" x14ac:dyDescent="0.25">
      <c r="B5321" s="147" t="s">
        <v>9</v>
      </c>
      <c r="C5321" s="148" t="s">
        <v>13</v>
      </c>
      <c r="D5321" s="148">
        <v>46</v>
      </c>
      <c r="E5321" s="148" t="s">
        <v>8</v>
      </c>
      <c r="F5321" s="149">
        <v>45649</v>
      </c>
      <c r="G5321" s="149">
        <v>44479</v>
      </c>
      <c r="H5321" s="150">
        <v>43000</v>
      </c>
      <c r="I5321" s="148" t="str">
        <f t="shared" si="328"/>
        <v>2021Q4</v>
      </c>
      <c r="J5321" s="148">
        <f t="shared" si="329"/>
        <v>3</v>
      </c>
      <c r="K5321" s="148">
        <f t="shared" si="330"/>
        <v>12</v>
      </c>
      <c r="L5321" s="151">
        <f t="shared" si="331"/>
        <v>0.8</v>
      </c>
    </row>
    <row r="5322" spans="2:12" x14ac:dyDescent="0.25">
      <c r="B5322" s="147" t="s">
        <v>9</v>
      </c>
      <c r="C5322" s="148" t="s">
        <v>13</v>
      </c>
      <c r="D5322" s="148">
        <v>39</v>
      </c>
      <c r="E5322" s="148" t="s">
        <v>8</v>
      </c>
      <c r="F5322" s="149">
        <v>45649</v>
      </c>
      <c r="G5322" s="149">
        <v>45135</v>
      </c>
      <c r="H5322" s="150">
        <v>81000</v>
      </c>
      <c r="I5322" s="148" t="str">
        <f t="shared" si="328"/>
        <v>2023Q3</v>
      </c>
      <c r="J5322" s="148">
        <f t="shared" si="329"/>
        <v>1</v>
      </c>
      <c r="K5322" s="148">
        <f t="shared" si="330"/>
        <v>5</v>
      </c>
      <c r="L5322" s="151">
        <f t="shared" si="331"/>
        <v>0.8</v>
      </c>
    </row>
    <row r="5323" spans="2:12" x14ac:dyDescent="0.25">
      <c r="B5323" s="147" t="s">
        <v>6</v>
      </c>
      <c r="C5323" s="148" t="s">
        <v>7</v>
      </c>
      <c r="D5323" s="148">
        <v>46</v>
      </c>
      <c r="E5323" s="148" t="s">
        <v>8</v>
      </c>
      <c r="F5323" s="149">
        <v>45649</v>
      </c>
      <c r="G5323" s="149">
        <v>45513</v>
      </c>
      <c r="H5323" s="150">
        <v>43000</v>
      </c>
      <c r="I5323" s="148" t="str">
        <f t="shared" ref="I5323:I5340" si="332">YEAR(G5323)&amp;"Q"&amp;ROUNDUP(MONTH(G5323)/3,0)</f>
        <v>2024Q3</v>
      </c>
      <c r="J5323" s="148">
        <f t="shared" ref="J5323:J5340" si="333">YEAR(F5323)-YEAR(G5323)</f>
        <v>0</v>
      </c>
      <c r="K5323" s="148">
        <f t="shared" ref="K5323:K5340" si="334">(YEAR(F5323)*4+ROUNDDOWN((MONTH(F5323)-1)/3,0))
-(YEAR(G5323)*4+ROUNDDOWN((MONTH(G5323)-1)/3,0))</f>
        <v>1</v>
      </c>
      <c r="L5323" s="151">
        <f t="shared" ref="L5323:L5340" si="335">IF(C5323="Declined",0,IF(C5323="Admitted",1,IF(B5323="TPD",0.8,1)))</f>
        <v>1</v>
      </c>
    </row>
    <row r="5324" spans="2:12" x14ac:dyDescent="0.25">
      <c r="B5324" s="147" t="s">
        <v>9</v>
      </c>
      <c r="C5324" s="148" t="s">
        <v>13</v>
      </c>
      <c r="D5324" s="148">
        <v>58</v>
      </c>
      <c r="E5324" s="148" t="s">
        <v>8</v>
      </c>
      <c r="F5324" s="149">
        <v>45650</v>
      </c>
      <c r="G5324" s="149">
        <v>43663</v>
      </c>
      <c r="H5324" s="150">
        <v>12000</v>
      </c>
      <c r="I5324" s="148" t="str">
        <f t="shared" si="332"/>
        <v>2019Q3</v>
      </c>
      <c r="J5324" s="148">
        <f t="shared" si="333"/>
        <v>5</v>
      </c>
      <c r="K5324" s="148">
        <f t="shared" si="334"/>
        <v>21</v>
      </c>
      <c r="L5324" s="151">
        <f t="shared" si="335"/>
        <v>0.8</v>
      </c>
    </row>
    <row r="5325" spans="2:12" x14ac:dyDescent="0.25">
      <c r="B5325" s="147" t="s">
        <v>9</v>
      </c>
      <c r="C5325" s="148" t="s">
        <v>13</v>
      </c>
      <c r="D5325" s="148">
        <v>49</v>
      </c>
      <c r="E5325" s="148" t="s">
        <v>8</v>
      </c>
      <c r="F5325" s="149">
        <v>45650</v>
      </c>
      <c r="G5325" s="149">
        <v>45410</v>
      </c>
      <c r="H5325" s="150">
        <v>35000</v>
      </c>
      <c r="I5325" s="148" t="str">
        <f t="shared" si="332"/>
        <v>2024Q2</v>
      </c>
      <c r="J5325" s="148">
        <f t="shared" si="333"/>
        <v>0</v>
      </c>
      <c r="K5325" s="148">
        <f t="shared" si="334"/>
        <v>2</v>
      </c>
      <c r="L5325" s="151">
        <f t="shared" si="335"/>
        <v>0.8</v>
      </c>
    </row>
    <row r="5326" spans="2:12" x14ac:dyDescent="0.25">
      <c r="B5326" s="147" t="s">
        <v>6</v>
      </c>
      <c r="C5326" s="148" t="s">
        <v>7</v>
      </c>
      <c r="D5326" s="148">
        <v>31</v>
      </c>
      <c r="E5326" s="148" t="s">
        <v>8</v>
      </c>
      <c r="F5326" s="149">
        <v>45650</v>
      </c>
      <c r="G5326" s="149">
        <v>45498</v>
      </c>
      <c r="H5326" s="150">
        <v>98000</v>
      </c>
      <c r="I5326" s="148" t="str">
        <f t="shared" si="332"/>
        <v>2024Q3</v>
      </c>
      <c r="J5326" s="148">
        <f t="shared" si="333"/>
        <v>0</v>
      </c>
      <c r="K5326" s="148">
        <f t="shared" si="334"/>
        <v>1</v>
      </c>
      <c r="L5326" s="151">
        <f t="shared" si="335"/>
        <v>1</v>
      </c>
    </row>
    <row r="5327" spans="2:12" x14ac:dyDescent="0.25">
      <c r="B5327" s="147" t="s">
        <v>11</v>
      </c>
      <c r="C5327" s="148" t="s">
        <v>7</v>
      </c>
      <c r="D5327" s="148">
        <v>52</v>
      </c>
      <c r="E5327" s="148" t="s">
        <v>8</v>
      </c>
      <c r="F5327" s="149">
        <v>45650</v>
      </c>
      <c r="G5327" s="149">
        <v>45565</v>
      </c>
      <c r="H5327" s="150">
        <v>27000</v>
      </c>
      <c r="I5327" s="148" t="str">
        <f t="shared" si="332"/>
        <v>2024Q3</v>
      </c>
      <c r="J5327" s="148">
        <f t="shared" si="333"/>
        <v>0</v>
      </c>
      <c r="K5327" s="148">
        <f t="shared" si="334"/>
        <v>1</v>
      </c>
      <c r="L5327" s="151">
        <f t="shared" si="335"/>
        <v>1</v>
      </c>
    </row>
    <row r="5328" spans="2:12" x14ac:dyDescent="0.25">
      <c r="B5328" s="147" t="s">
        <v>9</v>
      </c>
      <c r="C5328" s="148" t="s">
        <v>13</v>
      </c>
      <c r="D5328" s="148">
        <v>50</v>
      </c>
      <c r="E5328" s="148" t="s">
        <v>8</v>
      </c>
      <c r="F5328" s="149">
        <v>45651</v>
      </c>
      <c r="G5328" s="149">
        <v>43653</v>
      </c>
      <c r="H5328" s="150">
        <v>32000</v>
      </c>
      <c r="I5328" s="148" t="str">
        <f t="shared" si="332"/>
        <v>2019Q3</v>
      </c>
      <c r="J5328" s="148">
        <f t="shared" si="333"/>
        <v>5</v>
      </c>
      <c r="K5328" s="148">
        <f t="shared" si="334"/>
        <v>21</v>
      </c>
      <c r="L5328" s="151">
        <f t="shared" si="335"/>
        <v>0.8</v>
      </c>
    </row>
    <row r="5329" spans="2:12" x14ac:dyDescent="0.25">
      <c r="B5329" s="147" t="s">
        <v>9</v>
      </c>
      <c r="C5329" s="148" t="s">
        <v>13</v>
      </c>
      <c r="D5329" s="148">
        <v>38</v>
      </c>
      <c r="E5329" s="148" t="s">
        <v>12</v>
      </c>
      <c r="F5329" s="149">
        <v>45652</v>
      </c>
      <c r="G5329" s="149">
        <v>45291</v>
      </c>
      <c r="H5329" s="150">
        <v>168000</v>
      </c>
      <c r="I5329" s="148" t="str">
        <f t="shared" si="332"/>
        <v>2023Q4</v>
      </c>
      <c r="J5329" s="148">
        <f t="shared" si="333"/>
        <v>1</v>
      </c>
      <c r="K5329" s="148">
        <f t="shared" si="334"/>
        <v>4</v>
      </c>
      <c r="L5329" s="151">
        <f t="shared" si="335"/>
        <v>0.8</v>
      </c>
    </row>
    <row r="5330" spans="2:12" x14ac:dyDescent="0.25">
      <c r="B5330" s="147" t="s">
        <v>9</v>
      </c>
      <c r="C5330" s="148" t="s">
        <v>13</v>
      </c>
      <c r="D5330" s="148">
        <v>43</v>
      </c>
      <c r="E5330" s="148" t="s">
        <v>8</v>
      </c>
      <c r="F5330" s="149">
        <v>45655</v>
      </c>
      <c r="G5330" s="149">
        <v>44703</v>
      </c>
      <c r="H5330" s="150">
        <v>59000</v>
      </c>
      <c r="I5330" s="148" t="str">
        <f t="shared" si="332"/>
        <v>2022Q2</v>
      </c>
      <c r="J5330" s="148">
        <f t="shared" si="333"/>
        <v>2</v>
      </c>
      <c r="K5330" s="148">
        <f t="shared" si="334"/>
        <v>10</v>
      </c>
      <c r="L5330" s="151">
        <f t="shared" si="335"/>
        <v>0.8</v>
      </c>
    </row>
    <row r="5331" spans="2:12" x14ac:dyDescent="0.25">
      <c r="B5331" s="147" t="s">
        <v>6</v>
      </c>
      <c r="C5331" s="148" t="s">
        <v>7</v>
      </c>
      <c r="D5331" s="148">
        <v>32</v>
      </c>
      <c r="E5331" s="148" t="s">
        <v>8</v>
      </c>
      <c r="F5331" s="149">
        <v>45655</v>
      </c>
      <c r="G5331" s="149">
        <v>45593</v>
      </c>
      <c r="H5331" s="150">
        <v>96000</v>
      </c>
      <c r="I5331" s="148" t="str">
        <f t="shared" si="332"/>
        <v>2024Q4</v>
      </c>
      <c r="J5331" s="148">
        <f t="shared" si="333"/>
        <v>0</v>
      </c>
      <c r="K5331" s="148">
        <f t="shared" si="334"/>
        <v>0</v>
      </c>
      <c r="L5331" s="151">
        <f t="shared" si="335"/>
        <v>1</v>
      </c>
    </row>
    <row r="5332" spans="2:12" x14ac:dyDescent="0.25">
      <c r="B5332" s="147" t="s">
        <v>9</v>
      </c>
      <c r="C5332" s="148" t="s">
        <v>13</v>
      </c>
      <c r="D5332" s="148">
        <v>22</v>
      </c>
      <c r="E5332" s="148" t="s">
        <v>8</v>
      </c>
      <c r="F5332" s="149">
        <v>45656</v>
      </c>
      <c r="G5332" s="149">
        <v>45126</v>
      </c>
      <c r="H5332" s="150">
        <v>100000</v>
      </c>
      <c r="I5332" s="148" t="str">
        <f t="shared" si="332"/>
        <v>2023Q3</v>
      </c>
      <c r="J5332" s="148">
        <f t="shared" si="333"/>
        <v>1</v>
      </c>
      <c r="K5332" s="148">
        <f t="shared" si="334"/>
        <v>5</v>
      </c>
      <c r="L5332" s="151">
        <f t="shared" si="335"/>
        <v>0.8</v>
      </c>
    </row>
    <row r="5333" spans="2:12" x14ac:dyDescent="0.25">
      <c r="B5333" s="147" t="s">
        <v>6</v>
      </c>
      <c r="C5333" s="148" t="s">
        <v>7</v>
      </c>
      <c r="D5333" s="148">
        <v>29</v>
      </c>
      <c r="E5333" s="148" t="s">
        <v>8</v>
      </c>
      <c r="F5333" s="149">
        <v>45656</v>
      </c>
      <c r="G5333" s="149">
        <v>45238</v>
      </c>
      <c r="H5333" s="150">
        <v>100000</v>
      </c>
      <c r="I5333" s="148" t="str">
        <f t="shared" si="332"/>
        <v>2023Q4</v>
      </c>
      <c r="J5333" s="148">
        <f t="shared" si="333"/>
        <v>1</v>
      </c>
      <c r="K5333" s="148">
        <f t="shared" si="334"/>
        <v>4</v>
      </c>
      <c r="L5333" s="151">
        <f t="shared" si="335"/>
        <v>1</v>
      </c>
    </row>
    <row r="5334" spans="2:12" x14ac:dyDescent="0.25">
      <c r="B5334" s="147" t="s">
        <v>9</v>
      </c>
      <c r="C5334" s="148" t="s">
        <v>13</v>
      </c>
      <c r="D5334" s="148">
        <v>64</v>
      </c>
      <c r="E5334" s="148" t="s">
        <v>8</v>
      </c>
      <c r="F5334" s="149">
        <v>45656</v>
      </c>
      <c r="G5334" s="149">
        <v>45339</v>
      </c>
      <c r="H5334" s="150">
        <v>10000</v>
      </c>
      <c r="I5334" s="148" t="str">
        <f t="shared" si="332"/>
        <v>2024Q1</v>
      </c>
      <c r="J5334" s="148">
        <f t="shared" si="333"/>
        <v>0</v>
      </c>
      <c r="K5334" s="148">
        <f t="shared" si="334"/>
        <v>3</v>
      </c>
      <c r="L5334" s="151">
        <f t="shared" si="335"/>
        <v>0.8</v>
      </c>
    </row>
    <row r="5335" spans="2:12" x14ac:dyDescent="0.25">
      <c r="B5335" s="147" t="s">
        <v>9</v>
      </c>
      <c r="C5335" s="148" t="s">
        <v>13</v>
      </c>
      <c r="D5335" s="148">
        <v>37</v>
      </c>
      <c r="E5335" s="148" t="s">
        <v>8</v>
      </c>
      <c r="F5335" s="149">
        <v>45657</v>
      </c>
      <c r="G5335" s="149">
        <v>44835</v>
      </c>
      <c r="H5335" s="150">
        <v>86000</v>
      </c>
      <c r="I5335" s="148" t="str">
        <f t="shared" si="332"/>
        <v>2022Q4</v>
      </c>
      <c r="J5335" s="148">
        <f t="shared" si="333"/>
        <v>2</v>
      </c>
      <c r="K5335" s="148">
        <f t="shared" si="334"/>
        <v>8</v>
      </c>
      <c r="L5335" s="151">
        <f t="shared" si="335"/>
        <v>0.8</v>
      </c>
    </row>
    <row r="5336" spans="2:12" x14ac:dyDescent="0.25">
      <c r="B5336" s="147" t="s">
        <v>9</v>
      </c>
      <c r="C5336" s="148" t="s">
        <v>13</v>
      </c>
      <c r="D5336" s="148">
        <v>44</v>
      </c>
      <c r="E5336" s="148" t="s">
        <v>8</v>
      </c>
      <c r="F5336" s="149">
        <v>45627</v>
      </c>
      <c r="G5336" s="149">
        <v>45604</v>
      </c>
      <c r="H5336" s="150">
        <v>79000</v>
      </c>
      <c r="I5336" s="148" t="str">
        <f t="shared" si="332"/>
        <v>2024Q4</v>
      </c>
      <c r="J5336" s="148">
        <f t="shared" si="333"/>
        <v>0</v>
      </c>
      <c r="K5336" s="148">
        <f t="shared" si="334"/>
        <v>0</v>
      </c>
      <c r="L5336" s="151">
        <f t="shared" si="335"/>
        <v>0.8</v>
      </c>
    </row>
    <row r="5337" spans="2:12" x14ac:dyDescent="0.25">
      <c r="B5337" s="147" t="s">
        <v>9</v>
      </c>
      <c r="C5337" s="148" t="s">
        <v>13</v>
      </c>
      <c r="D5337" s="148">
        <v>28</v>
      </c>
      <c r="E5337" s="148" t="s">
        <v>8</v>
      </c>
      <c r="F5337" s="149">
        <v>45512</v>
      </c>
      <c r="G5337" s="149">
        <v>45478</v>
      </c>
      <c r="H5337" s="150">
        <v>24000</v>
      </c>
      <c r="I5337" s="148" t="str">
        <f t="shared" si="332"/>
        <v>2024Q3</v>
      </c>
      <c r="J5337" s="148">
        <f t="shared" si="333"/>
        <v>0</v>
      </c>
      <c r="K5337" s="148">
        <f t="shared" si="334"/>
        <v>0</v>
      </c>
      <c r="L5337" s="151">
        <f t="shared" si="335"/>
        <v>0.8</v>
      </c>
    </row>
    <row r="5338" spans="2:12" x14ac:dyDescent="0.25">
      <c r="B5338" s="147" t="s">
        <v>9</v>
      </c>
      <c r="C5338" s="148" t="s">
        <v>13</v>
      </c>
      <c r="D5338" s="148">
        <v>38</v>
      </c>
      <c r="E5338" s="148" t="s">
        <v>8</v>
      </c>
      <c r="F5338" s="149">
        <v>45651</v>
      </c>
      <c r="G5338" s="149">
        <v>45410</v>
      </c>
      <c r="H5338" s="150">
        <v>94000</v>
      </c>
      <c r="I5338" s="148" t="str">
        <f t="shared" si="332"/>
        <v>2024Q2</v>
      </c>
      <c r="J5338" s="148">
        <f t="shared" si="333"/>
        <v>0</v>
      </c>
      <c r="K5338" s="148">
        <f t="shared" si="334"/>
        <v>2</v>
      </c>
      <c r="L5338" s="151">
        <f t="shared" si="335"/>
        <v>0.8</v>
      </c>
    </row>
    <row r="5339" spans="2:12" x14ac:dyDescent="0.25">
      <c r="B5339" s="147" t="s">
        <v>9</v>
      </c>
      <c r="C5339" s="148" t="s">
        <v>13</v>
      </c>
      <c r="D5339" s="148">
        <v>52</v>
      </c>
      <c r="E5339" s="148" t="s">
        <v>8</v>
      </c>
      <c r="F5339" s="149">
        <v>45652</v>
      </c>
      <c r="G5339" s="149">
        <v>45498</v>
      </c>
      <c r="H5339" s="150">
        <v>100000</v>
      </c>
      <c r="I5339" s="148" t="str">
        <f t="shared" si="332"/>
        <v>2024Q3</v>
      </c>
      <c r="J5339" s="148">
        <f t="shared" si="333"/>
        <v>0</v>
      </c>
      <c r="K5339" s="148">
        <f t="shared" si="334"/>
        <v>1</v>
      </c>
      <c r="L5339" s="151">
        <f t="shared" si="335"/>
        <v>0.8</v>
      </c>
    </row>
    <row r="5340" spans="2:12" x14ac:dyDescent="0.25">
      <c r="B5340" s="152" t="s">
        <v>9</v>
      </c>
      <c r="C5340" s="153" t="s">
        <v>13</v>
      </c>
      <c r="D5340" s="153">
        <v>61</v>
      </c>
      <c r="E5340" s="153" t="s">
        <v>8</v>
      </c>
      <c r="F5340" s="154">
        <v>45655</v>
      </c>
      <c r="G5340" s="154">
        <v>45565</v>
      </c>
      <c r="H5340" s="155">
        <v>20000</v>
      </c>
      <c r="I5340" s="153" t="str">
        <f t="shared" si="332"/>
        <v>2024Q3</v>
      </c>
      <c r="J5340" s="153">
        <f t="shared" si="333"/>
        <v>0</v>
      </c>
      <c r="K5340" s="153">
        <f t="shared" si="334"/>
        <v>1</v>
      </c>
      <c r="L5340" s="156">
        <f t="shared" si="335"/>
        <v>0.8</v>
      </c>
    </row>
  </sheetData>
  <pageMargins left="0.7" right="0.7" top="0.75" bottom="0.75" header="0.3" footer="0.3"/>
  <pageSetup paperSize="9" scale="44"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A051A-87A0-4AAF-8EB1-F756889068DD}">
  <dimension ref="B2:F46"/>
  <sheetViews>
    <sheetView showGridLines="0" zoomScale="75" zoomScaleNormal="75" workbookViewId="0">
      <selection activeCell="B2" sqref="B2"/>
    </sheetView>
  </sheetViews>
  <sheetFormatPr defaultColWidth="8.7265625" defaultRowHeight="14.5" x14ac:dyDescent="0.35"/>
  <cols>
    <col min="1" max="1" width="3.7265625" customWidth="1"/>
    <col min="2" max="2" width="17.26953125" customWidth="1"/>
    <col min="3" max="3" width="22.7265625" customWidth="1"/>
    <col min="4" max="4" width="19.7265625" customWidth="1"/>
    <col min="5" max="5" width="10.7265625" bestFit="1" customWidth="1"/>
    <col min="6" max="6" width="9" bestFit="1" customWidth="1"/>
  </cols>
  <sheetData>
    <row r="2" spans="2:6" x14ac:dyDescent="0.35">
      <c r="B2" s="2" t="s">
        <v>41</v>
      </c>
      <c r="C2" s="1"/>
      <c r="D2" s="1"/>
      <c r="E2" s="1"/>
      <c r="F2" s="1"/>
    </row>
    <row r="3" spans="2:6" x14ac:dyDescent="0.35">
      <c r="B3" s="2"/>
      <c r="C3" s="1"/>
      <c r="D3" s="1"/>
      <c r="E3" s="1"/>
      <c r="F3" s="1"/>
    </row>
    <row r="4" spans="2:6" ht="28" x14ac:dyDescent="0.35">
      <c r="B4" s="135" t="s">
        <v>114</v>
      </c>
      <c r="C4" s="135" t="s">
        <v>112</v>
      </c>
      <c r="D4" s="135" t="s">
        <v>113</v>
      </c>
      <c r="E4" s="1"/>
      <c r="F4" s="1"/>
    </row>
    <row r="5" spans="2:6" x14ac:dyDescent="0.35">
      <c r="B5" s="15">
        <v>42369</v>
      </c>
      <c r="C5" s="107" t="s">
        <v>102</v>
      </c>
      <c r="D5" s="108">
        <v>211700</v>
      </c>
      <c r="E5" s="1"/>
      <c r="F5" s="1"/>
    </row>
    <row r="6" spans="2:6" x14ac:dyDescent="0.35">
      <c r="B6" s="15">
        <f>EOMONTH(B5,3)</f>
        <v>42460</v>
      </c>
      <c r="C6" s="17">
        <v>6606500</v>
      </c>
      <c r="D6" s="108">
        <v>296500</v>
      </c>
      <c r="E6" s="1"/>
      <c r="F6" s="1"/>
    </row>
    <row r="7" spans="2:6" x14ac:dyDescent="0.35">
      <c r="B7" s="15">
        <f t="shared" ref="B7:B41" si="0">EOMONTH(B6,3)</f>
        <v>42551</v>
      </c>
      <c r="C7" s="17">
        <v>6606500</v>
      </c>
      <c r="D7" s="108">
        <v>296500</v>
      </c>
      <c r="E7" s="1"/>
      <c r="F7" s="1"/>
    </row>
    <row r="8" spans="2:6" x14ac:dyDescent="0.35">
      <c r="B8" s="15">
        <f t="shared" si="0"/>
        <v>42643</v>
      </c>
      <c r="C8" s="17">
        <v>6606500</v>
      </c>
      <c r="D8" s="108">
        <v>296500</v>
      </c>
      <c r="E8" s="1"/>
      <c r="F8" s="1"/>
    </row>
    <row r="9" spans="2:6" x14ac:dyDescent="0.35">
      <c r="B9" s="15">
        <f t="shared" si="0"/>
        <v>42735</v>
      </c>
      <c r="C9" s="17">
        <v>6606500</v>
      </c>
      <c r="D9" s="108">
        <v>296500</v>
      </c>
      <c r="E9" s="1"/>
      <c r="F9" s="1"/>
    </row>
    <row r="10" spans="2:6" x14ac:dyDescent="0.35">
      <c r="B10" s="15">
        <f t="shared" si="0"/>
        <v>42825</v>
      </c>
      <c r="C10" s="17">
        <v>8652750</v>
      </c>
      <c r="D10" s="108">
        <v>369100</v>
      </c>
      <c r="E10" s="1"/>
      <c r="F10" s="1"/>
    </row>
    <row r="11" spans="2:6" x14ac:dyDescent="0.35">
      <c r="B11" s="15">
        <f t="shared" si="0"/>
        <v>42916</v>
      </c>
      <c r="C11" s="17">
        <v>8652750</v>
      </c>
      <c r="D11" s="108">
        <v>369100</v>
      </c>
      <c r="E11" s="1"/>
      <c r="F11" s="1"/>
    </row>
    <row r="12" spans="2:6" x14ac:dyDescent="0.35">
      <c r="B12" s="15">
        <f t="shared" si="0"/>
        <v>43008</v>
      </c>
      <c r="C12" s="17">
        <v>8652750</v>
      </c>
      <c r="D12" s="108">
        <v>369100</v>
      </c>
      <c r="E12" s="1"/>
      <c r="F12" s="1"/>
    </row>
    <row r="13" spans="2:6" x14ac:dyDescent="0.35">
      <c r="B13" s="15">
        <f t="shared" si="0"/>
        <v>43100</v>
      </c>
      <c r="C13" s="17">
        <v>8652750</v>
      </c>
      <c r="D13" s="108">
        <v>369100</v>
      </c>
      <c r="E13" s="1"/>
      <c r="F13" s="1"/>
    </row>
    <row r="14" spans="2:6" x14ac:dyDescent="0.35">
      <c r="B14" s="15">
        <f t="shared" si="0"/>
        <v>43190</v>
      </c>
      <c r="C14" s="17">
        <v>10011250</v>
      </c>
      <c r="D14" s="108">
        <v>401000</v>
      </c>
      <c r="E14" s="1"/>
      <c r="F14" s="1"/>
    </row>
    <row r="15" spans="2:6" x14ac:dyDescent="0.35">
      <c r="B15" s="15">
        <f t="shared" si="0"/>
        <v>43281</v>
      </c>
      <c r="C15" s="17">
        <v>10011250</v>
      </c>
      <c r="D15" s="108">
        <v>401000</v>
      </c>
      <c r="E15" s="1"/>
      <c r="F15" s="1"/>
    </row>
    <row r="16" spans="2:6" x14ac:dyDescent="0.35">
      <c r="B16" s="15">
        <f t="shared" si="0"/>
        <v>43373</v>
      </c>
      <c r="C16" s="17">
        <v>10011250</v>
      </c>
      <c r="D16" s="108">
        <v>401000</v>
      </c>
      <c r="E16" s="1"/>
      <c r="F16" s="1"/>
    </row>
    <row r="17" spans="2:6" x14ac:dyDescent="0.35">
      <c r="B17" s="15">
        <f t="shared" si="0"/>
        <v>43465</v>
      </c>
      <c r="C17" s="17">
        <v>10011250</v>
      </c>
      <c r="D17" s="108">
        <v>401000</v>
      </c>
      <c r="E17" s="1"/>
      <c r="F17" s="1"/>
    </row>
    <row r="18" spans="2:6" x14ac:dyDescent="0.35">
      <c r="B18" s="15">
        <f t="shared" si="0"/>
        <v>43555</v>
      </c>
      <c r="C18" s="17">
        <v>11039500</v>
      </c>
      <c r="D18" s="108">
        <v>448200</v>
      </c>
      <c r="E18" s="1"/>
      <c r="F18" s="1"/>
    </row>
    <row r="19" spans="2:6" x14ac:dyDescent="0.35">
      <c r="B19" s="15">
        <f t="shared" si="0"/>
        <v>43646</v>
      </c>
      <c r="C19" s="17">
        <v>11039500</v>
      </c>
      <c r="D19" s="108">
        <v>448200</v>
      </c>
      <c r="E19" s="1"/>
      <c r="F19" s="1"/>
    </row>
    <row r="20" spans="2:6" x14ac:dyDescent="0.35">
      <c r="B20" s="15">
        <f t="shared" si="0"/>
        <v>43738</v>
      </c>
      <c r="C20" s="17">
        <v>11039500</v>
      </c>
      <c r="D20" s="108">
        <v>448200</v>
      </c>
      <c r="E20" s="1"/>
      <c r="F20" s="1"/>
    </row>
    <row r="21" spans="2:6" x14ac:dyDescent="0.35">
      <c r="B21" s="15">
        <f t="shared" si="0"/>
        <v>43830</v>
      </c>
      <c r="C21" s="17">
        <v>11039500</v>
      </c>
      <c r="D21" s="108">
        <v>448200</v>
      </c>
      <c r="E21" s="1"/>
      <c r="F21" s="1"/>
    </row>
    <row r="22" spans="2:6" x14ac:dyDescent="0.35">
      <c r="B22" s="15">
        <f t="shared" si="0"/>
        <v>43921</v>
      </c>
      <c r="C22" s="17">
        <v>12248500</v>
      </c>
      <c r="D22" s="108">
        <v>494000</v>
      </c>
      <c r="E22" s="1"/>
      <c r="F22" s="1"/>
    </row>
    <row r="23" spans="2:6" x14ac:dyDescent="0.35">
      <c r="B23" s="15">
        <f t="shared" si="0"/>
        <v>44012</v>
      </c>
      <c r="C23" s="17">
        <v>12248500</v>
      </c>
      <c r="D23" s="108">
        <v>494000</v>
      </c>
      <c r="E23" s="1"/>
      <c r="F23" s="1"/>
    </row>
    <row r="24" spans="2:6" x14ac:dyDescent="0.35">
      <c r="B24" s="15">
        <f t="shared" si="0"/>
        <v>44104</v>
      </c>
      <c r="C24" s="17">
        <v>12248500</v>
      </c>
      <c r="D24" s="108">
        <v>494000</v>
      </c>
      <c r="E24" s="1"/>
      <c r="F24" s="1"/>
    </row>
    <row r="25" spans="2:6" x14ac:dyDescent="0.35">
      <c r="B25" s="15">
        <f t="shared" si="0"/>
        <v>44196</v>
      </c>
      <c r="C25" s="17">
        <v>12248500</v>
      </c>
      <c r="D25" s="108">
        <v>494000</v>
      </c>
      <c r="E25" s="1"/>
      <c r="F25" s="1"/>
    </row>
    <row r="26" spans="2:6" x14ac:dyDescent="0.35">
      <c r="B26" s="15">
        <f t="shared" si="0"/>
        <v>44286</v>
      </c>
      <c r="C26" s="17">
        <v>13105250</v>
      </c>
      <c r="D26" s="108">
        <v>514100</v>
      </c>
      <c r="E26" s="1"/>
      <c r="F26" s="1"/>
    </row>
    <row r="27" spans="2:6" x14ac:dyDescent="0.35">
      <c r="B27" s="15">
        <f t="shared" si="0"/>
        <v>44377</v>
      </c>
      <c r="C27" s="17">
        <v>13105250</v>
      </c>
      <c r="D27" s="108">
        <v>514100</v>
      </c>
      <c r="E27" s="1"/>
      <c r="F27" s="1"/>
    </row>
    <row r="28" spans="2:6" x14ac:dyDescent="0.35">
      <c r="B28" s="15">
        <f t="shared" si="0"/>
        <v>44469</v>
      </c>
      <c r="C28" s="17">
        <v>13105250</v>
      </c>
      <c r="D28" s="108">
        <v>514100</v>
      </c>
      <c r="E28" s="1"/>
      <c r="F28" s="1"/>
    </row>
    <row r="29" spans="2:6" x14ac:dyDescent="0.35">
      <c r="B29" s="15">
        <f t="shared" si="0"/>
        <v>44561</v>
      </c>
      <c r="C29" s="17">
        <v>13105250</v>
      </c>
      <c r="D29" s="108">
        <v>514100</v>
      </c>
      <c r="E29" s="1"/>
      <c r="F29" s="1"/>
    </row>
    <row r="30" spans="2:6" x14ac:dyDescent="0.35">
      <c r="B30" s="15">
        <f t="shared" si="0"/>
        <v>44651</v>
      </c>
      <c r="C30" s="17">
        <v>14149250</v>
      </c>
      <c r="D30" s="108">
        <v>574300</v>
      </c>
      <c r="E30" s="1"/>
      <c r="F30" s="1"/>
    </row>
    <row r="31" spans="2:6" x14ac:dyDescent="0.35">
      <c r="B31" s="15">
        <f t="shared" si="0"/>
        <v>44742</v>
      </c>
      <c r="C31" s="17">
        <v>14149250</v>
      </c>
      <c r="D31" s="108">
        <v>574300</v>
      </c>
      <c r="E31" s="1"/>
      <c r="F31" s="1"/>
    </row>
    <row r="32" spans="2:6" x14ac:dyDescent="0.35">
      <c r="B32" s="15">
        <f t="shared" si="0"/>
        <v>44834</v>
      </c>
      <c r="C32" s="17">
        <v>14149250</v>
      </c>
      <c r="D32" s="108">
        <v>574300</v>
      </c>
      <c r="E32" s="1"/>
      <c r="F32" s="1"/>
    </row>
    <row r="33" spans="2:6" x14ac:dyDescent="0.35">
      <c r="B33" s="15">
        <f t="shared" si="0"/>
        <v>44926</v>
      </c>
      <c r="C33" s="17">
        <v>14149250</v>
      </c>
      <c r="D33" s="108">
        <v>574300</v>
      </c>
      <c r="E33" s="1"/>
      <c r="F33" s="1"/>
    </row>
    <row r="34" spans="2:6" x14ac:dyDescent="0.35">
      <c r="B34" s="15">
        <f t="shared" si="0"/>
        <v>45016</v>
      </c>
      <c r="C34" s="17">
        <v>14918750</v>
      </c>
      <c r="D34" s="108">
        <v>573300</v>
      </c>
      <c r="E34" s="1"/>
      <c r="F34" s="1"/>
    </row>
    <row r="35" spans="2:6" x14ac:dyDescent="0.35">
      <c r="B35" s="15">
        <f t="shared" si="0"/>
        <v>45107</v>
      </c>
      <c r="C35" s="17">
        <v>14918750</v>
      </c>
      <c r="D35" s="108">
        <v>573300</v>
      </c>
      <c r="E35" s="1"/>
      <c r="F35" s="1"/>
    </row>
    <row r="36" spans="2:6" x14ac:dyDescent="0.35">
      <c r="B36" s="15">
        <f t="shared" si="0"/>
        <v>45199</v>
      </c>
      <c r="C36" s="17">
        <v>14918750</v>
      </c>
      <c r="D36" s="108">
        <v>573300</v>
      </c>
      <c r="E36" s="1"/>
      <c r="F36" s="1"/>
    </row>
    <row r="37" spans="2:6" x14ac:dyDescent="0.35">
      <c r="B37" s="15">
        <f t="shared" si="0"/>
        <v>45291</v>
      </c>
      <c r="C37" s="17">
        <v>14918750</v>
      </c>
      <c r="D37" s="108">
        <v>573300</v>
      </c>
      <c r="E37" s="1"/>
      <c r="F37" s="1"/>
    </row>
    <row r="38" spans="2:6" x14ac:dyDescent="0.35">
      <c r="B38" s="15">
        <f t="shared" si="0"/>
        <v>45382</v>
      </c>
      <c r="C38" s="17">
        <v>14835500</v>
      </c>
      <c r="D38" s="108">
        <v>567900</v>
      </c>
      <c r="E38" s="1"/>
      <c r="F38" s="1"/>
    </row>
    <row r="39" spans="2:6" x14ac:dyDescent="0.35">
      <c r="B39" s="15">
        <f t="shared" si="0"/>
        <v>45473</v>
      </c>
      <c r="C39" s="17">
        <v>14835500</v>
      </c>
      <c r="D39" s="108">
        <v>567900</v>
      </c>
      <c r="E39" s="1"/>
      <c r="F39" s="1"/>
    </row>
    <row r="40" spans="2:6" x14ac:dyDescent="0.35">
      <c r="B40" s="15">
        <f t="shared" si="0"/>
        <v>45565</v>
      </c>
      <c r="C40" s="17">
        <v>14835500</v>
      </c>
      <c r="D40" s="108">
        <v>567900</v>
      </c>
      <c r="E40" s="1"/>
      <c r="F40" s="1"/>
    </row>
    <row r="41" spans="2:6" x14ac:dyDescent="0.35">
      <c r="B41" s="16">
        <f t="shared" si="0"/>
        <v>45657</v>
      </c>
      <c r="C41" s="18">
        <v>14835500</v>
      </c>
      <c r="D41" s="109">
        <v>567900</v>
      </c>
      <c r="E41" s="1"/>
      <c r="F41" s="1"/>
    </row>
    <row r="42" spans="2:6" x14ac:dyDescent="0.35">
      <c r="B42" s="14"/>
      <c r="C42" s="1"/>
      <c r="D42" s="1"/>
      <c r="E42" s="1"/>
      <c r="F42" s="1"/>
    </row>
    <row r="43" spans="2:6" x14ac:dyDescent="0.35">
      <c r="B43" s="1" t="s">
        <v>253</v>
      </c>
      <c r="C43" s="1"/>
      <c r="D43" s="1"/>
      <c r="E43" s="1"/>
      <c r="F43" s="1"/>
    </row>
    <row r="44" spans="2:6" x14ac:dyDescent="0.35">
      <c r="B44" s="1" t="s">
        <v>116</v>
      </c>
      <c r="C44" s="1"/>
      <c r="D44" s="1"/>
      <c r="E44" s="1"/>
      <c r="F44" s="1"/>
    </row>
    <row r="45" spans="2:6" x14ac:dyDescent="0.35">
      <c r="B45" s="1" t="s">
        <v>115</v>
      </c>
      <c r="C45" s="1"/>
      <c r="D45" s="1"/>
      <c r="E45" s="1"/>
      <c r="F45" s="1"/>
    </row>
    <row r="46" spans="2:6" x14ac:dyDescent="0.35">
      <c r="B46" s="1"/>
      <c r="C46" s="1"/>
      <c r="D46" s="1"/>
      <c r="E46" s="1"/>
      <c r="F46"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D74CE-6C84-4EA5-A240-608419E4875C}">
  <sheetPr codeName="Sheet6">
    <tabColor theme="4" tint="0.79998168889431442"/>
    <pageSetUpPr autoPageBreaks="0"/>
  </sheetPr>
  <dimension ref="A1"/>
  <sheetViews>
    <sheetView showGridLines="0" workbookViewId="0"/>
  </sheetViews>
  <sheetFormatPr defaultRowHeight="14.5" x14ac:dyDescent="0.3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B1:AS220"/>
  <sheetViews>
    <sheetView showGridLines="0" zoomScale="75" zoomScaleNormal="75" workbookViewId="0">
      <selection activeCell="C2" sqref="C2"/>
    </sheetView>
  </sheetViews>
  <sheetFormatPr defaultColWidth="8.7265625" defaultRowHeight="13.5" x14ac:dyDescent="0.25"/>
  <cols>
    <col min="1" max="1" width="3.7265625" style="1" customWidth="1"/>
    <col min="2" max="2" width="4.1796875" style="1" customWidth="1"/>
    <col min="3" max="4" width="18.7265625" style="1" customWidth="1"/>
    <col min="5" max="42" width="12.54296875" style="1" customWidth="1"/>
    <col min="43" max="45" width="15" style="1" bestFit="1" customWidth="1"/>
    <col min="46" max="46" width="12.7265625" style="1" bestFit="1" customWidth="1"/>
    <col min="47" max="16384" width="8.7265625" style="1"/>
  </cols>
  <sheetData>
    <row r="1" spans="2:40" x14ac:dyDescent="0.25">
      <c r="O1" s="1" t="s">
        <v>256</v>
      </c>
    </row>
    <row r="2" spans="2:40" ht="14" x14ac:dyDescent="0.3">
      <c r="C2" s="2" t="s">
        <v>43</v>
      </c>
    </row>
    <row r="4" spans="2:40" ht="14" x14ac:dyDescent="0.3">
      <c r="C4" s="2" t="s">
        <v>54</v>
      </c>
    </row>
    <row r="6" spans="2:40" ht="14" x14ac:dyDescent="0.3">
      <c r="C6" s="10" t="s">
        <v>63</v>
      </c>
    </row>
    <row r="7" spans="2:40" ht="14" x14ac:dyDescent="0.3">
      <c r="E7" s="244" t="s">
        <v>121</v>
      </c>
      <c r="F7" s="244"/>
      <c r="G7" s="244"/>
      <c r="H7" s="244"/>
      <c r="I7" s="244"/>
      <c r="J7" s="244"/>
      <c r="K7" s="244"/>
      <c r="L7" s="244"/>
      <c r="M7" s="244"/>
      <c r="N7" s="244"/>
      <c r="O7" s="244"/>
      <c r="P7" s="244"/>
      <c r="Q7" s="244"/>
      <c r="R7" s="244"/>
      <c r="S7" s="244"/>
      <c r="T7" s="244"/>
      <c r="U7" s="244"/>
      <c r="V7" s="244"/>
      <c r="W7" s="244"/>
      <c r="X7" s="244"/>
      <c r="Y7" s="244"/>
      <c r="Z7" s="244"/>
      <c r="AA7" s="244"/>
      <c r="AB7" s="244"/>
      <c r="AC7" s="244"/>
      <c r="AD7" s="244"/>
      <c r="AE7" s="244"/>
      <c r="AF7" s="244"/>
      <c r="AG7" s="244"/>
      <c r="AH7" s="244"/>
      <c r="AI7" s="244"/>
      <c r="AJ7" s="244"/>
      <c r="AK7" s="244"/>
      <c r="AL7" s="244"/>
      <c r="AM7" s="244"/>
      <c r="AN7" s="244"/>
    </row>
    <row r="8" spans="2:40" ht="14" x14ac:dyDescent="0.3">
      <c r="C8" s="23" t="s">
        <v>151</v>
      </c>
      <c r="D8" s="23" t="s">
        <v>152</v>
      </c>
      <c r="E8" s="24">
        <v>0</v>
      </c>
      <c r="F8" s="24">
        <f t="shared" ref="F8:M8" si="0">E8+1</f>
        <v>1</v>
      </c>
      <c r="G8" s="24">
        <f t="shared" si="0"/>
        <v>2</v>
      </c>
      <c r="H8" s="24">
        <f t="shared" si="0"/>
        <v>3</v>
      </c>
      <c r="I8" s="24">
        <f t="shared" si="0"/>
        <v>4</v>
      </c>
      <c r="J8" s="24">
        <f t="shared" si="0"/>
        <v>5</v>
      </c>
      <c r="K8" s="24">
        <f t="shared" si="0"/>
        <v>6</v>
      </c>
      <c r="L8" s="24">
        <f t="shared" si="0"/>
        <v>7</v>
      </c>
      <c r="M8" s="24">
        <f t="shared" si="0"/>
        <v>8</v>
      </c>
      <c r="N8" s="24">
        <f t="shared" ref="N8:AN8" si="1">M8+1</f>
        <v>9</v>
      </c>
      <c r="O8" s="24">
        <f t="shared" si="1"/>
        <v>10</v>
      </c>
      <c r="P8" s="24">
        <f t="shared" si="1"/>
        <v>11</v>
      </c>
      <c r="Q8" s="24">
        <f t="shared" si="1"/>
        <v>12</v>
      </c>
      <c r="R8" s="24">
        <f t="shared" si="1"/>
        <v>13</v>
      </c>
      <c r="S8" s="24">
        <f t="shared" si="1"/>
        <v>14</v>
      </c>
      <c r="T8" s="24">
        <f t="shared" si="1"/>
        <v>15</v>
      </c>
      <c r="U8" s="24">
        <f t="shared" si="1"/>
        <v>16</v>
      </c>
      <c r="V8" s="24">
        <f t="shared" si="1"/>
        <v>17</v>
      </c>
      <c r="W8" s="24">
        <f t="shared" si="1"/>
        <v>18</v>
      </c>
      <c r="X8" s="24">
        <f t="shared" si="1"/>
        <v>19</v>
      </c>
      <c r="Y8" s="24">
        <f t="shared" si="1"/>
        <v>20</v>
      </c>
      <c r="Z8" s="24">
        <f t="shared" si="1"/>
        <v>21</v>
      </c>
      <c r="AA8" s="24">
        <f t="shared" si="1"/>
        <v>22</v>
      </c>
      <c r="AB8" s="24">
        <f t="shared" si="1"/>
        <v>23</v>
      </c>
      <c r="AC8" s="24">
        <f t="shared" si="1"/>
        <v>24</v>
      </c>
      <c r="AD8" s="24">
        <f t="shared" si="1"/>
        <v>25</v>
      </c>
      <c r="AE8" s="24">
        <f t="shared" si="1"/>
        <v>26</v>
      </c>
      <c r="AF8" s="24">
        <f t="shared" si="1"/>
        <v>27</v>
      </c>
      <c r="AG8" s="24">
        <f t="shared" si="1"/>
        <v>28</v>
      </c>
      <c r="AH8" s="24">
        <f t="shared" si="1"/>
        <v>29</v>
      </c>
      <c r="AI8" s="24">
        <f t="shared" si="1"/>
        <v>30</v>
      </c>
      <c r="AJ8" s="24">
        <f t="shared" si="1"/>
        <v>31</v>
      </c>
      <c r="AK8" s="24">
        <f t="shared" si="1"/>
        <v>32</v>
      </c>
      <c r="AL8" s="24">
        <f t="shared" si="1"/>
        <v>33</v>
      </c>
      <c r="AM8" s="24">
        <f t="shared" si="1"/>
        <v>34</v>
      </c>
      <c r="AN8" s="25">
        <f t="shared" si="1"/>
        <v>35</v>
      </c>
    </row>
    <row r="9" spans="2:40" ht="16.5" customHeight="1" x14ac:dyDescent="0.3">
      <c r="B9" s="245" t="s">
        <v>122</v>
      </c>
      <c r="C9" s="122">
        <f>_xlfn.NUMBERVALUE(LEFT(D9,4))</f>
        <v>2016</v>
      </c>
      <c r="D9" s="29" t="s">
        <v>158</v>
      </c>
      <c r="E9" s="3" cm="1">
        <f t="array" ref="E9">SUMPRODUCT(('Claims Data'!$I$10:$I$9996=$D9)*('Claims Data'!$K$10:$K$9996=E$8)*('Claims Data'!$B$10:$B$9996="TPD")*'Claims Data'!$L$10:$L$9996)</f>
        <v>0</v>
      </c>
      <c r="F9" s="3" cm="1">
        <f t="array" ref="F9">SUMPRODUCT(('Claims Data'!$I$10:$I$9996=$D9)*('Claims Data'!$K$10:$K$9996=F$8)*('Claims Data'!$B$10:$B$9996="TPD")*'Claims Data'!$L$10:$L$9996)</f>
        <v>1</v>
      </c>
      <c r="G9" s="3" cm="1">
        <f t="array" ref="G9">SUMPRODUCT(('Claims Data'!$I$10:$I$9996=$D9)*('Claims Data'!$K$10:$K$9996=G$8)*('Claims Data'!$B$10:$B$9996="TPD")*'Claims Data'!$L$10:$L$9996)</f>
        <v>2</v>
      </c>
      <c r="H9" s="3" cm="1">
        <f t="array" ref="H9">SUMPRODUCT(('Claims Data'!$I$10:$I$9996=$D9)*('Claims Data'!$K$10:$K$9996=H$8)*('Claims Data'!$B$10:$B$9996="TPD")*'Claims Data'!$L$10:$L$9996)</f>
        <v>5</v>
      </c>
      <c r="I9" s="3" cm="1">
        <f t="array" ref="I9">SUMPRODUCT(('Claims Data'!$I$10:$I$9996=$D9)*('Claims Data'!$K$10:$K$9996=I$8)*('Claims Data'!$B$10:$B$9996="TPD")*'Claims Data'!$L$10:$L$9996)</f>
        <v>5</v>
      </c>
      <c r="J9" s="3" cm="1">
        <f t="array" ref="J9">SUMPRODUCT(('Claims Data'!$I$10:$I$9996=$D9)*('Claims Data'!$K$10:$K$9996=J$8)*('Claims Data'!$B$10:$B$9996="TPD")*'Claims Data'!$L$10:$L$9996)</f>
        <v>2</v>
      </c>
      <c r="K9" s="3" cm="1">
        <f t="array" ref="K9">SUMPRODUCT(('Claims Data'!$I$10:$I$9996=$D9)*('Claims Data'!$K$10:$K$9996=K$8)*('Claims Data'!$B$10:$B$9996="TPD")*'Claims Data'!$L$10:$L$9996)</f>
        <v>3</v>
      </c>
      <c r="L9" s="3" cm="1">
        <f t="array" ref="L9">SUMPRODUCT(('Claims Data'!$I$10:$I$9996=$D9)*('Claims Data'!$K$10:$K$9996=L$8)*('Claims Data'!$B$10:$B$9996="TPD")*'Claims Data'!$L$10:$L$9996)</f>
        <v>6</v>
      </c>
      <c r="M9" s="3" cm="1">
        <f t="array" ref="M9">SUMPRODUCT(('Claims Data'!$I$10:$I$9996=$D9)*('Claims Data'!$K$10:$K$9996=M$8)*('Claims Data'!$B$10:$B$9996="TPD")*'Claims Data'!$L$10:$L$9996)</f>
        <v>4</v>
      </c>
      <c r="N9" s="3" cm="1">
        <f t="array" ref="N9">SUMPRODUCT(('Claims Data'!$I$10:$I$9996=$D9)*('Claims Data'!$K$10:$K$9996=N$8)*('Claims Data'!$B$10:$B$9996="TPD")*'Claims Data'!$L$10:$L$9996)</f>
        <v>2</v>
      </c>
      <c r="O9" s="3" cm="1">
        <f t="array" ref="O9">SUMPRODUCT(('Claims Data'!$I$10:$I$9996=$D9)*('Claims Data'!$K$10:$K$9996=O$8)*('Claims Data'!$B$10:$B$9996="TPD")*'Claims Data'!$L$10:$L$9996)</f>
        <v>1</v>
      </c>
      <c r="P9" s="3" cm="1">
        <f t="array" ref="P9">SUMPRODUCT(('Claims Data'!$I$10:$I$9996=$D9)*('Claims Data'!$K$10:$K$9996=P$8)*('Claims Data'!$B$10:$B$9996="TPD")*'Claims Data'!$L$10:$L$9996)</f>
        <v>2</v>
      </c>
      <c r="Q9" s="3" cm="1">
        <f t="array" ref="Q9">SUMPRODUCT(('Claims Data'!$I$10:$I$9996=$D9)*('Claims Data'!$K$10:$K$9996=Q$8)*('Claims Data'!$B$10:$B$9996="TPD")*'Claims Data'!$L$10:$L$9996)</f>
        <v>0</v>
      </c>
      <c r="R9" s="3" cm="1">
        <f t="array" ref="R9">SUMPRODUCT(('Claims Data'!$I$10:$I$9996=$D9)*('Claims Data'!$K$10:$K$9996=R$8)*('Claims Data'!$B$10:$B$9996="TPD")*'Claims Data'!$L$10:$L$9996)</f>
        <v>1</v>
      </c>
      <c r="S9" s="3" cm="1">
        <f t="array" ref="S9">SUMPRODUCT(('Claims Data'!$I$10:$I$9996=$D9)*('Claims Data'!$K$10:$K$9996=S$8)*('Claims Data'!$B$10:$B$9996="TPD")*'Claims Data'!$L$10:$L$9996)</f>
        <v>0</v>
      </c>
      <c r="T9" s="3" cm="1">
        <f t="array" ref="T9">SUMPRODUCT(('Claims Data'!$I$10:$I$9996=$D9)*('Claims Data'!$K$10:$K$9996=T$8)*('Claims Data'!$B$10:$B$9996="TPD")*'Claims Data'!$L$10:$L$9996)</f>
        <v>0</v>
      </c>
      <c r="U9" s="3" cm="1">
        <f t="array" ref="U9">SUMPRODUCT(('Claims Data'!$I$10:$I$9996=$D9)*('Claims Data'!$K$10:$K$9996=U$8)*('Claims Data'!$B$10:$B$9996="TPD")*'Claims Data'!$L$10:$L$9996)</f>
        <v>1</v>
      </c>
      <c r="V9" s="3" cm="1">
        <f t="array" ref="V9">SUMPRODUCT(('Claims Data'!$I$10:$I$9996=$D9)*('Claims Data'!$K$10:$K$9996=V$8)*('Claims Data'!$B$10:$B$9996="TPD")*'Claims Data'!$L$10:$L$9996)</f>
        <v>0</v>
      </c>
      <c r="W9" s="3" cm="1">
        <f t="array" ref="W9">SUMPRODUCT(('Claims Data'!$I$10:$I$9996=$D9)*('Claims Data'!$K$10:$K$9996=W$8)*('Claims Data'!$B$10:$B$9996="TPD")*'Claims Data'!$L$10:$L$9996)</f>
        <v>0</v>
      </c>
      <c r="X9" s="3" cm="1">
        <f t="array" ref="X9">SUMPRODUCT(('Claims Data'!$I$10:$I$9996=$D9)*('Claims Data'!$K$10:$K$9996=X$8)*('Claims Data'!$B$10:$B$9996="TPD")*'Claims Data'!$L$10:$L$9996)</f>
        <v>0</v>
      </c>
      <c r="Y9" s="3" cm="1">
        <f t="array" ref="Y9">SUMPRODUCT(('Claims Data'!$I$10:$I$9996=$D9)*('Claims Data'!$K$10:$K$9996=Y$8)*('Claims Data'!$B$10:$B$9996="TPD")*'Claims Data'!$L$10:$L$9996)</f>
        <v>0</v>
      </c>
      <c r="Z9" s="3" cm="1">
        <f t="array" ref="Z9">SUMPRODUCT(('Claims Data'!$I$10:$I$9996=$D9)*('Claims Data'!$K$10:$K$9996=Z$8)*('Claims Data'!$B$10:$B$9996="TPD")*'Claims Data'!$L$10:$L$9996)</f>
        <v>2</v>
      </c>
      <c r="AA9" s="3" cm="1">
        <f t="array" ref="AA9">SUMPRODUCT(('Claims Data'!$I$10:$I$9996=$D9)*('Claims Data'!$K$10:$K$9996=AA$8)*('Claims Data'!$B$10:$B$9996="TPD")*'Claims Data'!$L$10:$L$9996)</f>
        <v>1</v>
      </c>
      <c r="AB9" s="3" cm="1">
        <f t="array" ref="AB9">SUMPRODUCT(('Claims Data'!$I$10:$I$9996=$D9)*('Claims Data'!$K$10:$K$9996=AB$8)*('Claims Data'!$B$10:$B$9996="TPD")*'Claims Data'!$L$10:$L$9996)</f>
        <v>4</v>
      </c>
      <c r="AC9" s="3" cm="1">
        <f t="array" ref="AC9">SUMPRODUCT(('Claims Data'!$I$10:$I$9996=$D9)*('Claims Data'!$K$10:$K$9996=AC$8)*('Claims Data'!$B$10:$B$9996="TPD")*'Claims Data'!$L$10:$L$9996)</f>
        <v>1</v>
      </c>
      <c r="AD9" s="3" cm="1">
        <f t="array" ref="AD9">SUMPRODUCT(('Claims Data'!$I$10:$I$9996=$D9)*('Claims Data'!$K$10:$K$9996=AD$8)*('Claims Data'!$B$10:$B$9996="TPD")*'Claims Data'!$L$10:$L$9996)</f>
        <v>1</v>
      </c>
      <c r="AE9" s="3" cm="1">
        <f t="array" ref="AE9">SUMPRODUCT(('Claims Data'!$I$10:$I$9996=$D9)*('Claims Data'!$K$10:$K$9996=AE$8)*('Claims Data'!$B$10:$B$9996="TPD")*'Claims Data'!$L$10:$L$9996)</f>
        <v>1</v>
      </c>
      <c r="AF9" s="3" cm="1">
        <f t="array" ref="AF9">SUMPRODUCT(('Claims Data'!$I$10:$I$9996=$D9)*('Claims Data'!$K$10:$K$9996=AF$8)*('Claims Data'!$B$10:$B$9996="TPD")*'Claims Data'!$L$10:$L$9996)</f>
        <v>2</v>
      </c>
      <c r="AG9" s="3" cm="1">
        <f t="array" ref="AG9">SUMPRODUCT(('Claims Data'!$I$10:$I$9996=$D9)*('Claims Data'!$K$10:$K$9996=AG$8)*('Claims Data'!$B$10:$B$9996="TPD")*'Claims Data'!$L$10:$L$9996)</f>
        <v>1</v>
      </c>
      <c r="AH9" s="3" cm="1">
        <f t="array" ref="AH9">SUMPRODUCT(('Claims Data'!$I$10:$I$9996=$D9)*('Claims Data'!$K$10:$K$9996=AH$8)*('Claims Data'!$B$10:$B$9996="TPD")*'Claims Data'!$L$10:$L$9996)</f>
        <v>1</v>
      </c>
      <c r="AI9" s="3" cm="1">
        <f t="array" ref="AI9">SUMPRODUCT(('Claims Data'!$I$10:$I$9996=$D9)*('Claims Data'!$K$10:$K$9996=AI$8)*('Claims Data'!$B$10:$B$9996="TPD")*'Claims Data'!$L$10:$L$9996)</f>
        <v>2</v>
      </c>
      <c r="AJ9" s="3" cm="1">
        <f t="array" ref="AJ9">SUMPRODUCT(('Claims Data'!$I$10:$I$9996=$D9)*('Claims Data'!$K$10:$K$9996=AJ$8)*('Claims Data'!$B$10:$B$9996="TPD")*'Claims Data'!$L$10:$L$9996)</f>
        <v>0</v>
      </c>
      <c r="AK9" s="3" cm="1">
        <f t="array" ref="AK9">SUMPRODUCT(('Claims Data'!$I$10:$I$9996=$D9)*('Claims Data'!$K$10:$K$9996=AK$8)*('Claims Data'!$B$10:$B$9996="TPD")*'Claims Data'!$L$10:$L$9996)</f>
        <v>1</v>
      </c>
      <c r="AL9" s="3" cm="1">
        <f t="array" ref="AL9">SUMPRODUCT(('Claims Data'!$I$10:$I$9996=$D9)*('Claims Data'!$K$10:$K$9996=AL$8)*('Claims Data'!$B$10:$B$9996="TPD")*'Claims Data'!$L$10:$L$9996)</f>
        <v>0</v>
      </c>
      <c r="AM9" s="3" cm="1">
        <f t="array" ref="AM9">SUMPRODUCT(('Claims Data'!$I$10:$I$9996=$D9)*('Claims Data'!$K$10:$K$9996=AM$8)*('Claims Data'!$B$10:$B$9996="TPD")*'Claims Data'!$L$10:$L$9996)</f>
        <v>0</v>
      </c>
      <c r="AN9" s="31" cm="1">
        <f t="array" ref="AN9">SUMPRODUCT(('Claims Data'!$I$10:$I$9996=$D9)*('Claims Data'!$K$10:$K$9996=AN$8)*('Claims Data'!$B$10:$B$9996="TPD")*'Claims Data'!$L$10:$L$9996)</f>
        <v>0</v>
      </c>
    </row>
    <row r="10" spans="2:40" ht="14" x14ac:dyDescent="0.3">
      <c r="B10" s="245"/>
      <c r="C10" s="122">
        <f t="shared" ref="C10:C44" si="2">_xlfn.NUMBERVALUE(LEFT(D10,4))</f>
        <v>2016</v>
      </c>
      <c r="D10" s="29" t="s">
        <v>159</v>
      </c>
      <c r="E10" s="3" cm="1">
        <f t="array" ref="E10">SUMPRODUCT(('Claims Data'!$I$10:$I$9996=$D10)*('Claims Data'!$K$10:$K$9996=E$8)*('Claims Data'!$B$10:$B$9996="TPD")*'Claims Data'!$L$10:$L$9996)</f>
        <v>0</v>
      </c>
      <c r="F10" s="3" cm="1">
        <f t="array" ref="F10">SUMPRODUCT(('Claims Data'!$I$10:$I$9996=$D10)*('Claims Data'!$K$10:$K$9996=F$8)*('Claims Data'!$B$10:$B$9996="TPD")*'Claims Data'!$L$10:$L$9996)</f>
        <v>0</v>
      </c>
      <c r="G10" s="3" cm="1">
        <f t="array" ref="G10">SUMPRODUCT(('Claims Data'!$I$10:$I$9996=$D10)*('Claims Data'!$K$10:$K$9996=G$8)*('Claims Data'!$B$10:$B$9996="TPD")*'Claims Data'!$L$10:$L$9996)</f>
        <v>1</v>
      </c>
      <c r="H10" s="3" cm="1">
        <f t="array" ref="H10">SUMPRODUCT(('Claims Data'!$I$10:$I$9996=$D10)*('Claims Data'!$K$10:$K$9996=H$8)*('Claims Data'!$B$10:$B$9996="TPD")*'Claims Data'!$L$10:$L$9996)</f>
        <v>0</v>
      </c>
      <c r="I10" s="3" cm="1">
        <f t="array" ref="I10">SUMPRODUCT(('Claims Data'!$I$10:$I$9996=$D10)*('Claims Data'!$K$10:$K$9996=I$8)*('Claims Data'!$B$10:$B$9996="TPD")*'Claims Data'!$L$10:$L$9996)</f>
        <v>3</v>
      </c>
      <c r="J10" s="3" cm="1">
        <f t="array" ref="J10">SUMPRODUCT(('Claims Data'!$I$10:$I$9996=$D10)*('Claims Data'!$K$10:$K$9996=J$8)*('Claims Data'!$B$10:$B$9996="TPD")*'Claims Data'!$L$10:$L$9996)</f>
        <v>2</v>
      </c>
      <c r="K10" s="3" cm="1">
        <f t="array" ref="K10">SUMPRODUCT(('Claims Data'!$I$10:$I$9996=$D10)*('Claims Data'!$K$10:$K$9996=K$8)*('Claims Data'!$B$10:$B$9996="TPD")*'Claims Data'!$L$10:$L$9996)</f>
        <v>1</v>
      </c>
      <c r="L10" s="3" cm="1">
        <f t="array" ref="L10">SUMPRODUCT(('Claims Data'!$I$10:$I$9996=$D10)*('Claims Data'!$K$10:$K$9996=L$8)*('Claims Data'!$B$10:$B$9996="TPD")*'Claims Data'!$L$10:$L$9996)</f>
        <v>4</v>
      </c>
      <c r="M10" s="3" cm="1">
        <f t="array" ref="M10">SUMPRODUCT(('Claims Data'!$I$10:$I$9996=$D10)*('Claims Data'!$K$10:$K$9996=M$8)*('Claims Data'!$B$10:$B$9996="TPD")*'Claims Data'!$L$10:$L$9996)</f>
        <v>1</v>
      </c>
      <c r="N10" s="3" cm="1">
        <f t="array" ref="N10">SUMPRODUCT(('Claims Data'!$I$10:$I$9996=$D10)*('Claims Data'!$K$10:$K$9996=N$8)*('Claims Data'!$B$10:$B$9996="TPD")*'Claims Data'!$L$10:$L$9996)</f>
        <v>2</v>
      </c>
      <c r="O10" s="3" cm="1">
        <f t="array" ref="O10">SUMPRODUCT(('Claims Data'!$I$10:$I$9996=$D10)*('Claims Data'!$K$10:$K$9996=O$8)*('Claims Data'!$B$10:$B$9996="TPD")*'Claims Data'!$L$10:$L$9996)</f>
        <v>3</v>
      </c>
      <c r="P10" s="3" cm="1">
        <f t="array" ref="P10">SUMPRODUCT(('Claims Data'!$I$10:$I$9996=$D10)*('Claims Data'!$K$10:$K$9996=P$8)*('Claims Data'!$B$10:$B$9996="TPD")*'Claims Data'!$L$10:$L$9996)</f>
        <v>1</v>
      </c>
      <c r="Q10" s="3" cm="1">
        <f t="array" ref="Q10">SUMPRODUCT(('Claims Data'!$I$10:$I$9996=$D10)*('Claims Data'!$K$10:$K$9996=Q$8)*('Claims Data'!$B$10:$B$9996="TPD")*'Claims Data'!$L$10:$L$9996)</f>
        <v>1</v>
      </c>
      <c r="R10" s="3" cm="1">
        <f t="array" ref="R10">SUMPRODUCT(('Claims Data'!$I$10:$I$9996=$D10)*('Claims Data'!$K$10:$K$9996=R$8)*('Claims Data'!$B$10:$B$9996="TPD")*'Claims Data'!$L$10:$L$9996)</f>
        <v>1</v>
      </c>
      <c r="S10" s="3" cm="1">
        <f t="array" ref="S10">SUMPRODUCT(('Claims Data'!$I$10:$I$9996=$D10)*('Claims Data'!$K$10:$K$9996=S$8)*('Claims Data'!$B$10:$B$9996="TPD")*'Claims Data'!$L$10:$L$9996)</f>
        <v>4</v>
      </c>
      <c r="T10" s="3" cm="1">
        <f t="array" ref="T10">SUMPRODUCT(('Claims Data'!$I$10:$I$9996=$D10)*('Claims Data'!$K$10:$K$9996=T$8)*('Claims Data'!$B$10:$B$9996="TPD")*'Claims Data'!$L$10:$L$9996)</f>
        <v>1</v>
      </c>
      <c r="U10" s="3" cm="1">
        <f t="array" ref="U10">SUMPRODUCT(('Claims Data'!$I$10:$I$9996=$D10)*('Claims Data'!$K$10:$K$9996=U$8)*('Claims Data'!$B$10:$B$9996="TPD")*'Claims Data'!$L$10:$L$9996)</f>
        <v>2</v>
      </c>
      <c r="V10" s="3" cm="1">
        <f t="array" ref="V10">SUMPRODUCT(('Claims Data'!$I$10:$I$9996=$D10)*('Claims Data'!$K$10:$K$9996=V$8)*('Claims Data'!$B$10:$B$9996="TPD")*'Claims Data'!$L$10:$L$9996)</f>
        <v>0</v>
      </c>
      <c r="W10" s="3" cm="1">
        <f t="array" ref="W10">SUMPRODUCT(('Claims Data'!$I$10:$I$9996=$D10)*('Claims Data'!$K$10:$K$9996=W$8)*('Claims Data'!$B$10:$B$9996="TPD")*'Claims Data'!$L$10:$L$9996)</f>
        <v>2</v>
      </c>
      <c r="X10" s="3" cm="1">
        <f t="array" ref="X10">SUMPRODUCT(('Claims Data'!$I$10:$I$9996=$D10)*('Claims Data'!$K$10:$K$9996=X$8)*('Claims Data'!$B$10:$B$9996="TPD")*'Claims Data'!$L$10:$L$9996)</f>
        <v>0</v>
      </c>
      <c r="Y10" s="3" cm="1">
        <f t="array" ref="Y10">SUMPRODUCT(('Claims Data'!$I$10:$I$9996=$D10)*('Claims Data'!$K$10:$K$9996=Y$8)*('Claims Data'!$B$10:$B$9996="TPD")*'Claims Data'!$L$10:$L$9996)</f>
        <v>0</v>
      </c>
      <c r="Z10" s="3" cm="1">
        <f t="array" ref="Z10">SUMPRODUCT(('Claims Data'!$I$10:$I$9996=$D10)*('Claims Data'!$K$10:$K$9996=Z$8)*('Claims Data'!$B$10:$B$9996="TPD")*'Claims Data'!$L$10:$L$9996)</f>
        <v>0</v>
      </c>
      <c r="AA10" s="3" cm="1">
        <f t="array" ref="AA10">SUMPRODUCT(('Claims Data'!$I$10:$I$9996=$D10)*('Claims Data'!$K$10:$K$9996=AA$8)*('Claims Data'!$B$10:$B$9996="TPD")*'Claims Data'!$L$10:$L$9996)</f>
        <v>2</v>
      </c>
      <c r="AB10" s="3" cm="1">
        <f t="array" ref="AB10">SUMPRODUCT(('Claims Data'!$I$10:$I$9996=$D10)*('Claims Data'!$K$10:$K$9996=AB$8)*('Claims Data'!$B$10:$B$9996="TPD")*'Claims Data'!$L$10:$L$9996)</f>
        <v>3</v>
      </c>
      <c r="AC10" s="3" cm="1">
        <f t="array" ref="AC10">SUMPRODUCT(('Claims Data'!$I$10:$I$9996=$D10)*('Claims Data'!$K$10:$K$9996=AC$8)*('Claims Data'!$B$10:$B$9996="TPD")*'Claims Data'!$L$10:$L$9996)</f>
        <v>0</v>
      </c>
      <c r="AD10" s="3" cm="1">
        <f t="array" ref="AD10">SUMPRODUCT(('Claims Data'!$I$10:$I$9996=$D10)*('Claims Data'!$K$10:$K$9996=AD$8)*('Claims Data'!$B$10:$B$9996="TPD")*'Claims Data'!$L$10:$L$9996)</f>
        <v>1</v>
      </c>
      <c r="AE10" s="3" cm="1">
        <f t="array" ref="AE10">SUMPRODUCT(('Claims Data'!$I$10:$I$9996=$D10)*('Claims Data'!$K$10:$K$9996=AE$8)*('Claims Data'!$B$10:$B$9996="TPD")*'Claims Data'!$L$10:$L$9996)</f>
        <v>0</v>
      </c>
      <c r="AF10" s="3" cm="1">
        <f t="array" ref="AF10">SUMPRODUCT(('Claims Data'!$I$10:$I$9996=$D10)*('Claims Data'!$K$10:$K$9996=AF$8)*('Claims Data'!$B$10:$B$9996="TPD")*'Claims Data'!$L$10:$L$9996)</f>
        <v>0</v>
      </c>
      <c r="AG10" s="3" cm="1">
        <f t="array" ref="AG10">SUMPRODUCT(('Claims Data'!$I$10:$I$9996=$D10)*('Claims Data'!$K$10:$K$9996=AG$8)*('Claims Data'!$B$10:$B$9996="TPD")*'Claims Data'!$L$10:$L$9996)</f>
        <v>0</v>
      </c>
      <c r="AH10" s="3" cm="1">
        <f t="array" ref="AH10">SUMPRODUCT(('Claims Data'!$I$10:$I$9996=$D10)*('Claims Data'!$K$10:$K$9996=AH$8)*('Claims Data'!$B$10:$B$9996="TPD")*'Claims Data'!$L$10:$L$9996)</f>
        <v>1</v>
      </c>
      <c r="AI10" s="3" cm="1">
        <f t="array" ref="AI10">SUMPRODUCT(('Claims Data'!$I$10:$I$9996=$D10)*('Claims Data'!$K$10:$K$9996=AI$8)*('Claims Data'!$B$10:$B$9996="TPD")*'Claims Data'!$L$10:$L$9996)</f>
        <v>0</v>
      </c>
      <c r="AJ10" s="3" cm="1">
        <f t="array" ref="AJ10">SUMPRODUCT(('Claims Data'!$I$10:$I$9996=$D10)*('Claims Data'!$K$10:$K$9996=AJ$8)*('Claims Data'!$B$10:$B$9996="TPD")*'Claims Data'!$L$10:$L$9996)</f>
        <v>0</v>
      </c>
      <c r="AK10" s="3" cm="1">
        <f t="array" ref="AK10">SUMPRODUCT(('Claims Data'!$I$10:$I$9996=$D10)*('Claims Data'!$K$10:$K$9996=AK$8)*('Claims Data'!$B$10:$B$9996="TPD")*'Claims Data'!$L$10:$L$9996)</f>
        <v>0</v>
      </c>
      <c r="AL10" s="3" cm="1">
        <f t="array" ref="AL10">SUMPRODUCT(('Claims Data'!$I$10:$I$9996=$D10)*('Claims Data'!$K$10:$K$9996=AL$8)*('Claims Data'!$B$10:$B$9996="TPD")*'Claims Data'!$L$10:$L$9996)</f>
        <v>0</v>
      </c>
      <c r="AM10" s="3" cm="1">
        <f t="array" ref="AM10">SUMPRODUCT(('Claims Data'!$I$10:$I$9996=$D10)*('Claims Data'!$K$10:$K$9996=AM$8)*('Claims Data'!$B$10:$B$9996="TPD")*'Claims Data'!$L$10:$L$9996)</f>
        <v>1.6</v>
      </c>
      <c r="AN10" s="31"/>
    </row>
    <row r="11" spans="2:40" ht="14" x14ac:dyDescent="0.3">
      <c r="B11" s="245"/>
      <c r="C11" s="122">
        <f t="shared" si="2"/>
        <v>2016</v>
      </c>
      <c r="D11" s="29" t="s">
        <v>160</v>
      </c>
      <c r="E11" s="3" cm="1">
        <f t="array" ref="E11">SUMPRODUCT(('Claims Data'!$I$10:$I$9996=$D11)*('Claims Data'!$K$10:$K$9996=E$8)*('Claims Data'!$B$10:$B$9996="TPD")*'Claims Data'!$L$10:$L$9996)</f>
        <v>0</v>
      </c>
      <c r="F11" s="3" cm="1">
        <f t="array" ref="F11">SUMPRODUCT(('Claims Data'!$I$10:$I$9996=$D11)*('Claims Data'!$K$10:$K$9996=F$8)*('Claims Data'!$B$10:$B$9996="TPD")*'Claims Data'!$L$10:$L$9996)</f>
        <v>4</v>
      </c>
      <c r="G11" s="3" cm="1">
        <f t="array" ref="G11">SUMPRODUCT(('Claims Data'!$I$10:$I$9996=$D11)*('Claims Data'!$K$10:$K$9996=G$8)*('Claims Data'!$B$10:$B$9996="TPD")*'Claims Data'!$L$10:$L$9996)</f>
        <v>1</v>
      </c>
      <c r="H11" s="3" cm="1">
        <f t="array" ref="H11">SUMPRODUCT(('Claims Data'!$I$10:$I$9996=$D11)*('Claims Data'!$K$10:$K$9996=H$8)*('Claims Data'!$B$10:$B$9996="TPD")*'Claims Data'!$L$10:$L$9996)</f>
        <v>8</v>
      </c>
      <c r="I11" s="3" cm="1">
        <f t="array" ref="I11">SUMPRODUCT(('Claims Data'!$I$10:$I$9996=$D11)*('Claims Data'!$K$10:$K$9996=I$8)*('Claims Data'!$B$10:$B$9996="TPD")*'Claims Data'!$L$10:$L$9996)</f>
        <v>8</v>
      </c>
      <c r="J11" s="3" cm="1">
        <f t="array" ref="J11">SUMPRODUCT(('Claims Data'!$I$10:$I$9996=$D11)*('Claims Data'!$K$10:$K$9996=J$8)*('Claims Data'!$B$10:$B$9996="TPD")*'Claims Data'!$L$10:$L$9996)</f>
        <v>3</v>
      </c>
      <c r="K11" s="3" cm="1">
        <f t="array" ref="K11">SUMPRODUCT(('Claims Data'!$I$10:$I$9996=$D11)*('Claims Data'!$K$10:$K$9996=K$8)*('Claims Data'!$B$10:$B$9996="TPD")*'Claims Data'!$L$10:$L$9996)</f>
        <v>4</v>
      </c>
      <c r="L11" s="3" cm="1">
        <f t="array" ref="L11">SUMPRODUCT(('Claims Data'!$I$10:$I$9996=$D11)*('Claims Data'!$K$10:$K$9996=L$8)*('Claims Data'!$B$10:$B$9996="TPD")*'Claims Data'!$L$10:$L$9996)</f>
        <v>2</v>
      </c>
      <c r="M11" s="3" cm="1">
        <f t="array" ref="M11">SUMPRODUCT(('Claims Data'!$I$10:$I$9996=$D11)*('Claims Data'!$K$10:$K$9996=M$8)*('Claims Data'!$B$10:$B$9996="TPD")*'Claims Data'!$L$10:$L$9996)</f>
        <v>3</v>
      </c>
      <c r="N11" s="3" cm="1">
        <f t="array" ref="N11">SUMPRODUCT(('Claims Data'!$I$10:$I$9996=$D11)*('Claims Data'!$K$10:$K$9996=N$8)*('Claims Data'!$B$10:$B$9996="TPD")*'Claims Data'!$L$10:$L$9996)</f>
        <v>1</v>
      </c>
      <c r="O11" s="3" cm="1">
        <f t="array" ref="O11">SUMPRODUCT(('Claims Data'!$I$10:$I$9996=$D11)*('Claims Data'!$K$10:$K$9996=O$8)*('Claims Data'!$B$10:$B$9996="TPD")*'Claims Data'!$L$10:$L$9996)</f>
        <v>2</v>
      </c>
      <c r="P11" s="3" cm="1">
        <f t="array" ref="P11">SUMPRODUCT(('Claims Data'!$I$10:$I$9996=$D11)*('Claims Data'!$K$10:$K$9996=P$8)*('Claims Data'!$B$10:$B$9996="TPD")*'Claims Data'!$L$10:$L$9996)</f>
        <v>3</v>
      </c>
      <c r="Q11" s="3" cm="1">
        <f t="array" ref="Q11">SUMPRODUCT(('Claims Data'!$I$10:$I$9996=$D11)*('Claims Data'!$K$10:$K$9996=Q$8)*('Claims Data'!$B$10:$B$9996="TPD")*'Claims Data'!$L$10:$L$9996)</f>
        <v>2</v>
      </c>
      <c r="R11" s="3" cm="1">
        <f t="array" ref="R11">SUMPRODUCT(('Claims Data'!$I$10:$I$9996=$D11)*('Claims Data'!$K$10:$K$9996=R$8)*('Claims Data'!$B$10:$B$9996="TPD")*'Claims Data'!$L$10:$L$9996)</f>
        <v>1</v>
      </c>
      <c r="S11" s="3" cm="1">
        <f t="array" ref="S11">SUMPRODUCT(('Claims Data'!$I$10:$I$9996=$D11)*('Claims Data'!$K$10:$K$9996=S$8)*('Claims Data'!$B$10:$B$9996="TPD")*'Claims Data'!$L$10:$L$9996)</f>
        <v>0</v>
      </c>
      <c r="T11" s="3" cm="1">
        <f t="array" ref="T11">SUMPRODUCT(('Claims Data'!$I$10:$I$9996=$D11)*('Claims Data'!$K$10:$K$9996=T$8)*('Claims Data'!$B$10:$B$9996="TPD")*'Claims Data'!$L$10:$L$9996)</f>
        <v>2</v>
      </c>
      <c r="U11" s="3" cm="1">
        <f t="array" ref="U11">SUMPRODUCT(('Claims Data'!$I$10:$I$9996=$D11)*('Claims Data'!$K$10:$K$9996=U$8)*('Claims Data'!$B$10:$B$9996="TPD")*'Claims Data'!$L$10:$L$9996)</f>
        <v>1</v>
      </c>
      <c r="V11" s="3" cm="1">
        <f t="array" ref="V11">SUMPRODUCT(('Claims Data'!$I$10:$I$9996=$D11)*('Claims Data'!$K$10:$K$9996=V$8)*('Claims Data'!$B$10:$B$9996="TPD")*'Claims Data'!$L$10:$L$9996)</f>
        <v>0</v>
      </c>
      <c r="W11" s="3" cm="1">
        <f t="array" ref="W11">SUMPRODUCT(('Claims Data'!$I$10:$I$9996=$D11)*('Claims Data'!$K$10:$K$9996=W$8)*('Claims Data'!$B$10:$B$9996="TPD")*'Claims Data'!$L$10:$L$9996)</f>
        <v>2</v>
      </c>
      <c r="X11" s="3" cm="1">
        <f t="array" ref="X11">SUMPRODUCT(('Claims Data'!$I$10:$I$9996=$D11)*('Claims Data'!$K$10:$K$9996=X$8)*('Claims Data'!$B$10:$B$9996="TPD")*'Claims Data'!$L$10:$L$9996)</f>
        <v>1</v>
      </c>
      <c r="Y11" s="3" cm="1">
        <f t="array" ref="Y11">SUMPRODUCT(('Claims Data'!$I$10:$I$9996=$D11)*('Claims Data'!$K$10:$K$9996=Y$8)*('Claims Data'!$B$10:$B$9996="TPD")*'Claims Data'!$L$10:$L$9996)</f>
        <v>1</v>
      </c>
      <c r="Z11" s="3" cm="1">
        <f t="array" ref="Z11">SUMPRODUCT(('Claims Data'!$I$10:$I$9996=$D11)*('Claims Data'!$K$10:$K$9996=Z$8)*('Claims Data'!$B$10:$B$9996="TPD")*'Claims Data'!$L$10:$L$9996)</f>
        <v>0</v>
      </c>
      <c r="AA11" s="3" cm="1">
        <f t="array" ref="AA11">SUMPRODUCT(('Claims Data'!$I$10:$I$9996=$D11)*('Claims Data'!$K$10:$K$9996=AA$8)*('Claims Data'!$B$10:$B$9996="TPD")*'Claims Data'!$L$10:$L$9996)</f>
        <v>0</v>
      </c>
      <c r="AB11" s="3" cm="1">
        <f t="array" ref="AB11">SUMPRODUCT(('Claims Data'!$I$10:$I$9996=$D11)*('Claims Data'!$K$10:$K$9996=AB$8)*('Claims Data'!$B$10:$B$9996="TPD")*'Claims Data'!$L$10:$L$9996)</f>
        <v>0</v>
      </c>
      <c r="AC11" s="3" cm="1">
        <f t="array" ref="AC11">SUMPRODUCT(('Claims Data'!$I$10:$I$9996=$D11)*('Claims Data'!$K$10:$K$9996=AC$8)*('Claims Data'!$B$10:$B$9996="TPD")*'Claims Data'!$L$10:$L$9996)</f>
        <v>0</v>
      </c>
      <c r="AD11" s="3" cm="1">
        <f t="array" ref="AD11">SUMPRODUCT(('Claims Data'!$I$10:$I$9996=$D11)*('Claims Data'!$K$10:$K$9996=AD$8)*('Claims Data'!$B$10:$B$9996="TPD")*'Claims Data'!$L$10:$L$9996)</f>
        <v>2</v>
      </c>
      <c r="AE11" s="3" cm="1">
        <f t="array" ref="AE11">SUMPRODUCT(('Claims Data'!$I$10:$I$9996=$D11)*('Claims Data'!$K$10:$K$9996=AE$8)*('Claims Data'!$B$10:$B$9996="TPD")*'Claims Data'!$L$10:$L$9996)</f>
        <v>2</v>
      </c>
      <c r="AF11" s="3" cm="1">
        <f t="array" ref="AF11">SUMPRODUCT(('Claims Data'!$I$10:$I$9996=$D11)*('Claims Data'!$K$10:$K$9996=AF$8)*('Claims Data'!$B$10:$B$9996="TPD")*'Claims Data'!$L$10:$L$9996)</f>
        <v>1</v>
      </c>
      <c r="AG11" s="3" cm="1">
        <f t="array" ref="AG11">SUMPRODUCT(('Claims Data'!$I$10:$I$9996=$D11)*('Claims Data'!$K$10:$K$9996=AG$8)*('Claims Data'!$B$10:$B$9996="TPD")*'Claims Data'!$L$10:$L$9996)</f>
        <v>1</v>
      </c>
      <c r="AH11" s="3" cm="1">
        <f t="array" ref="AH11">SUMPRODUCT(('Claims Data'!$I$10:$I$9996=$D11)*('Claims Data'!$K$10:$K$9996=AH$8)*('Claims Data'!$B$10:$B$9996="TPD")*'Claims Data'!$L$10:$L$9996)</f>
        <v>1</v>
      </c>
      <c r="AI11" s="3" cm="1">
        <f t="array" ref="AI11">SUMPRODUCT(('Claims Data'!$I$10:$I$9996=$D11)*('Claims Data'!$K$10:$K$9996=AI$8)*('Claims Data'!$B$10:$B$9996="TPD")*'Claims Data'!$L$10:$L$9996)</f>
        <v>2</v>
      </c>
      <c r="AJ11" s="3" cm="1">
        <f t="array" ref="AJ11">SUMPRODUCT(('Claims Data'!$I$10:$I$9996=$D11)*('Claims Data'!$K$10:$K$9996=AJ$8)*('Claims Data'!$B$10:$B$9996="TPD")*'Claims Data'!$L$10:$L$9996)</f>
        <v>1</v>
      </c>
      <c r="AK11" s="3" cm="1">
        <f t="array" ref="AK11">SUMPRODUCT(('Claims Data'!$I$10:$I$9996=$D11)*('Claims Data'!$K$10:$K$9996=AK$8)*('Claims Data'!$B$10:$B$9996="TPD")*'Claims Data'!$L$10:$L$9996)</f>
        <v>1</v>
      </c>
      <c r="AL11" s="3" cm="1">
        <f t="array" ref="AL11">SUMPRODUCT(('Claims Data'!$I$10:$I$9996=$D11)*('Claims Data'!$K$10:$K$9996=AL$8)*('Claims Data'!$B$10:$B$9996="TPD")*'Claims Data'!$L$10:$L$9996)</f>
        <v>0</v>
      </c>
      <c r="AM11" s="3"/>
      <c r="AN11" s="31"/>
    </row>
    <row r="12" spans="2:40" ht="14" x14ac:dyDescent="0.3">
      <c r="B12" s="245"/>
      <c r="C12" s="122">
        <f t="shared" si="2"/>
        <v>2016</v>
      </c>
      <c r="D12" s="29" t="s">
        <v>161</v>
      </c>
      <c r="E12" s="3" cm="1">
        <f t="array" ref="E12">SUMPRODUCT(('Claims Data'!$I$10:$I$9996=$D12)*('Claims Data'!$K$10:$K$9996=E$8)*('Claims Data'!$B$10:$B$9996="TPD")*'Claims Data'!$L$10:$L$9996)</f>
        <v>0</v>
      </c>
      <c r="F12" s="3" cm="1">
        <f t="array" ref="F12">SUMPRODUCT(('Claims Data'!$I$10:$I$9996=$D12)*('Claims Data'!$K$10:$K$9996=F$8)*('Claims Data'!$B$10:$B$9996="TPD")*'Claims Data'!$L$10:$L$9996)</f>
        <v>4</v>
      </c>
      <c r="G12" s="3" cm="1">
        <f t="array" ref="G12">SUMPRODUCT(('Claims Data'!$I$10:$I$9996=$D12)*('Claims Data'!$K$10:$K$9996=G$8)*('Claims Data'!$B$10:$B$9996="TPD")*'Claims Data'!$L$10:$L$9996)</f>
        <v>1</v>
      </c>
      <c r="H12" s="3" cm="1">
        <f t="array" ref="H12">SUMPRODUCT(('Claims Data'!$I$10:$I$9996=$D12)*('Claims Data'!$K$10:$K$9996=H$8)*('Claims Data'!$B$10:$B$9996="TPD")*'Claims Data'!$L$10:$L$9996)</f>
        <v>5</v>
      </c>
      <c r="I12" s="3" cm="1">
        <f t="array" ref="I12">SUMPRODUCT(('Claims Data'!$I$10:$I$9996=$D12)*('Claims Data'!$K$10:$K$9996=I$8)*('Claims Data'!$B$10:$B$9996="TPD")*'Claims Data'!$L$10:$L$9996)</f>
        <v>8</v>
      </c>
      <c r="J12" s="3" cm="1">
        <f t="array" ref="J12">SUMPRODUCT(('Claims Data'!$I$10:$I$9996=$D12)*('Claims Data'!$K$10:$K$9996=J$8)*('Claims Data'!$B$10:$B$9996="TPD")*'Claims Data'!$L$10:$L$9996)</f>
        <v>4</v>
      </c>
      <c r="K12" s="3" cm="1">
        <f t="array" ref="K12">SUMPRODUCT(('Claims Data'!$I$10:$I$9996=$D12)*('Claims Data'!$K$10:$K$9996=K$8)*('Claims Data'!$B$10:$B$9996="TPD")*'Claims Data'!$L$10:$L$9996)</f>
        <v>1</v>
      </c>
      <c r="L12" s="3" cm="1">
        <f t="array" ref="L12">SUMPRODUCT(('Claims Data'!$I$10:$I$9996=$D12)*('Claims Data'!$K$10:$K$9996=L$8)*('Claims Data'!$B$10:$B$9996="TPD")*'Claims Data'!$L$10:$L$9996)</f>
        <v>2</v>
      </c>
      <c r="M12" s="3" cm="1">
        <f t="array" ref="M12">SUMPRODUCT(('Claims Data'!$I$10:$I$9996=$D12)*('Claims Data'!$K$10:$K$9996=M$8)*('Claims Data'!$B$10:$B$9996="TPD")*'Claims Data'!$L$10:$L$9996)</f>
        <v>3</v>
      </c>
      <c r="N12" s="3" cm="1">
        <f t="array" ref="N12">SUMPRODUCT(('Claims Data'!$I$10:$I$9996=$D12)*('Claims Data'!$K$10:$K$9996=N$8)*('Claims Data'!$B$10:$B$9996="TPD")*'Claims Data'!$L$10:$L$9996)</f>
        <v>4</v>
      </c>
      <c r="O12" s="3" cm="1">
        <f t="array" ref="O12">SUMPRODUCT(('Claims Data'!$I$10:$I$9996=$D12)*('Claims Data'!$K$10:$K$9996=O$8)*('Claims Data'!$B$10:$B$9996="TPD")*'Claims Data'!$L$10:$L$9996)</f>
        <v>2</v>
      </c>
      <c r="P12" s="3" cm="1">
        <f t="array" ref="P12">SUMPRODUCT(('Claims Data'!$I$10:$I$9996=$D12)*('Claims Data'!$K$10:$K$9996=P$8)*('Claims Data'!$B$10:$B$9996="TPD")*'Claims Data'!$L$10:$L$9996)</f>
        <v>0</v>
      </c>
      <c r="Q12" s="3" cm="1">
        <f t="array" ref="Q12">SUMPRODUCT(('Claims Data'!$I$10:$I$9996=$D12)*('Claims Data'!$K$10:$K$9996=Q$8)*('Claims Data'!$B$10:$B$9996="TPD")*'Claims Data'!$L$10:$L$9996)</f>
        <v>0</v>
      </c>
      <c r="R12" s="3" cm="1">
        <f t="array" ref="R12">SUMPRODUCT(('Claims Data'!$I$10:$I$9996=$D12)*('Claims Data'!$K$10:$K$9996=R$8)*('Claims Data'!$B$10:$B$9996="TPD")*'Claims Data'!$L$10:$L$9996)</f>
        <v>2</v>
      </c>
      <c r="S12" s="3" cm="1">
        <f t="array" ref="S12">SUMPRODUCT(('Claims Data'!$I$10:$I$9996=$D12)*('Claims Data'!$K$10:$K$9996=S$8)*('Claims Data'!$B$10:$B$9996="TPD")*'Claims Data'!$L$10:$L$9996)</f>
        <v>1</v>
      </c>
      <c r="T12" s="3" cm="1">
        <f t="array" ref="T12">SUMPRODUCT(('Claims Data'!$I$10:$I$9996=$D12)*('Claims Data'!$K$10:$K$9996=T$8)*('Claims Data'!$B$10:$B$9996="TPD")*'Claims Data'!$L$10:$L$9996)</f>
        <v>1</v>
      </c>
      <c r="U12" s="3" cm="1">
        <f t="array" ref="U12">SUMPRODUCT(('Claims Data'!$I$10:$I$9996=$D12)*('Claims Data'!$K$10:$K$9996=U$8)*('Claims Data'!$B$10:$B$9996="TPD")*'Claims Data'!$L$10:$L$9996)</f>
        <v>1</v>
      </c>
      <c r="V12" s="3" cm="1">
        <f t="array" ref="V12">SUMPRODUCT(('Claims Data'!$I$10:$I$9996=$D12)*('Claims Data'!$K$10:$K$9996=V$8)*('Claims Data'!$B$10:$B$9996="TPD")*'Claims Data'!$L$10:$L$9996)</f>
        <v>2</v>
      </c>
      <c r="W12" s="3" cm="1">
        <f t="array" ref="W12">SUMPRODUCT(('Claims Data'!$I$10:$I$9996=$D12)*('Claims Data'!$K$10:$K$9996=W$8)*('Claims Data'!$B$10:$B$9996="TPD")*'Claims Data'!$L$10:$L$9996)</f>
        <v>0</v>
      </c>
      <c r="X12" s="3" cm="1">
        <f t="array" ref="X12">SUMPRODUCT(('Claims Data'!$I$10:$I$9996=$D12)*('Claims Data'!$K$10:$K$9996=X$8)*('Claims Data'!$B$10:$B$9996="TPD")*'Claims Data'!$L$10:$L$9996)</f>
        <v>2</v>
      </c>
      <c r="Y12" s="3" cm="1">
        <f t="array" ref="Y12">SUMPRODUCT(('Claims Data'!$I$10:$I$9996=$D12)*('Claims Data'!$K$10:$K$9996=Y$8)*('Claims Data'!$B$10:$B$9996="TPD")*'Claims Data'!$L$10:$L$9996)</f>
        <v>2</v>
      </c>
      <c r="Z12" s="3" cm="1">
        <f t="array" ref="Z12">SUMPRODUCT(('Claims Data'!$I$10:$I$9996=$D12)*('Claims Data'!$K$10:$K$9996=Z$8)*('Claims Data'!$B$10:$B$9996="TPD")*'Claims Data'!$L$10:$L$9996)</f>
        <v>0</v>
      </c>
      <c r="AA12" s="3" cm="1">
        <f t="array" ref="AA12">SUMPRODUCT(('Claims Data'!$I$10:$I$9996=$D12)*('Claims Data'!$K$10:$K$9996=AA$8)*('Claims Data'!$B$10:$B$9996="TPD")*'Claims Data'!$L$10:$L$9996)</f>
        <v>2</v>
      </c>
      <c r="AB12" s="3" cm="1">
        <f t="array" ref="AB12">SUMPRODUCT(('Claims Data'!$I$10:$I$9996=$D12)*('Claims Data'!$K$10:$K$9996=AB$8)*('Claims Data'!$B$10:$B$9996="TPD")*'Claims Data'!$L$10:$L$9996)</f>
        <v>0</v>
      </c>
      <c r="AC12" s="3" cm="1">
        <f t="array" ref="AC12">SUMPRODUCT(('Claims Data'!$I$10:$I$9996=$D12)*('Claims Data'!$K$10:$K$9996=AC$8)*('Claims Data'!$B$10:$B$9996="TPD")*'Claims Data'!$L$10:$L$9996)</f>
        <v>1</v>
      </c>
      <c r="AD12" s="3" cm="1">
        <f t="array" ref="AD12">SUMPRODUCT(('Claims Data'!$I$10:$I$9996=$D12)*('Claims Data'!$K$10:$K$9996=AD$8)*('Claims Data'!$B$10:$B$9996="TPD")*'Claims Data'!$L$10:$L$9996)</f>
        <v>0</v>
      </c>
      <c r="AE12" s="3" cm="1">
        <f t="array" ref="AE12">SUMPRODUCT(('Claims Data'!$I$10:$I$9996=$D12)*('Claims Data'!$K$10:$K$9996=AE$8)*('Claims Data'!$B$10:$B$9996="TPD")*'Claims Data'!$L$10:$L$9996)</f>
        <v>0</v>
      </c>
      <c r="AF12" s="3" cm="1">
        <f t="array" ref="AF12">SUMPRODUCT(('Claims Data'!$I$10:$I$9996=$D12)*('Claims Data'!$K$10:$K$9996=AF$8)*('Claims Data'!$B$10:$B$9996="TPD")*'Claims Data'!$L$10:$L$9996)</f>
        <v>1</v>
      </c>
      <c r="AG12" s="3" cm="1">
        <f t="array" ref="AG12">SUMPRODUCT(('Claims Data'!$I$10:$I$9996=$D12)*('Claims Data'!$K$10:$K$9996=AG$8)*('Claims Data'!$B$10:$B$9996="TPD")*'Claims Data'!$L$10:$L$9996)</f>
        <v>1</v>
      </c>
      <c r="AH12" s="3" cm="1">
        <f t="array" ref="AH12">SUMPRODUCT(('Claims Data'!$I$10:$I$9996=$D12)*('Claims Data'!$K$10:$K$9996=AH$8)*('Claims Data'!$B$10:$B$9996="TPD")*'Claims Data'!$L$10:$L$9996)</f>
        <v>0</v>
      </c>
      <c r="AI12" s="3" cm="1">
        <f t="array" ref="AI12">SUMPRODUCT(('Claims Data'!$I$10:$I$9996=$D12)*('Claims Data'!$K$10:$K$9996=AI$8)*('Claims Data'!$B$10:$B$9996="TPD")*'Claims Data'!$L$10:$L$9996)</f>
        <v>0</v>
      </c>
      <c r="AJ12" s="3" cm="1">
        <f t="array" ref="AJ12">SUMPRODUCT(('Claims Data'!$I$10:$I$9996=$D12)*('Claims Data'!$K$10:$K$9996=AJ$8)*('Claims Data'!$B$10:$B$9996="TPD")*'Claims Data'!$L$10:$L$9996)</f>
        <v>1</v>
      </c>
      <c r="AK12" s="3" cm="1">
        <f t="array" ref="AK12">SUMPRODUCT(('Claims Data'!$I$10:$I$9996=$D12)*('Claims Data'!$K$10:$K$9996=AK$8)*('Claims Data'!$B$10:$B$9996="TPD")*'Claims Data'!$L$10:$L$9996)</f>
        <v>0.8</v>
      </c>
      <c r="AL12" s="3"/>
      <c r="AM12" s="3"/>
      <c r="AN12" s="6"/>
    </row>
    <row r="13" spans="2:40" ht="14" x14ac:dyDescent="0.3">
      <c r="B13" s="245"/>
      <c r="C13" s="122">
        <f t="shared" si="2"/>
        <v>2017</v>
      </c>
      <c r="D13" s="29" t="s">
        <v>162</v>
      </c>
      <c r="E13" s="3" cm="1">
        <f t="array" ref="E13">SUMPRODUCT(('Claims Data'!$I$10:$I$9996=$D13)*('Claims Data'!$K$10:$K$9996=E$8)*('Claims Data'!$B$10:$B$9996="TPD")*'Claims Data'!$L$10:$L$9996)</f>
        <v>0</v>
      </c>
      <c r="F13" s="3" cm="1">
        <f t="array" ref="F13">SUMPRODUCT(('Claims Data'!$I$10:$I$9996=$D13)*('Claims Data'!$K$10:$K$9996=F$8)*('Claims Data'!$B$10:$B$9996="TPD")*'Claims Data'!$L$10:$L$9996)</f>
        <v>3</v>
      </c>
      <c r="G13" s="3" cm="1">
        <f t="array" ref="G13">SUMPRODUCT(('Claims Data'!$I$10:$I$9996=$D13)*('Claims Data'!$K$10:$K$9996=G$8)*('Claims Data'!$B$10:$B$9996="TPD")*'Claims Data'!$L$10:$L$9996)</f>
        <v>3</v>
      </c>
      <c r="H13" s="3" cm="1">
        <f t="array" ref="H13">SUMPRODUCT(('Claims Data'!$I$10:$I$9996=$D13)*('Claims Data'!$K$10:$K$9996=H$8)*('Claims Data'!$B$10:$B$9996="TPD")*'Claims Data'!$L$10:$L$9996)</f>
        <v>7</v>
      </c>
      <c r="I13" s="3" cm="1">
        <f t="array" ref="I13">SUMPRODUCT(('Claims Data'!$I$10:$I$9996=$D13)*('Claims Data'!$K$10:$K$9996=I$8)*('Claims Data'!$B$10:$B$9996="TPD")*'Claims Data'!$L$10:$L$9996)</f>
        <v>3</v>
      </c>
      <c r="J13" s="3" cm="1">
        <f t="array" ref="J13">SUMPRODUCT(('Claims Data'!$I$10:$I$9996=$D13)*('Claims Data'!$K$10:$K$9996=J$8)*('Claims Data'!$B$10:$B$9996="TPD")*'Claims Data'!$L$10:$L$9996)</f>
        <v>5</v>
      </c>
      <c r="K13" s="3" cm="1">
        <f t="array" ref="K13">SUMPRODUCT(('Claims Data'!$I$10:$I$9996=$D13)*('Claims Data'!$K$10:$K$9996=K$8)*('Claims Data'!$B$10:$B$9996="TPD")*'Claims Data'!$L$10:$L$9996)</f>
        <v>4</v>
      </c>
      <c r="L13" s="3" cm="1">
        <f t="array" ref="L13">SUMPRODUCT(('Claims Data'!$I$10:$I$9996=$D13)*('Claims Data'!$K$10:$K$9996=L$8)*('Claims Data'!$B$10:$B$9996="TPD")*'Claims Data'!$L$10:$L$9996)</f>
        <v>2</v>
      </c>
      <c r="M13" s="3" cm="1">
        <f t="array" ref="M13">SUMPRODUCT(('Claims Data'!$I$10:$I$9996=$D13)*('Claims Data'!$K$10:$K$9996=M$8)*('Claims Data'!$B$10:$B$9996="TPD")*'Claims Data'!$L$10:$L$9996)</f>
        <v>2</v>
      </c>
      <c r="N13" s="3" cm="1">
        <f t="array" ref="N13">SUMPRODUCT(('Claims Data'!$I$10:$I$9996=$D13)*('Claims Data'!$K$10:$K$9996=N$8)*('Claims Data'!$B$10:$B$9996="TPD")*'Claims Data'!$L$10:$L$9996)</f>
        <v>1</v>
      </c>
      <c r="O13" s="3" cm="1">
        <f t="array" ref="O13">SUMPRODUCT(('Claims Data'!$I$10:$I$9996=$D13)*('Claims Data'!$K$10:$K$9996=O$8)*('Claims Data'!$B$10:$B$9996="TPD")*'Claims Data'!$L$10:$L$9996)</f>
        <v>0</v>
      </c>
      <c r="P13" s="3" cm="1">
        <f t="array" ref="P13">SUMPRODUCT(('Claims Data'!$I$10:$I$9996=$D13)*('Claims Data'!$K$10:$K$9996=P$8)*('Claims Data'!$B$10:$B$9996="TPD")*'Claims Data'!$L$10:$L$9996)</f>
        <v>3</v>
      </c>
      <c r="Q13" s="3" cm="1">
        <f t="array" ref="Q13">SUMPRODUCT(('Claims Data'!$I$10:$I$9996=$D13)*('Claims Data'!$K$10:$K$9996=Q$8)*('Claims Data'!$B$10:$B$9996="TPD")*'Claims Data'!$L$10:$L$9996)</f>
        <v>4</v>
      </c>
      <c r="R13" s="3" cm="1">
        <f t="array" ref="R13">SUMPRODUCT(('Claims Data'!$I$10:$I$9996=$D13)*('Claims Data'!$K$10:$K$9996=R$8)*('Claims Data'!$B$10:$B$9996="TPD")*'Claims Data'!$L$10:$L$9996)</f>
        <v>1</v>
      </c>
      <c r="S13" s="3" cm="1">
        <f t="array" ref="S13">SUMPRODUCT(('Claims Data'!$I$10:$I$9996=$D13)*('Claims Data'!$K$10:$K$9996=S$8)*('Claims Data'!$B$10:$B$9996="TPD")*'Claims Data'!$L$10:$L$9996)</f>
        <v>1</v>
      </c>
      <c r="T13" s="3" cm="1">
        <f t="array" ref="T13">SUMPRODUCT(('Claims Data'!$I$10:$I$9996=$D13)*('Claims Data'!$K$10:$K$9996=T$8)*('Claims Data'!$B$10:$B$9996="TPD")*'Claims Data'!$L$10:$L$9996)</f>
        <v>1</v>
      </c>
      <c r="U13" s="3" cm="1">
        <f t="array" ref="U13">SUMPRODUCT(('Claims Data'!$I$10:$I$9996=$D13)*('Claims Data'!$K$10:$K$9996=U$8)*('Claims Data'!$B$10:$B$9996="TPD")*'Claims Data'!$L$10:$L$9996)</f>
        <v>3</v>
      </c>
      <c r="V13" s="3" cm="1">
        <f t="array" ref="V13">SUMPRODUCT(('Claims Data'!$I$10:$I$9996=$D13)*('Claims Data'!$K$10:$K$9996=V$8)*('Claims Data'!$B$10:$B$9996="TPD")*'Claims Data'!$L$10:$L$9996)</f>
        <v>3</v>
      </c>
      <c r="W13" s="3" cm="1">
        <f t="array" ref="W13">SUMPRODUCT(('Claims Data'!$I$10:$I$9996=$D13)*('Claims Data'!$K$10:$K$9996=W$8)*('Claims Data'!$B$10:$B$9996="TPD")*'Claims Data'!$L$10:$L$9996)</f>
        <v>4</v>
      </c>
      <c r="X13" s="3" cm="1">
        <f t="array" ref="X13">SUMPRODUCT(('Claims Data'!$I$10:$I$9996=$D13)*('Claims Data'!$K$10:$K$9996=X$8)*('Claims Data'!$B$10:$B$9996="TPD")*'Claims Data'!$L$10:$L$9996)</f>
        <v>2</v>
      </c>
      <c r="Y13" s="3" cm="1">
        <f t="array" ref="Y13">SUMPRODUCT(('Claims Data'!$I$10:$I$9996=$D13)*('Claims Data'!$K$10:$K$9996=Y$8)*('Claims Data'!$B$10:$B$9996="TPD")*'Claims Data'!$L$10:$L$9996)</f>
        <v>0</v>
      </c>
      <c r="Z13" s="3" cm="1">
        <f t="array" ref="Z13">SUMPRODUCT(('Claims Data'!$I$10:$I$9996=$D13)*('Claims Data'!$K$10:$K$9996=Z$8)*('Claims Data'!$B$10:$B$9996="TPD")*'Claims Data'!$L$10:$L$9996)</f>
        <v>3</v>
      </c>
      <c r="AA13" s="3" cm="1">
        <f t="array" ref="AA13">SUMPRODUCT(('Claims Data'!$I$10:$I$9996=$D13)*('Claims Data'!$K$10:$K$9996=AA$8)*('Claims Data'!$B$10:$B$9996="TPD")*'Claims Data'!$L$10:$L$9996)</f>
        <v>1</v>
      </c>
      <c r="AB13" s="3" cm="1">
        <f t="array" ref="AB13">SUMPRODUCT(('Claims Data'!$I$10:$I$9996=$D13)*('Claims Data'!$K$10:$K$9996=AB$8)*('Claims Data'!$B$10:$B$9996="TPD")*'Claims Data'!$L$10:$L$9996)</f>
        <v>1</v>
      </c>
      <c r="AC13" s="3" cm="1">
        <f t="array" ref="AC13">SUMPRODUCT(('Claims Data'!$I$10:$I$9996=$D13)*('Claims Data'!$K$10:$K$9996=AC$8)*('Claims Data'!$B$10:$B$9996="TPD")*'Claims Data'!$L$10:$L$9996)</f>
        <v>1</v>
      </c>
      <c r="AD13" s="3" cm="1">
        <f t="array" ref="AD13">SUMPRODUCT(('Claims Data'!$I$10:$I$9996=$D13)*('Claims Data'!$K$10:$K$9996=AD$8)*('Claims Data'!$B$10:$B$9996="TPD")*'Claims Data'!$L$10:$L$9996)</f>
        <v>1</v>
      </c>
      <c r="AE13" s="3" cm="1">
        <f t="array" ref="AE13">SUMPRODUCT(('Claims Data'!$I$10:$I$9996=$D13)*('Claims Data'!$K$10:$K$9996=AE$8)*('Claims Data'!$B$10:$B$9996="TPD")*'Claims Data'!$L$10:$L$9996)</f>
        <v>0</v>
      </c>
      <c r="AF13" s="3" cm="1">
        <f t="array" ref="AF13">SUMPRODUCT(('Claims Data'!$I$10:$I$9996=$D13)*('Claims Data'!$K$10:$K$9996=AF$8)*('Claims Data'!$B$10:$B$9996="TPD")*'Claims Data'!$L$10:$L$9996)</f>
        <v>2</v>
      </c>
      <c r="AG13" s="3" cm="1">
        <f t="array" ref="AG13">SUMPRODUCT(('Claims Data'!$I$10:$I$9996=$D13)*('Claims Data'!$K$10:$K$9996=AG$8)*('Claims Data'!$B$10:$B$9996="TPD")*'Claims Data'!$L$10:$L$9996)</f>
        <v>0</v>
      </c>
      <c r="AH13" s="3" cm="1">
        <f t="array" ref="AH13">SUMPRODUCT(('Claims Data'!$I$10:$I$9996=$D13)*('Claims Data'!$K$10:$K$9996=AH$8)*('Claims Data'!$B$10:$B$9996="TPD")*'Claims Data'!$L$10:$L$9996)</f>
        <v>0</v>
      </c>
      <c r="AI13" s="3" cm="1">
        <f t="array" ref="AI13">SUMPRODUCT(('Claims Data'!$I$10:$I$9996=$D13)*('Claims Data'!$K$10:$K$9996=AI$8)*('Claims Data'!$B$10:$B$9996="TPD")*'Claims Data'!$L$10:$L$9996)</f>
        <v>1</v>
      </c>
      <c r="AJ13" s="3" cm="1">
        <f t="array" ref="AJ13">SUMPRODUCT(('Claims Data'!$I$10:$I$9996=$D13)*('Claims Data'!$K$10:$K$9996=AJ$8)*('Claims Data'!$B$10:$B$9996="TPD")*'Claims Data'!$L$10:$L$9996)</f>
        <v>1.6</v>
      </c>
      <c r="AK13" s="3"/>
      <c r="AL13" s="3"/>
      <c r="AM13" s="3"/>
      <c r="AN13" s="6"/>
    </row>
    <row r="14" spans="2:40" ht="14" x14ac:dyDescent="0.3">
      <c r="B14" s="245"/>
      <c r="C14" s="122">
        <f t="shared" si="2"/>
        <v>2017</v>
      </c>
      <c r="D14" s="29" t="s">
        <v>163</v>
      </c>
      <c r="E14" s="3" cm="1">
        <f t="array" ref="E14">SUMPRODUCT(('Claims Data'!$I$10:$I$9996=$D14)*('Claims Data'!$K$10:$K$9996=E$8)*('Claims Data'!$B$10:$B$9996="TPD")*'Claims Data'!$L$10:$L$9996)</f>
        <v>2</v>
      </c>
      <c r="F14" s="3" cm="1">
        <f t="array" ref="F14">SUMPRODUCT(('Claims Data'!$I$10:$I$9996=$D14)*('Claims Data'!$K$10:$K$9996=F$8)*('Claims Data'!$B$10:$B$9996="TPD")*'Claims Data'!$L$10:$L$9996)</f>
        <v>1</v>
      </c>
      <c r="G14" s="3" cm="1">
        <f t="array" ref="G14">SUMPRODUCT(('Claims Data'!$I$10:$I$9996=$D14)*('Claims Data'!$K$10:$K$9996=G$8)*('Claims Data'!$B$10:$B$9996="TPD")*'Claims Data'!$L$10:$L$9996)</f>
        <v>5</v>
      </c>
      <c r="H14" s="3" cm="1">
        <f t="array" ref="H14">SUMPRODUCT(('Claims Data'!$I$10:$I$9996=$D14)*('Claims Data'!$K$10:$K$9996=H$8)*('Claims Data'!$B$10:$B$9996="TPD")*'Claims Data'!$L$10:$L$9996)</f>
        <v>11</v>
      </c>
      <c r="I14" s="3" cm="1">
        <f t="array" ref="I14">SUMPRODUCT(('Claims Data'!$I$10:$I$9996=$D14)*('Claims Data'!$K$10:$K$9996=I$8)*('Claims Data'!$B$10:$B$9996="TPD")*'Claims Data'!$L$10:$L$9996)</f>
        <v>2</v>
      </c>
      <c r="J14" s="3" cm="1">
        <f t="array" ref="J14">SUMPRODUCT(('Claims Data'!$I$10:$I$9996=$D14)*('Claims Data'!$K$10:$K$9996=J$8)*('Claims Data'!$B$10:$B$9996="TPD")*'Claims Data'!$L$10:$L$9996)</f>
        <v>5</v>
      </c>
      <c r="K14" s="3" cm="1">
        <f t="array" ref="K14">SUMPRODUCT(('Claims Data'!$I$10:$I$9996=$D14)*('Claims Data'!$K$10:$K$9996=K$8)*('Claims Data'!$B$10:$B$9996="TPD")*'Claims Data'!$L$10:$L$9996)</f>
        <v>5</v>
      </c>
      <c r="L14" s="3" cm="1">
        <f t="array" ref="L14">SUMPRODUCT(('Claims Data'!$I$10:$I$9996=$D14)*('Claims Data'!$K$10:$K$9996=L$8)*('Claims Data'!$B$10:$B$9996="TPD")*'Claims Data'!$L$10:$L$9996)</f>
        <v>1</v>
      </c>
      <c r="M14" s="3" cm="1">
        <f t="array" ref="M14">SUMPRODUCT(('Claims Data'!$I$10:$I$9996=$D14)*('Claims Data'!$K$10:$K$9996=M$8)*('Claims Data'!$B$10:$B$9996="TPD")*'Claims Data'!$L$10:$L$9996)</f>
        <v>2</v>
      </c>
      <c r="N14" s="3" cm="1">
        <f t="array" ref="N14">SUMPRODUCT(('Claims Data'!$I$10:$I$9996=$D14)*('Claims Data'!$K$10:$K$9996=N$8)*('Claims Data'!$B$10:$B$9996="TPD")*'Claims Data'!$L$10:$L$9996)</f>
        <v>1</v>
      </c>
      <c r="O14" s="3" cm="1">
        <f t="array" ref="O14">SUMPRODUCT(('Claims Data'!$I$10:$I$9996=$D14)*('Claims Data'!$K$10:$K$9996=O$8)*('Claims Data'!$B$10:$B$9996="TPD")*'Claims Data'!$L$10:$L$9996)</f>
        <v>3</v>
      </c>
      <c r="P14" s="3" cm="1">
        <f t="array" ref="P14">SUMPRODUCT(('Claims Data'!$I$10:$I$9996=$D14)*('Claims Data'!$K$10:$K$9996=P$8)*('Claims Data'!$B$10:$B$9996="TPD")*'Claims Data'!$L$10:$L$9996)</f>
        <v>2</v>
      </c>
      <c r="Q14" s="3" cm="1">
        <f t="array" ref="Q14">SUMPRODUCT(('Claims Data'!$I$10:$I$9996=$D14)*('Claims Data'!$K$10:$K$9996=Q$8)*('Claims Data'!$B$10:$B$9996="TPD")*'Claims Data'!$L$10:$L$9996)</f>
        <v>1</v>
      </c>
      <c r="R14" s="3" cm="1">
        <f t="array" ref="R14">SUMPRODUCT(('Claims Data'!$I$10:$I$9996=$D14)*('Claims Data'!$K$10:$K$9996=R$8)*('Claims Data'!$B$10:$B$9996="TPD")*'Claims Data'!$L$10:$L$9996)</f>
        <v>3</v>
      </c>
      <c r="S14" s="3" cm="1">
        <f t="array" ref="S14">SUMPRODUCT(('Claims Data'!$I$10:$I$9996=$D14)*('Claims Data'!$K$10:$K$9996=S$8)*('Claims Data'!$B$10:$B$9996="TPD")*'Claims Data'!$L$10:$L$9996)</f>
        <v>2</v>
      </c>
      <c r="T14" s="3" cm="1">
        <f t="array" ref="T14">SUMPRODUCT(('Claims Data'!$I$10:$I$9996=$D14)*('Claims Data'!$K$10:$K$9996=T$8)*('Claims Data'!$B$10:$B$9996="TPD")*'Claims Data'!$L$10:$L$9996)</f>
        <v>2</v>
      </c>
      <c r="U14" s="3" cm="1">
        <f t="array" ref="U14">SUMPRODUCT(('Claims Data'!$I$10:$I$9996=$D14)*('Claims Data'!$K$10:$K$9996=U$8)*('Claims Data'!$B$10:$B$9996="TPD")*'Claims Data'!$L$10:$L$9996)</f>
        <v>3</v>
      </c>
      <c r="V14" s="3" cm="1">
        <f t="array" ref="V14">SUMPRODUCT(('Claims Data'!$I$10:$I$9996=$D14)*('Claims Data'!$K$10:$K$9996=V$8)*('Claims Data'!$B$10:$B$9996="TPD")*'Claims Data'!$L$10:$L$9996)</f>
        <v>2</v>
      </c>
      <c r="W14" s="3" cm="1">
        <f t="array" ref="W14">SUMPRODUCT(('Claims Data'!$I$10:$I$9996=$D14)*('Claims Data'!$K$10:$K$9996=W$8)*('Claims Data'!$B$10:$B$9996="TPD")*'Claims Data'!$L$10:$L$9996)</f>
        <v>2</v>
      </c>
      <c r="X14" s="3" cm="1">
        <f t="array" ref="X14">SUMPRODUCT(('Claims Data'!$I$10:$I$9996=$D14)*('Claims Data'!$K$10:$K$9996=X$8)*('Claims Data'!$B$10:$B$9996="TPD")*'Claims Data'!$L$10:$L$9996)</f>
        <v>0</v>
      </c>
      <c r="Y14" s="3" cm="1">
        <f t="array" ref="Y14">SUMPRODUCT(('Claims Data'!$I$10:$I$9996=$D14)*('Claims Data'!$K$10:$K$9996=Y$8)*('Claims Data'!$B$10:$B$9996="TPD")*'Claims Data'!$L$10:$L$9996)</f>
        <v>0</v>
      </c>
      <c r="Z14" s="3" cm="1">
        <f t="array" ref="Z14">SUMPRODUCT(('Claims Data'!$I$10:$I$9996=$D14)*('Claims Data'!$K$10:$K$9996=Z$8)*('Claims Data'!$B$10:$B$9996="TPD")*'Claims Data'!$L$10:$L$9996)</f>
        <v>0</v>
      </c>
      <c r="AA14" s="3" cm="1">
        <f t="array" ref="AA14">SUMPRODUCT(('Claims Data'!$I$10:$I$9996=$D14)*('Claims Data'!$K$10:$K$9996=AA$8)*('Claims Data'!$B$10:$B$9996="TPD")*'Claims Data'!$L$10:$L$9996)</f>
        <v>1</v>
      </c>
      <c r="AB14" s="3" cm="1">
        <f t="array" ref="AB14">SUMPRODUCT(('Claims Data'!$I$10:$I$9996=$D14)*('Claims Data'!$K$10:$K$9996=AB$8)*('Claims Data'!$B$10:$B$9996="TPD")*'Claims Data'!$L$10:$L$9996)</f>
        <v>0</v>
      </c>
      <c r="AC14" s="3" cm="1">
        <f t="array" ref="AC14">SUMPRODUCT(('Claims Data'!$I$10:$I$9996=$D14)*('Claims Data'!$K$10:$K$9996=AC$8)*('Claims Data'!$B$10:$B$9996="TPD")*'Claims Data'!$L$10:$L$9996)</f>
        <v>1</v>
      </c>
      <c r="AD14" s="3" cm="1">
        <f t="array" ref="AD14">SUMPRODUCT(('Claims Data'!$I$10:$I$9996=$D14)*('Claims Data'!$K$10:$K$9996=AD$8)*('Claims Data'!$B$10:$B$9996="TPD")*'Claims Data'!$L$10:$L$9996)</f>
        <v>0</v>
      </c>
      <c r="AE14" s="3" cm="1">
        <f t="array" ref="AE14">SUMPRODUCT(('Claims Data'!$I$10:$I$9996=$D14)*('Claims Data'!$K$10:$K$9996=AE$8)*('Claims Data'!$B$10:$B$9996="TPD")*'Claims Data'!$L$10:$L$9996)</f>
        <v>3</v>
      </c>
      <c r="AF14" s="3" cm="1">
        <f t="array" ref="AF14">SUMPRODUCT(('Claims Data'!$I$10:$I$9996=$D14)*('Claims Data'!$K$10:$K$9996=AF$8)*('Claims Data'!$B$10:$B$9996="TPD")*'Claims Data'!$L$10:$L$9996)</f>
        <v>1</v>
      </c>
      <c r="AG14" s="3" cm="1">
        <f t="array" ref="AG14">SUMPRODUCT(('Claims Data'!$I$10:$I$9996=$D14)*('Claims Data'!$K$10:$K$9996=AG$8)*('Claims Data'!$B$10:$B$9996="TPD")*'Claims Data'!$L$10:$L$9996)</f>
        <v>0.8</v>
      </c>
      <c r="AH14" s="3" cm="1">
        <f t="array" ref="AH14">SUMPRODUCT(('Claims Data'!$I$10:$I$9996=$D14)*('Claims Data'!$K$10:$K$9996=AH$8)*('Claims Data'!$B$10:$B$9996="TPD")*'Claims Data'!$L$10:$L$9996)</f>
        <v>0</v>
      </c>
      <c r="AI14" s="3" cm="1">
        <f t="array" ref="AI14">SUMPRODUCT(('Claims Data'!$I$10:$I$9996=$D14)*('Claims Data'!$K$10:$K$9996=AI$8)*('Claims Data'!$B$10:$B$9996="TPD")*'Claims Data'!$L$10:$L$9996)</f>
        <v>1</v>
      </c>
      <c r="AJ14" s="3"/>
      <c r="AK14" s="3"/>
      <c r="AL14" s="3"/>
      <c r="AM14" s="3"/>
      <c r="AN14" s="6"/>
    </row>
    <row r="15" spans="2:40" ht="14" x14ac:dyDescent="0.3">
      <c r="B15" s="245"/>
      <c r="C15" s="122">
        <f t="shared" si="2"/>
        <v>2017</v>
      </c>
      <c r="D15" s="29" t="s">
        <v>164</v>
      </c>
      <c r="E15" s="3" cm="1">
        <f t="array" ref="E15">SUMPRODUCT(('Claims Data'!$I$10:$I$9996=$D15)*('Claims Data'!$K$10:$K$9996=E$8)*('Claims Data'!$B$10:$B$9996="TPD")*'Claims Data'!$L$10:$L$9996)</f>
        <v>0</v>
      </c>
      <c r="F15" s="3" cm="1">
        <f t="array" ref="F15">SUMPRODUCT(('Claims Data'!$I$10:$I$9996=$D15)*('Claims Data'!$K$10:$K$9996=F$8)*('Claims Data'!$B$10:$B$9996="TPD")*'Claims Data'!$L$10:$L$9996)</f>
        <v>3</v>
      </c>
      <c r="G15" s="3" cm="1">
        <f t="array" ref="G15">SUMPRODUCT(('Claims Data'!$I$10:$I$9996=$D15)*('Claims Data'!$K$10:$K$9996=G$8)*('Claims Data'!$B$10:$B$9996="TPD")*'Claims Data'!$L$10:$L$9996)</f>
        <v>5</v>
      </c>
      <c r="H15" s="3" cm="1">
        <f t="array" ref="H15">SUMPRODUCT(('Claims Data'!$I$10:$I$9996=$D15)*('Claims Data'!$K$10:$K$9996=H$8)*('Claims Data'!$B$10:$B$9996="TPD")*'Claims Data'!$L$10:$L$9996)</f>
        <v>6</v>
      </c>
      <c r="I15" s="3" cm="1">
        <f t="array" ref="I15">SUMPRODUCT(('Claims Data'!$I$10:$I$9996=$D15)*('Claims Data'!$K$10:$K$9996=I$8)*('Claims Data'!$B$10:$B$9996="TPD")*'Claims Data'!$L$10:$L$9996)</f>
        <v>4</v>
      </c>
      <c r="J15" s="3" cm="1">
        <f t="array" ref="J15">SUMPRODUCT(('Claims Data'!$I$10:$I$9996=$D15)*('Claims Data'!$K$10:$K$9996=J$8)*('Claims Data'!$B$10:$B$9996="TPD")*'Claims Data'!$L$10:$L$9996)</f>
        <v>1</v>
      </c>
      <c r="K15" s="3" cm="1">
        <f t="array" ref="K15">SUMPRODUCT(('Claims Data'!$I$10:$I$9996=$D15)*('Claims Data'!$K$10:$K$9996=K$8)*('Claims Data'!$B$10:$B$9996="TPD")*'Claims Data'!$L$10:$L$9996)</f>
        <v>2</v>
      </c>
      <c r="L15" s="3" cm="1">
        <f t="array" ref="L15">SUMPRODUCT(('Claims Data'!$I$10:$I$9996=$D15)*('Claims Data'!$K$10:$K$9996=L$8)*('Claims Data'!$B$10:$B$9996="TPD")*'Claims Data'!$L$10:$L$9996)</f>
        <v>1</v>
      </c>
      <c r="M15" s="3" cm="1">
        <f t="array" ref="M15">SUMPRODUCT(('Claims Data'!$I$10:$I$9996=$D15)*('Claims Data'!$K$10:$K$9996=M$8)*('Claims Data'!$B$10:$B$9996="TPD")*'Claims Data'!$L$10:$L$9996)</f>
        <v>2</v>
      </c>
      <c r="N15" s="3" cm="1">
        <f t="array" ref="N15">SUMPRODUCT(('Claims Data'!$I$10:$I$9996=$D15)*('Claims Data'!$K$10:$K$9996=N$8)*('Claims Data'!$B$10:$B$9996="TPD")*'Claims Data'!$L$10:$L$9996)</f>
        <v>3</v>
      </c>
      <c r="O15" s="3" cm="1">
        <f t="array" ref="O15">SUMPRODUCT(('Claims Data'!$I$10:$I$9996=$D15)*('Claims Data'!$K$10:$K$9996=O$8)*('Claims Data'!$B$10:$B$9996="TPD")*'Claims Data'!$L$10:$L$9996)</f>
        <v>3</v>
      </c>
      <c r="P15" s="3" cm="1">
        <f t="array" ref="P15">SUMPRODUCT(('Claims Data'!$I$10:$I$9996=$D15)*('Claims Data'!$K$10:$K$9996=P$8)*('Claims Data'!$B$10:$B$9996="TPD")*'Claims Data'!$L$10:$L$9996)</f>
        <v>4</v>
      </c>
      <c r="Q15" s="3" cm="1">
        <f t="array" ref="Q15">SUMPRODUCT(('Claims Data'!$I$10:$I$9996=$D15)*('Claims Data'!$K$10:$K$9996=Q$8)*('Claims Data'!$B$10:$B$9996="TPD")*'Claims Data'!$L$10:$L$9996)</f>
        <v>1</v>
      </c>
      <c r="R15" s="3" cm="1">
        <f t="array" ref="R15">SUMPRODUCT(('Claims Data'!$I$10:$I$9996=$D15)*('Claims Data'!$K$10:$K$9996=R$8)*('Claims Data'!$B$10:$B$9996="TPD")*'Claims Data'!$L$10:$L$9996)</f>
        <v>1</v>
      </c>
      <c r="S15" s="3" cm="1">
        <f t="array" ref="S15">SUMPRODUCT(('Claims Data'!$I$10:$I$9996=$D15)*('Claims Data'!$K$10:$K$9996=S$8)*('Claims Data'!$B$10:$B$9996="TPD")*'Claims Data'!$L$10:$L$9996)</f>
        <v>3</v>
      </c>
      <c r="T15" s="3" cm="1">
        <f t="array" ref="T15">SUMPRODUCT(('Claims Data'!$I$10:$I$9996=$D15)*('Claims Data'!$K$10:$K$9996=T$8)*('Claims Data'!$B$10:$B$9996="TPD")*'Claims Data'!$L$10:$L$9996)</f>
        <v>1</v>
      </c>
      <c r="U15" s="3" cm="1">
        <f t="array" ref="U15">SUMPRODUCT(('Claims Data'!$I$10:$I$9996=$D15)*('Claims Data'!$K$10:$K$9996=U$8)*('Claims Data'!$B$10:$B$9996="TPD")*'Claims Data'!$L$10:$L$9996)</f>
        <v>3</v>
      </c>
      <c r="V15" s="3" cm="1">
        <f t="array" ref="V15">SUMPRODUCT(('Claims Data'!$I$10:$I$9996=$D15)*('Claims Data'!$K$10:$K$9996=V$8)*('Claims Data'!$B$10:$B$9996="TPD")*'Claims Data'!$L$10:$L$9996)</f>
        <v>0</v>
      </c>
      <c r="W15" s="3" cm="1">
        <f t="array" ref="W15">SUMPRODUCT(('Claims Data'!$I$10:$I$9996=$D15)*('Claims Data'!$K$10:$K$9996=W$8)*('Claims Data'!$B$10:$B$9996="TPD")*'Claims Data'!$L$10:$L$9996)</f>
        <v>1</v>
      </c>
      <c r="X15" s="3" cm="1">
        <f t="array" ref="X15">SUMPRODUCT(('Claims Data'!$I$10:$I$9996=$D15)*('Claims Data'!$K$10:$K$9996=X$8)*('Claims Data'!$B$10:$B$9996="TPD")*'Claims Data'!$L$10:$L$9996)</f>
        <v>2</v>
      </c>
      <c r="Y15" s="3" cm="1">
        <f t="array" ref="Y15">SUMPRODUCT(('Claims Data'!$I$10:$I$9996=$D15)*('Claims Data'!$K$10:$K$9996=Y$8)*('Claims Data'!$B$10:$B$9996="TPD")*'Claims Data'!$L$10:$L$9996)</f>
        <v>0</v>
      </c>
      <c r="Z15" s="3" cm="1">
        <f t="array" ref="Z15">SUMPRODUCT(('Claims Data'!$I$10:$I$9996=$D15)*('Claims Data'!$K$10:$K$9996=Z$8)*('Claims Data'!$B$10:$B$9996="TPD")*'Claims Data'!$L$10:$L$9996)</f>
        <v>1</v>
      </c>
      <c r="AA15" s="3" cm="1">
        <f t="array" ref="AA15">SUMPRODUCT(('Claims Data'!$I$10:$I$9996=$D15)*('Claims Data'!$K$10:$K$9996=AA$8)*('Claims Data'!$B$10:$B$9996="TPD")*'Claims Data'!$L$10:$L$9996)</f>
        <v>0.8</v>
      </c>
      <c r="AB15" s="3" cm="1">
        <f t="array" ref="AB15">SUMPRODUCT(('Claims Data'!$I$10:$I$9996=$D15)*('Claims Data'!$K$10:$K$9996=AB$8)*('Claims Data'!$B$10:$B$9996="TPD")*'Claims Data'!$L$10:$L$9996)</f>
        <v>1</v>
      </c>
      <c r="AC15" s="3" cm="1">
        <f t="array" ref="AC15">SUMPRODUCT(('Claims Data'!$I$10:$I$9996=$D15)*('Claims Data'!$K$10:$K$9996=AC$8)*('Claims Data'!$B$10:$B$9996="TPD")*'Claims Data'!$L$10:$L$9996)</f>
        <v>0</v>
      </c>
      <c r="AD15" s="3" cm="1">
        <f t="array" ref="AD15">SUMPRODUCT(('Claims Data'!$I$10:$I$9996=$D15)*('Claims Data'!$K$10:$K$9996=AD$8)*('Claims Data'!$B$10:$B$9996="TPD")*'Claims Data'!$L$10:$L$9996)</f>
        <v>1</v>
      </c>
      <c r="AE15" s="3" cm="1">
        <f t="array" ref="AE15">SUMPRODUCT(('Claims Data'!$I$10:$I$9996=$D15)*('Claims Data'!$K$10:$K$9996=AE$8)*('Claims Data'!$B$10:$B$9996="TPD")*'Claims Data'!$L$10:$L$9996)</f>
        <v>0</v>
      </c>
      <c r="AF15" s="3" cm="1">
        <f t="array" ref="AF15">SUMPRODUCT(('Claims Data'!$I$10:$I$9996=$D15)*('Claims Data'!$K$10:$K$9996=AF$8)*('Claims Data'!$B$10:$B$9996="TPD")*'Claims Data'!$L$10:$L$9996)</f>
        <v>0.8</v>
      </c>
      <c r="AG15" s="3" cm="1">
        <f t="array" ref="AG15">SUMPRODUCT(('Claims Data'!$I$10:$I$9996=$D15)*('Claims Data'!$K$10:$K$9996=AG$8)*('Claims Data'!$B$10:$B$9996="TPD")*'Claims Data'!$L$10:$L$9996)</f>
        <v>0.8</v>
      </c>
      <c r="AH15" s="3" cm="1">
        <f t="array" ref="AH15">SUMPRODUCT(('Claims Data'!$I$10:$I$9996=$D15)*('Claims Data'!$K$10:$K$9996=AH$8)*('Claims Data'!$B$10:$B$9996="TPD")*'Claims Data'!$L$10:$L$9996)</f>
        <v>0.8</v>
      </c>
      <c r="AI15" s="3"/>
      <c r="AJ15" s="3"/>
      <c r="AK15" s="3"/>
      <c r="AL15" s="3"/>
      <c r="AM15" s="3"/>
      <c r="AN15" s="6"/>
    </row>
    <row r="16" spans="2:40" ht="14" x14ac:dyDescent="0.3">
      <c r="B16" s="245"/>
      <c r="C16" s="122">
        <f t="shared" si="2"/>
        <v>2017</v>
      </c>
      <c r="D16" s="29" t="s">
        <v>165</v>
      </c>
      <c r="E16" s="3" cm="1">
        <f t="array" ref="E16">SUMPRODUCT(('Claims Data'!$I$10:$I$9996=$D16)*('Claims Data'!$K$10:$K$9996=E$8)*('Claims Data'!$B$10:$B$9996="TPD")*'Claims Data'!$L$10:$L$9996)</f>
        <v>1</v>
      </c>
      <c r="F16" s="3" cm="1">
        <f t="array" ref="F16">SUMPRODUCT(('Claims Data'!$I$10:$I$9996=$D16)*('Claims Data'!$K$10:$K$9996=F$8)*('Claims Data'!$B$10:$B$9996="TPD")*'Claims Data'!$L$10:$L$9996)</f>
        <v>4</v>
      </c>
      <c r="G16" s="3" cm="1">
        <f t="array" ref="G16">SUMPRODUCT(('Claims Data'!$I$10:$I$9996=$D16)*('Claims Data'!$K$10:$K$9996=G$8)*('Claims Data'!$B$10:$B$9996="TPD")*'Claims Data'!$L$10:$L$9996)</f>
        <v>1</v>
      </c>
      <c r="H16" s="3" cm="1">
        <f t="array" ref="H16">SUMPRODUCT(('Claims Data'!$I$10:$I$9996=$D16)*('Claims Data'!$K$10:$K$9996=H$8)*('Claims Data'!$B$10:$B$9996="TPD")*'Claims Data'!$L$10:$L$9996)</f>
        <v>10</v>
      </c>
      <c r="I16" s="3" cm="1">
        <f t="array" ref="I16">SUMPRODUCT(('Claims Data'!$I$10:$I$9996=$D16)*('Claims Data'!$K$10:$K$9996=I$8)*('Claims Data'!$B$10:$B$9996="TPD")*'Claims Data'!$L$10:$L$9996)</f>
        <v>4</v>
      </c>
      <c r="J16" s="3" cm="1">
        <f t="array" ref="J16">SUMPRODUCT(('Claims Data'!$I$10:$I$9996=$D16)*('Claims Data'!$K$10:$K$9996=J$8)*('Claims Data'!$B$10:$B$9996="TPD")*'Claims Data'!$L$10:$L$9996)</f>
        <v>3</v>
      </c>
      <c r="K16" s="3" cm="1">
        <f t="array" ref="K16">SUMPRODUCT(('Claims Data'!$I$10:$I$9996=$D16)*('Claims Data'!$K$10:$K$9996=K$8)*('Claims Data'!$B$10:$B$9996="TPD")*'Claims Data'!$L$10:$L$9996)</f>
        <v>0</v>
      </c>
      <c r="L16" s="3" cm="1">
        <f t="array" ref="L16">SUMPRODUCT(('Claims Data'!$I$10:$I$9996=$D16)*('Claims Data'!$K$10:$K$9996=L$8)*('Claims Data'!$B$10:$B$9996="TPD")*'Claims Data'!$L$10:$L$9996)</f>
        <v>4</v>
      </c>
      <c r="M16" s="3" cm="1">
        <f t="array" ref="M16">SUMPRODUCT(('Claims Data'!$I$10:$I$9996=$D16)*('Claims Data'!$K$10:$K$9996=M$8)*('Claims Data'!$B$10:$B$9996="TPD")*'Claims Data'!$L$10:$L$9996)</f>
        <v>3</v>
      </c>
      <c r="N16" s="3" cm="1">
        <f t="array" ref="N16">SUMPRODUCT(('Claims Data'!$I$10:$I$9996=$D16)*('Claims Data'!$K$10:$K$9996=N$8)*('Claims Data'!$B$10:$B$9996="TPD")*'Claims Data'!$L$10:$L$9996)</f>
        <v>2</v>
      </c>
      <c r="O16" s="3" cm="1">
        <f t="array" ref="O16">SUMPRODUCT(('Claims Data'!$I$10:$I$9996=$D16)*('Claims Data'!$K$10:$K$9996=O$8)*('Claims Data'!$B$10:$B$9996="TPD")*'Claims Data'!$L$10:$L$9996)</f>
        <v>3</v>
      </c>
      <c r="P16" s="3" cm="1">
        <f t="array" ref="P16">SUMPRODUCT(('Claims Data'!$I$10:$I$9996=$D16)*('Claims Data'!$K$10:$K$9996=P$8)*('Claims Data'!$B$10:$B$9996="TPD")*'Claims Data'!$L$10:$L$9996)</f>
        <v>5</v>
      </c>
      <c r="Q16" s="3" cm="1">
        <f t="array" ref="Q16">SUMPRODUCT(('Claims Data'!$I$10:$I$9996=$D16)*('Claims Data'!$K$10:$K$9996=Q$8)*('Claims Data'!$B$10:$B$9996="TPD")*'Claims Data'!$L$10:$L$9996)</f>
        <v>6</v>
      </c>
      <c r="R16" s="3" cm="1">
        <f t="array" ref="R16">SUMPRODUCT(('Claims Data'!$I$10:$I$9996=$D16)*('Claims Data'!$K$10:$K$9996=R$8)*('Claims Data'!$B$10:$B$9996="TPD")*'Claims Data'!$L$10:$L$9996)</f>
        <v>3</v>
      </c>
      <c r="S16" s="3" cm="1">
        <f t="array" ref="S16">SUMPRODUCT(('Claims Data'!$I$10:$I$9996=$D16)*('Claims Data'!$K$10:$K$9996=S$8)*('Claims Data'!$B$10:$B$9996="TPD")*'Claims Data'!$L$10:$L$9996)</f>
        <v>0</v>
      </c>
      <c r="T16" s="3" cm="1">
        <f t="array" ref="T16">SUMPRODUCT(('Claims Data'!$I$10:$I$9996=$D16)*('Claims Data'!$K$10:$K$9996=T$8)*('Claims Data'!$B$10:$B$9996="TPD")*'Claims Data'!$L$10:$L$9996)</f>
        <v>3</v>
      </c>
      <c r="U16" s="3" cm="1">
        <f t="array" ref="U16">SUMPRODUCT(('Claims Data'!$I$10:$I$9996=$D16)*('Claims Data'!$K$10:$K$9996=U$8)*('Claims Data'!$B$10:$B$9996="TPD")*'Claims Data'!$L$10:$L$9996)</f>
        <v>1</v>
      </c>
      <c r="V16" s="3" cm="1">
        <f t="array" ref="V16">SUMPRODUCT(('Claims Data'!$I$10:$I$9996=$D16)*('Claims Data'!$K$10:$K$9996=V$8)*('Claims Data'!$B$10:$B$9996="TPD")*'Claims Data'!$L$10:$L$9996)</f>
        <v>0</v>
      </c>
      <c r="W16" s="3" cm="1">
        <f t="array" ref="W16">SUMPRODUCT(('Claims Data'!$I$10:$I$9996=$D16)*('Claims Data'!$K$10:$K$9996=W$8)*('Claims Data'!$B$10:$B$9996="TPD")*'Claims Data'!$L$10:$L$9996)</f>
        <v>2</v>
      </c>
      <c r="X16" s="3" cm="1">
        <f t="array" ref="X16">SUMPRODUCT(('Claims Data'!$I$10:$I$9996=$D16)*('Claims Data'!$K$10:$K$9996=X$8)*('Claims Data'!$B$10:$B$9996="TPD")*'Claims Data'!$L$10:$L$9996)</f>
        <v>3</v>
      </c>
      <c r="Y16" s="3" cm="1">
        <f t="array" ref="Y16">SUMPRODUCT(('Claims Data'!$I$10:$I$9996=$D16)*('Claims Data'!$K$10:$K$9996=Y$8)*('Claims Data'!$B$10:$B$9996="TPD")*'Claims Data'!$L$10:$L$9996)</f>
        <v>3</v>
      </c>
      <c r="Z16" s="3" cm="1">
        <f t="array" ref="Z16">SUMPRODUCT(('Claims Data'!$I$10:$I$9996=$D16)*('Claims Data'!$K$10:$K$9996=Z$8)*('Claims Data'!$B$10:$B$9996="TPD")*'Claims Data'!$L$10:$L$9996)</f>
        <v>6</v>
      </c>
      <c r="AA16" s="3" cm="1">
        <f t="array" ref="AA16">SUMPRODUCT(('Claims Data'!$I$10:$I$9996=$D16)*('Claims Data'!$K$10:$K$9996=AA$8)*('Claims Data'!$B$10:$B$9996="TPD")*'Claims Data'!$L$10:$L$9996)</f>
        <v>1</v>
      </c>
      <c r="AB16" s="3" cm="1">
        <f t="array" ref="AB16">SUMPRODUCT(('Claims Data'!$I$10:$I$9996=$D16)*('Claims Data'!$K$10:$K$9996=AB$8)*('Claims Data'!$B$10:$B$9996="TPD")*'Claims Data'!$L$10:$L$9996)</f>
        <v>1</v>
      </c>
      <c r="AC16" s="3" cm="1">
        <f t="array" ref="AC16">SUMPRODUCT(('Claims Data'!$I$10:$I$9996=$D16)*('Claims Data'!$K$10:$K$9996=AC$8)*('Claims Data'!$B$10:$B$9996="TPD")*'Claims Data'!$L$10:$L$9996)</f>
        <v>3</v>
      </c>
      <c r="AD16" s="3" cm="1">
        <f t="array" ref="AD16">SUMPRODUCT(('Claims Data'!$I$10:$I$9996=$D16)*('Claims Data'!$K$10:$K$9996=AD$8)*('Claims Data'!$B$10:$B$9996="TPD")*'Claims Data'!$L$10:$L$9996)</f>
        <v>1</v>
      </c>
      <c r="AE16" s="3" cm="1">
        <f t="array" ref="AE16">SUMPRODUCT(('Claims Data'!$I$10:$I$9996=$D16)*('Claims Data'!$K$10:$K$9996=AE$8)*('Claims Data'!$B$10:$B$9996="TPD")*'Claims Data'!$L$10:$L$9996)</f>
        <v>1</v>
      </c>
      <c r="AF16" s="3" cm="1">
        <f t="array" ref="AF16">SUMPRODUCT(('Claims Data'!$I$10:$I$9996=$D16)*('Claims Data'!$K$10:$K$9996=AF$8)*('Claims Data'!$B$10:$B$9996="TPD")*'Claims Data'!$L$10:$L$9996)</f>
        <v>0</v>
      </c>
      <c r="AG16" s="3" cm="1">
        <f t="array" ref="AG16">SUMPRODUCT(('Claims Data'!$I$10:$I$9996=$D16)*('Claims Data'!$K$10:$K$9996=AG$8)*('Claims Data'!$B$10:$B$9996="TPD")*'Claims Data'!$L$10:$L$9996)</f>
        <v>0</v>
      </c>
      <c r="AH16" s="3"/>
      <c r="AI16" s="3"/>
      <c r="AJ16" s="3"/>
      <c r="AK16" s="3"/>
      <c r="AL16" s="3"/>
      <c r="AM16" s="3"/>
      <c r="AN16" s="6"/>
    </row>
    <row r="17" spans="2:40" ht="14" x14ac:dyDescent="0.3">
      <c r="B17" s="245"/>
      <c r="C17" s="122">
        <f t="shared" si="2"/>
        <v>2018</v>
      </c>
      <c r="D17" s="29" t="s">
        <v>166</v>
      </c>
      <c r="E17" s="3" cm="1">
        <f t="array" ref="E17">SUMPRODUCT(('Claims Data'!$I$10:$I$9996=$D17)*('Claims Data'!$K$10:$K$9996=E$8)*('Claims Data'!$B$10:$B$9996="TPD")*'Claims Data'!$L$10:$L$9996)</f>
        <v>0</v>
      </c>
      <c r="F17" s="3" cm="1">
        <f t="array" ref="F17">SUMPRODUCT(('Claims Data'!$I$10:$I$9996=$D17)*('Claims Data'!$K$10:$K$9996=F$8)*('Claims Data'!$B$10:$B$9996="TPD")*'Claims Data'!$L$10:$L$9996)</f>
        <v>4</v>
      </c>
      <c r="G17" s="3" cm="1">
        <f t="array" ref="G17">SUMPRODUCT(('Claims Data'!$I$10:$I$9996=$D17)*('Claims Data'!$K$10:$K$9996=G$8)*('Claims Data'!$B$10:$B$9996="TPD")*'Claims Data'!$L$10:$L$9996)</f>
        <v>4</v>
      </c>
      <c r="H17" s="3" cm="1">
        <f t="array" ref="H17">SUMPRODUCT(('Claims Data'!$I$10:$I$9996=$D17)*('Claims Data'!$K$10:$K$9996=H$8)*('Claims Data'!$B$10:$B$9996="TPD")*'Claims Data'!$L$10:$L$9996)</f>
        <v>6</v>
      </c>
      <c r="I17" s="3" cm="1">
        <f t="array" ref="I17">SUMPRODUCT(('Claims Data'!$I$10:$I$9996=$D17)*('Claims Data'!$K$10:$K$9996=I$8)*('Claims Data'!$B$10:$B$9996="TPD")*'Claims Data'!$L$10:$L$9996)</f>
        <v>4</v>
      </c>
      <c r="J17" s="3" cm="1">
        <f t="array" ref="J17">SUMPRODUCT(('Claims Data'!$I$10:$I$9996=$D17)*('Claims Data'!$K$10:$K$9996=J$8)*('Claims Data'!$B$10:$B$9996="TPD")*'Claims Data'!$L$10:$L$9996)</f>
        <v>3</v>
      </c>
      <c r="K17" s="3" cm="1">
        <f t="array" ref="K17">SUMPRODUCT(('Claims Data'!$I$10:$I$9996=$D17)*('Claims Data'!$K$10:$K$9996=K$8)*('Claims Data'!$B$10:$B$9996="TPD")*'Claims Data'!$L$10:$L$9996)</f>
        <v>3</v>
      </c>
      <c r="L17" s="3" cm="1">
        <f t="array" ref="L17">SUMPRODUCT(('Claims Data'!$I$10:$I$9996=$D17)*('Claims Data'!$K$10:$K$9996=L$8)*('Claims Data'!$B$10:$B$9996="TPD")*'Claims Data'!$L$10:$L$9996)</f>
        <v>1</v>
      </c>
      <c r="M17" s="3" cm="1">
        <f t="array" ref="M17">SUMPRODUCT(('Claims Data'!$I$10:$I$9996=$D17)*('Claims Data'!$K$10:$K$9996=M$8)*('Claims Data'!$B$10:$B$9996="TPD")*'Claims Data'!$L$10:$L$9996)</f>
        <v>2</v>
      </c>
      <c r="N17" s="3" cm="1">
        <f t="array" ref="N17">SUMPRODUCT(('Claims Data'!$I$10:$I$9996=$D17)*('Claims Data'!$K$10:$K$9996=N$8)*('Claims Data'!$B$10:$B$9996="TPD")*'Claims Data'!$L$10:$L$9996)</f>
        <v>3</v>
      </c>
      <c r="O17" s="3" cm="1">
        <f t="array" ref="O17">SUMPRODUCT(('Claims Data'!$I$10:$I$9996=$D17)*('Claims Data'!$K$10:$K$9996=O$8)*('Claims Data'!$B$10:$B$9996="TPD")*'Claims Data'!$L$10:$L$9996)</f>
        <v>4</v>
      </c>
      <c r="P17" s="3" cm="1">
        <f t="array" ref="P17">SUMPRODUCT(('Claims Data'!$I$10:$I$9996=$D17)*('Claims Data'!$K$10:$K$9996=P$8)*('Claims Data'!$B$10:$B$9996="TPD")*'Claims Data'!$L$10:$L$9996)</f>
        <v>1</v>
      </c>
      <c r="Q17" s="3" cm="1">
        <f t="array" ref="Q17">SUMPRODUCT(('Claims Data'!$I$10:$I$9996=$D17)*('Claims Data'!$K$10:$K$9996=Q$8)*('Claims Data'!$B$10:$B$9996="TPD")*'Claims Data'!$L$10:$L$9996)</f>
        <v>0</v>
      </c>
      <c r="R17" s="3" cm="1">
        <f t="array" ref="R17">SUMPRODUCT(('Claims Data'!$I$10:$I$9996=$D17)*('Claims Data'!$K$10:$K$9996=R$8)*('Claims Data'!$B$10:$B$9996="TPD")*'Claims Data'!$L$10:$L$9996)</f>
        <v>0</v>
      </c>
      <c r="S17" s="3" cm="1">
        <f t="array" ref="S17">SUMPRODUCT(('Claims Data'!$I$10:$I$9996=$D17)*('Claims Data'!$K$10:$K$9996=S$8)*('Claims Data'!$B$10:$B$9996="TPD")*'Claims Data'!$L$10:$L$9996)</f>
        <v>3</v>
      </c>
      <c r="T17" s="3" cm="1">
        <f t="array" ref="T17">SUMPRODUCT(('Claims Data'!$I$10:$I$9996=$D17)*('Claims Data'!$K$10:$K$9996=T$8)*('Claims Data'!$B$10:$B$9996="TPD")*'Claims Data'!$L$10:$L$9996)</f>
        <v>2</v>
      </c>
      <c r="U17" s="3" cm="1">
        <f t="array" ref="U17">SUMPRODUCT(('Claims Data'!$I$10:$I$9996=$D17)*('Claims Data'!$K$10:$K$9996=U$8)*('Claims Data'!$B$10:$B$9996="TPD")*'Claims Data'!$L$10:$L$9996)</f>
        <v>0</v>
      </c>
      <c r="V17" s="3" cm="1">
        <f t="array" ref="V17">SUMPRODUCT(('Claims Data'!$I$10:$I$9996=$D17)*('Claims Data'!$K$10:$K$9996=V$8)*('Claims Data'!$B$10:$B$9996="TPD")*'Claims Data'!$L$10:$L$9996)</f>
        <v>2</v>
      </c>
      <c r="W17" s="3" cm="1">
        <f t="array" ref="W17">SUMPRODUCT(('Claims Data'!$I$10:$I$9996=$D17)*('Claims Data'!$K$10:$K$9996=W$8)*('Claims Data'!$B$10:$B$9996="TPD")*'Claims Data'!$L$10:$L$9996)</f>
        <v>3</v>
      </c>
      <c r="X17" s="3" cm="1">
        <f t="array" ref="X17">SUMPRODUCT(('Claims Data'!$I$10:$I$9996=$D17)*('Claims Data'!$K$10:$K$9996=X$8)*('Claims Data'!$B$10:$B$9996="TPD")*'Claims Data'!$L$10:$L$9996)</f>
        <v>4</v>
      </c>
      <c r="Y17" s="3" cm="1">
        <f t="array" ref="Y17">SUMPRODUCT(('Claims Data'!$I$10:$I$9996=$D17)*('Claims Data'!$K$10:$K$9996=Y$8)*('Claims Data'!$B$10:$B$9996="TPD")*'Claims Data'!$L$10:$L$9996)</f>
        <v>2</v>
      </c>
      <c r="Z17" s="3" cm="1">
        <f t="array" ref="Z17">SUMPRODUCT(('Claims Data'!$I$10:$I$9996=$D17)*('Claims Data'!$K$10:$K$9996=Z$8)*('Claims Data'!$B$10:$B$9996="TPD")*'Claims Data'!$L$10:$L$9996)</f>
        <v>1</v>
      </c>
      <c r="AA17" s="3" cm="1">
        <f t="array" ref="AA17">SUMPRODUCT(('Claims Data'!$I$10:$I$9996=$D17)*('Claims Data'!$K$10:$K$9996=AA$8)*('Claims Data'!$B$10:$B$9996="TPD")*'Claims Data'!$L$10:$L$9996)</f>
        <v>1</v>
      </c>
      <c r="AB17" s="3" cm="1">
        <f t="array" ref="AB17">SUMPRODUCT(('Claims Data'!$I$10:$I$9996=$D17)*('Claims Data'!$K$10:$K$9996=AB$8)*('Claims Data'!$B$10:$B$9996="TPD")*'Claims Data'!$L$10:$L$9996)</f>
        <v>0.8</v>
      </c>
      <c r="AC17" s="3" cm="1">
        <f t="array" ref="AC17">SUMPRODUCT(('Claims Data'!$I$10:$I$9996=$D17)*('Claims Data'!$K$10:$K$9996=AC$8)*('Claims Data'!$B$10:$B$9996="TPD")*'Claims Data'!$L$10:$L$9996)</f>
        <v>1</v>
      </c>
      <c r="AD17" s="3" cm="1">
        <f t="array" ref="AD17">SUMPRODUCT(('Claims Data'!$I$10:$I$9996=$D17)*('Claims Data'!$K$10:$K$9996=AD$8)*('Claims Data'!$B$10:$B$9996="TPD")*'Claims Data'!$L$10:$L$9996)</f>
        <v>0</v>
      </c>
      <c r="AE17" s="3" cm="1">
        <f t="array" ref="AE17">SUMPRODUCT(('Claims Data'!$I$10:$I$9996=$D17)*('Claims Data'!$K$10:$K$9996=AE$8)*('Claims Data'!$B$10:$B$9996="TPD")*'Claims Data'!$L$10:$L$9996)</f>
        <v>1</v>
      </c>
      <c r="AF17" s="3" cm="1">
        <f t="array" ref="AF17">SUMPRODUCT(('Claims Data'!$I$10:$I$9996=$D17)*('Claims Data'!$K$10:$K$9996=AF$8)*('Claims Data'!$B$10:$B$9996="TPD")*'Claims Data'!$L$10:$L$9996)</f>
        <v>1</v>
      </c>
      <c r="AG17" s="3"/>
      <c r="AH17" s="3"/>
      <c r="AI17" s="3"/>
      <c r="AJ17" s="3"/>
      <c r="AK17" s="3"/>
      <c r="AL17" s="3"/>
      <c r="AM17" s="3"/>
      <c r="AN17" s="6"/>
    </row>
    <row r="18" spans="2:40" ht="14" x14ac:dyDescent="0.3">
      <c r="B18" s="245"/>
      <c r="C18" s="122">
        <f t="shared" si="2"/>
        <v>2018</v>
      </c>
      <c r="D18" s="29" t="s">
        <v>167</v>
      </c>
      <c r="E18" s="3" cm="1">
        <f t="array" ref="E18">SUMPRODUCT(('Claims Data'!$I$10:$I$9996=$D18)*('Claims Data'!$K$10:$K$9996=E$8)*('Claims Data'!$B$10:$B$9996="TPD")*'Claims Data'!$L$10:$L$9996)</f>
        <v>0</v>
      </c>
      <c r="F18" s="3" cm="1">
        <f t="array" ref="F18">SUMPRODUCT(('Claims Data'!$I$10:$I$9996=$D18)*('Claims Data'!$K$10:$K$9996=F$8)*('Claims Data'!$B$10:$B$9996="TPD")*'Claims Data'!$L$10:$L$9996)</f>
        <v>0</v>
      </c>
      <c r="G18" s="3" cm="1">
        <f t="array" ref="G18">SUMPRODUCT(('Claims Data'!$I$10:$I$9996=$D18)*('Claims Data'!$K$10:$K$9996=G$8)*('Claims Data'!$B$10:$B$9996="TPD")*'Claims Data'!$L$10:$L$9996)</f>
        <v>3</v>
      </c>
      <c r="H18" s="3" cm="1">
        <f t="array" ref="H18">SUMPRODUCT(('Claims Data'!$I$10:$I$9996=$D18)*('Claims Data'!$K$10:$K$9996=H$8)*('Claims Data'!$B$10:$B$9996="TPD")*'Claims Data'!$L$10:$L$9996)</f>
        <v>11</v>
      </c>
      <c r="I18" s="3" cm="1">
        <f t="array" ref="I18">SUMPRODUCT(('Claims Data'!$I$10:$I$9996=$D18)*('Claims Data'!$K$10:$K$9996=I$8)*('Claims Data'!$B$10:$B$9996="TPD")*'Claims Data'!$L$10:$L$9996)</f>
        <v>2</v>
      </c>
      <c r="J18" s="3" cm="1">
        <f t="array" ref="J18">SUMPRODUCT(('Claims Data'!$I$10:$I$9996=$D18)*('Claims Data'!$K$10:$K$9996=J$8)*('Claims Data'!$B$10:$B$9996="TPD")*'Claims Data'!$L$10:$L$9996)</f>
        <v>3</v>
      </c>
      <c r="K18" s="3" cm="1">
        <f t="array" ref="K18">SUMPRODUCT(('Claims Data'!$I$10:$I$9996=$D18)*('Claims Data'!$K$10:$K$9996=K$8)*('Claims Data'!$B$10:$B$9996="TPD")*'Claims Data'!$L$10:$L$9996)</f>
        <v>6</v>
      </c>
      <c r="L18" s="3" cm="1">
        <f t="array" ref="L18">SUMPRODUCT(('Claims Data'!$I$10:$I$9996=$D18)*('Claims Data'!$K$10:$K$9996=L$8)*('Claims Data'!$B$10:$B$9996="TPD")*'Claims Data'!$L$10:$L$9996)</f>
        <v>5</v>
      </c>
      <c r="M18" s="3" cm="1">
        <f t="array" ref="M18">SUMPRODUCT(('Claims Data'!$I$10:$I$9996=$D18)*('Claims Data'!$K$10:$K$9996=M$8)*('Claims Data'!$B$10:$B$9996="TPD")*'Claims Data'!$L$10:$L$9996)</f>
        <v>1</v>
      </c>
      <c r="N18" s="3" cm="1">
        <f t="array" ref="N18">SUMPRODUCT(('Claims Data'!$I$10:$I$9996=$D18)*('Claims Data'!$K$10:$K$9996=N$8)*('Claims Data'!$B$10:$B$9996="TPD")*'Claims Data'!$L$10:$L$9996)</f>
        <v>2</v>
      </c>
      <c r="O18" s="3" cm="1">
        <f t="array" ref="O18">SUMPRODUCT(('Claims Data'!$I$10:$I$9996=$D18)*('Claims Data'!$K$10:$K$9996=O$8)*('Claims Data'!$B$10:$B$9996="TPD")*'Claims Data'!$L$10:$L$9996)</f>
        <v>5</v>
      </c>
      <c r="P18" s="3" cm="1">
        <f t="array" ref="P18">SUMPRODUCT(('Claims Data'!$I$10:$I$9996=$D18)*('Claims Data'!$K$10:$K$9996=P$8)*('Claims Data'!$B$10:$B$9996="TPD")*'Claims Data'!$L$10:$L$9996)</f>
        <v>3</v>
      </c>
      <c r="Q18" s="3" cm="1">
        <f t="array" ref="Q18">SUMPRODUCT(('Claims Data'!$I$10:$I$9996=$D18)*('Claims Data'!$K$10:$K$9996=Q$8)*('Claims Data'!$B$10:$B$9996="TPD")*'Claims Data'!$L$10:$L$9996)</f>
        <v>7</v>
      </c>
      <c r="R18" s="3" cm="1">
        <f t="array" ref="R18">SUMPRODUCT(('Claims Data'!$I$10:$I$9996=$D18)*('Claims Data'!$K$10:$K$9996=R$8)*('Claims Data'!$B$10:$B$9996="TPD")*'Claims Data'!$L$10:$L$9996)</f>
        <v>3</v>
      </c>
      <c r="S18" s="3" cm="1">
        <f t="array" ref="S18">SUMPRODUCT(('Claims Data'!$I$10:$I$9996=$D18)*('Claims Data'!$K$10:$K$9996=S$8)*('Claims Data'!$B$10:$B$9996="TPD")*'Claims Data'!$L$10:$L$9996)</f>
        <v>2</v>
      </c>
      <c r="T18" s="3" cm="1">
        <f t="array" ref="T18">SUMPRODUCT(('Claims Data'!$I$10:$I$9996=$D18)*('Claims Data'!$K$10:$K$9996=T$8)*('Claims Data'!$B$10:$B$9996="TPD")*'Claims Data'!$L$10:$L$9996)</f>
        <v>1</v>
      </c>
      <c r="U18" s="3" cm="1">
        <f t="array" ref="U18">SUMPRODUCT(('Claims Data'!$I$10:$I$9996=$D18)*('Claims Data'!$K$10:$K$9996=U$8)*('Claims Data'!$B$10:$B$9996="TPD")*'Claims Data'!$L$10:$L$9996)</f>
        <v>2</v>
      </c>
      <c r="V18" s="3" cm="1">
        <f t="array" ref="V18">SUMPRODUCT(('Claims Data'!$I$10:$I$9996=$D18)*('Claims Data'!$K$10:$K$9996=V$8)*('Claims Data'!$B$10:$B$9996="TPD")*'Claims Data'!$L$10:$L$9996)</f>
        <v>0</v>
      </c>
      <c r="W18" s="3" cm="1">
        <f t="array" ref="W18">SUMPRODUCT(('Claims Data'!$I$10:$I$9996=$D18)*('Claims Data'!$K$10:$K$9996=W$8)*('Claims Data'!$B$10:$B$9996="TPD")*'Claims Data'!$L$10:$L$9996)</f>
        <v>3</v>
      </c>
      <c r="X18" s="3" cm="1">
        <f t="array" ref="X18">SUMPRODUCT(('Claims Data'!$I$10:$I$9996=$D18)*('Claims Data'!$K$10:$K$9996=X$8)*('Claims Data'!$B$10:$B$9996="TPD")*'Claims Data'!$L$10:$L$9996)</f>
        <v>2</v>
      </c>
      <c r="Y18" s="3" cm="1">
        <f t="array" ref="Y18">SUMPRODUCT(('Claims Data'!$I$10:$I$9996=$D18)*('Claims Data'!$K$10:$K$9996=Y$8)*('Claims Data'!$B$10:$B$9996="TPD")*'Claims Data'!$L$10:$L$9996)</f>
        <v>3</v>
      </c>
      <c r="Z18" s="3" cm="1">
        <f t="array" ref="Z18">SUMPRODUCT(('Claims Data'!$I$10:$I$9996=$D18)*('Claims Data'!$K$10:$K$9996=Z$8)*('Claims Data'!$B$10:$B$9996="TPD")*'Claims Data'!$L$10:$L$9996)</f>
        <v>0</v>
      </c>
      <c r="AA18" s="3" cm="1">
        <f t="array" ref="AA18">SUMPRODUCT(('Claims Data'!$I$10:$I$9996=$D18)*('Claims Data'!$K$10:$K$9996=AA$8)*('Claims Data'!$B$10:$B$9996="TPD")*'Claims Data'!$L$10:$L$9996)</f>
        <v>0</v>
      </c>
      <c r="AB18" s="3" cm="1">
        <f t="array" ref="AB18">SUMPRODUCT(('Claims Data'!$I$10:$I$9996=$D18)*('Claims Data'!$K$10:$K$9996=AB$8)*('Claims Data'!$B$10:$B$9996="TPD")*'Claims Data'!$L$10:$L$9996)</f>
        <v>0.8</v>
      </c>
      <c r="AC18" s="3" cm="1">
        <f t="array" ref="AC18">SUMPRODUCT(('Claims Data'!$I$10:$I$9996=$D18)*('Claims Data'!$K$10:$K$9996=AC$8)*('Claims Data'!$B$10:$B$9996="TPD")*'Claims Data'!$L$10:$L$9996)</f>
        <v>0</v>
      </c>
      <c r="AD18" s="3" cm="1">
        <f t="array" ref="AD18">SUMPRODUCT(('Claims Data'!$I$10:$I$9996=$D18)*('Claims Data'!$K$10:$K$9996=AD$8)*('Claims Data'!$B$10:$B$9996="TPD")*'Claims Data'!$L$10:$L$9996)</f>
        <v>0</v>
      </c>
      <c r="AE18" s="3" cm="1">
        <f t="array" ref="AE18">SUMPRODUCT(('Claims Data'!$I$10:$I$9996=$D18)*('Claims Data'!$K$10:$K$9996=AE$8)*('Claims Data'!$B$10:$B$9996="TPD")*'Claims Data'!$L$10:$L$9996)</f>
        <v>1.8</v>
      </c>
      <c r="AF18" s="3"/>
      <c r="AG18" s="3"/>
      <c r="AH18" s="3"/>
      <c r="AI18" s="3"/>
      <c r="AJ18" s="3"/>
      <c r="AK18" s="3"/>
      <c r="AL18" s="3"/>
      <c r="AM18" s="3"/>
      <c r="AN18" s="6"/>
    </row>
    <row r="19" spans="2:40" ht="14" x14ac:dyDescent="0.3">
      <c r="B19" s="245"/>
      <c r="C19" s="122">
        <f t="shared" si="2"/>
        <v>2018</v>
      </c>
      <c r="D19" s="29" t="s">
        <v>168</v>
      </c>
      <c r="E19" s="3" cm="1">
        <f t="array" ref="E19">SUMPRODUCT(('Claims Data'!$I$10:$I$9996=$D19)*('Claims Data'!$K$10:$K$9996=E$8)*('Claims Data'!$B$10:$B$9996="TPD")*'Claims Data'!$L$10:$L$9996)</f>
        <v>0</v>
      </c>
      <c r="F19" s="3" cm="1">
        <f t="array" ref="F19">SUMPRODUCT(('Claims Data'!$I$10:$I$9996=$D19)*('Claims Data'!$K$10:$K$9996=F$8)*('Claims Data'!$B$10:$B$9996="TPD")*'Claims Data'!$L$10:$L$9996)</f>
        <v>2</v>
      </c>
      <c r="G19" s="3" cm="1">
        <f t="array" ref="G19">SUMPRODUCT(('Claims Data'!$I$10:$I$9996=$D19)*('Claims Data'!$K$10:$K$9996=G$8)*('Claims Data'!$B$10:$B$9996="TPD")*'Claims Data'!$L$10:$L$9996)</f>
        <v>3</v>
      </c>
      <c r="H19" s="3" cm="1">
        <f t="array" ref="H19">SUMPRODUCT(('Claims Data'!$I$10:$I$9996=$D19)*('Claims Data'!$K$10:$K$9996=H$8)*('Claims Data'!$B$10:$B$9996="TPD")*'Claims Data'!$L$10:$L$9996)</f>
        <v>7</v>
      </c>
      <c r="I19" s="3" cm="1">
        <f t="array" ref="I19">SUMPRODUCT(('Claims Data'!$I$10:$I$9996=$D19)*('Claims Data'!$K$10:$K$9996=I$8)*('Claims Data'!$B$10:$B$9996="TPD")*'Claims Data'!$L$10:$L$9996)</f>
        <v>6</v>
      </c>
      <c r="J19" s="3" cm="1">
        <f t="array" ref="J19">SUMPRODUCT(('Claims Data'!$I$10:$I$9996=$D19)*('Claims Data'!$K$10:$K$9996=J$8)*('Claims Data'!$B$10:$B$9996="TPD")*'Claims Data'!$L$10:$L$9996)</f>
        <v>4</v>
      </c>
      <c r="K19" s="3" cm="1">
        <f t="array" ref="K19">SUMPRODUCT(('Claims Data'!$I$10:$I$9996=$D19)*('Claims Data'!$K$10:$K$9996=K$8)*('Claims Data'!$B$10:$B$9996="TPD")*'Claims Data'!$L$10:$L$9996)</f>
        <v>3</v>
      </c>
      <c r="L19" s="3" cm="1">
        <f t="array" ref="L19">SUMPRODUCT(('Claims Data'!$I$10:$I$9996=$D19)*('Claims Data'!$K$10:$K$9996=L$8)*('Claims Data'!$B$10:$B$9996="TPD")*'Claims Data'!$L$10:$L$9996)</f>
        <v>4</v>
      </c>
      <c r="M19" s="3" cm="1">
        <f t="array" ref="M19">SUMPRODUCT(('Claims Data'!$I$10:$I$9996=$D19)*('Claims Data'!$K$10:$K$9996=M$8)*('Claims Data'!$B$10:$B$9996="TPD")*'Claims Data'!$L$10:$L$9996)</f>
        <v>4</v>
      </c>
      <c r="N19" s="3" cm="1">
        <f t="array" ref="N19">SUMPRODUCT(('Claims Data'!$I$10:$I$9996=$D19)*('Claims Data'!$K$10:$K$9996=N$8)*('Claims Data'!$B$10:$B$9996="TPD")*'Claims Data'!$L$10:$L$9996)</f>
        <v>9</v>
      </c>
      <c r="O19" s="3" cm="1">
        <f t="array" ref="O19">SUMPRODUCT(('Claims Data'!$I$10:$I$9996=$D19)*('Claims Data'!$K$10:$K$9996=O$8)*('Claims Data'!$B$10:$B$9996="TPD")*'Claims Data'!$L$10:$L$9996)</f>
        <v>5</v>
      </c>
      <c r="P19" s="3" cm="1">
        <f t="array" ref="P19">SUMPRODUCT(('Claims Data'!$I$10:$I$9996=$D19)*('Claims Data'!$K$10:$K$9996=P$8)*('Claims Data'!$B$10:$B$9996="TPD")*'Claims Data'!$L$10:$L$9996)</f>
        <v>1</v>
      </c>
      <c r="Q19" s="3" cm="1">
        <f t="array" ref="Q19">SUMPRODUCT(('Claims Data'!$I$10:$I$9996=$D19)*('Claims Data'!$K$10:$K$9996=Q$8)*('Claims Data'!$B$10:$B$9996="TPD")*'Claims Data'!$L$10:$L$9996)</f>
        <v>1</v>
      </c>
      <c r="R19" s="3" cm="1">
        <f t="array" ref="R19">SUMPRODUCT(('Claims Data'!$I$10:$I$9996=$D19)*('Claims Data'!$K$10:$K$9996=R$8)*('Claims Data'!$B$10:$B$9996="TPD")*'Claims Data'!$L$10:$L$9996)</f>
        <v>2</v>
      </c>
      <c r="S19" s="3" cm="1">
        <f t="array" ref="S19">SUMPRODUCT(('Claims Data'!$I$10:$I$9996=$D19)*('Claims Data'!$K$10:$K$9996=S$8)*('Claims Data'!$B$10:$B$9996="TPD")*'Claims Data'!$L$10:$L$9996)</f>
        <v>0</v>
      </c>
      <c r="T19" s="3" cm="1">
        <f t="array" ref="T19">SUMPRODUCT(('Claims Data'!$I$10:$I$9996=$D19)*('Claims Data'!$K$10:$K$9996=T$8)*('Claims Data'!$B$10:$B$9996="TPD")*'Claims Data'!$L$10:$L$9996)</f>
        <v>1</v>
      </c>
      <c r="U19" s="3" cm="1">
        <f t="array" ref="U19">SUMPRODUCT(('Claims Data'!$I$10:$I$9996=$D19)*('Claims Data'!$K$10:$K$9996=U$8)*('Claims Data'!$B$10:$B$9996="TPD")*'Claims Data'!$L$10:$L$9996)</f>
        <v>0</v>
      </c>
      <c r="V19" s="3" cm="1">
        <f t="array" ref="V19">SUMPRODUCT(('Claims Data'!$I$10:$I$9996=$D19)*('Claims Data'!$K$10:$K$9996=V$8)*('Claims Data'!$B$10:$B$9996="TPD")*'Claims Data'!$L$10:$L$9996)</f>
        <v>1</v>
      </c>
      <c r="W19" s="3" cm="1">
        <f t="array" ref="W19">SUMPRODUCT(('Claims Data'!$I$10:$I$9996=$D19)*('Claims Data'!$K$10:$K$9996=W$8)*('Claims Data'!$B$10:$B$9996="TPD")*'Claims Data'!$L$10:$L$9996)</f>
        <v>2</v>
      </c>
      <c r="X19" s="3" cm="1">
        <f t="array" ref="X19">SUMPRODUCT(('Claims Data'!$I$10:$I$9996=$D19)*('Claims Data'!$K$10:$K$9996=X$8)*('Claims Data'!$B$10:$B$9996="TPD")*'Claims Data'!$L$10:$L$9996)</f>
        <v>2</v>
      </c>
      <c r="Y19" s="3" cm="1">
        <f t="array" ref="Y19">SUMPRODUCT(('Claims Data'!$I$10:$I$9996=$D19)*('Claims Data'!$K$10:$K$9996=Y$8)*('Claims Data'!$B$10:$B$9996="TPD")*'Claims Data'!$L$10:$L$9996)</f>
        <v>2</v>
      </c>
      <c r="Z19" s="3" cm="1">
        <f t="array" ref="Z19">SUMPRODUCT(('Claims Data'!$I$10:$I$9996=$D19)*('Claims Data'!$K$10:$K$9996=Z$8)*('Claims Data'!$B$10:$B$9996="TPD")*'Claims Data'!$L$10:$L$9996)</f>
        <v>3</v>
      </c>
      <c r="AA19" s="3" cm="1">
        <f t="array" ref="AA19">SUMPRODUCT(('Claims Data'!$I$10:$I$9996=$D19)*('Claims Data'!$K$10:$K$9996=AA$8)*('Claims Data'!$B$10:$B$9996="TPD")*'Claims Data'!$L$10:$L$9996)</f>
        <v>3</v>
      </c>
      <c r="AB19" s="3" cm="1">
        <f t="array" ref="AB19">SUMPRODUCT(('Claims Data'!$I$10:$I$9996=$D19)*('Claims Data'!$K$10:$K$9996=AB$8)*('Claims Data'!$B$10:$B$9996="TPD")*'Claims Data'!$L$10:$L$9996)</f>
        <v>1</v>
      </c>
      <c r="AC19" s="3" cm="1">
        <f t="array" ref="AC19">SUMPRODUCT(('Claims Data'!$I$10:$I$9996=$D19)*('Claims Data'!$K$10:$K$9996=AC$8)*('Claims Data'!$B$10:$B$9996="TPD")*'Claims Data'!$L$10:$L$9996)</f>
        <v>2</v>
      </c>
      <c r="AD19" s="3" cm="1">
        <f t="array" ref="AD19">SUMPRODUCT(('Claims Data'!$I$10:$I$9996=$D19)*('Claims Data'!$K$10:$K$9996=AD$8)*('Claims Data'!$B$10:$B$9996="TPD")*'Claims Data'!$L$10:$L$9996)</f>
        <v>1</v>
      </c>
      <c r="AE19" s="3"/>
      <c r="AF19" s="3"/>
      <c r="AG19" s="3"/>
      <c r="AH19" s="3"/>
      <c r="AI19" s="3"/>
      <c r="AJ19" s="3"/>
      <c r="AK19" s="3"/>
      <c r="AL19" s="3"/>
      <c r="AM19" s="3"/>
      <c r="AN19" s="6"/>
    </row>
    <row r="20" spans="2:40" ht="14" x14ac:dyDescent="0.3">
      <c r="B20" s="245"/>
      <c r="C20" s="122">
        <f t="shared" si="2"/>
        <v>2018</v>
      </c>
      <c r="D20" s="29" t="s">
        <v>169</v>
      </c>
      <c r="E20" s="3" cm="1">
        <f t="array" ref="E20">SUMPRODUCT(('Claims Data'!$I$10:$I$9996=$D20)*('Claims Data'!$K$10:$K$9996=E$8)*('Claims Data'!$B$10:$B$9996="TPD")*'Claims Data'!$L$10:$L$9996)</f>
        <v>0</v>
      </c>
      <c r="F20" s="3" cm="1">
        <f t="array" ref="F20">SUMPRODUCT(('Claims Data'!$I$10:$I$9996=$D20)*('Claims Data'!$K$10:$K$9996=F$8)*('Claims Data'!$B$10:$B$9996="TPD")*'Claims Data'!$L$10:$L$9996)</f>
        <v>2</v>
      </c>
      <c r="G20" s="3" cm="1">
        <f t="array" ref="G20">SUMPRODUCT(('Claims Data'!$I$10:$I$9996=$D20)*('Claims Data'!$K$10:$K$9996=G$8)*('Claims Data'!$B$10:$B$9996="TPD")*'Claims Data'!$L$10:$L$9996)</f>
        <v>7</v>
      </c>
      <c r="H20" s="3" cm="1">
        <f t="array" ref="H20">SUMPRODUCT(('Claims Data'!$I$10:$I$9996=$D20)*('Claims Data'!$K$10:$K$9996=H$8)*('Claims Data'!$B$10:$B$9996="TPD")*'Claims Data'!$L$10:$L$9996)</f>
        <v>6</v>
      </c>
      <c r="I20" s="3" cm="1">
        <f t="array" ref="I20">SUMPRODUCT(('Claims Data'!$I$10:$I$9996=$D20)*('Claims Data'!$K$10:$K$9996=I$8)*('Claims Data'!$B$10:$B$9996="TPD")*'Claims Data'!$L$10:$L$9996)</f>
        <v>4</v>
      </c>
      <c r="J20" s="3" cm="1">
        <f t="array" ref="J20">SUMPRODUCT(('Claims Data'!$I$10:$I$9996=$D20)*('Claims Data'!$K$10:$K$9996=J$8)*('Claims Data'!$B$10:$B$9996="TPD")*'Claims Data'!$L$10:$L$9996)</f>
        <v>5</v>
      </c>
      <c r="K20" s="3" cm="1">
        <f t="array" ref="K20">SUMPRODUCT(('Claims Data'!$I$10:$I$9996=$D20)*('Claims Data'!$K$10:$K$9996=K$8)*('Claims Data'!$B$10:$B$9996="TPD")*'Claims Data'!$L$10:$L$9996)</f>
        <v>0</v>
      </c>
      <c r="L20" s="3" cm="1">
        <f t="array" ref="L20">SUMPRODUCT(('Claims Data'!$I$10:$I$9996=$D20)*('Claims Data'!$K$10:$K$9996=L$8)*('Claims Data'!$B$10:$B$9996="TPD")*'Claims Data'!$L$10:$L$9996)</f>
        <v>4</v>
      </c>
      <c r="M20" s="3" cm="1">
        <f t="array" ref="M20">SUMPRODUCT(('Claims Data'!$I$10:$I$9996=$D20)*('Claims Data'!$K$10:$K$9996=M$8)*('Claims Data'!$B$10:$B$9996="TPD")*'Claims Data'!$L$10:$L$9996)</f>
        <v>3</v>
      </c>
      <c r="N20" s="3" cm="1">
        <f t="array" ref="N20">SUMPRODUCT(('Claims Data'!$I$10:$I$9996=$D20)*('Claims Data'!$K$10:$K$9996=N$8)*('Claims Data'!$B$10:$B$9996="TPD")*'Claims Data'!$L$10:$L$9996)</f>
        <v>1</v>
      </c>
      <c r="O20" s="3" cm="1">
        <f t="array" ref="O20">SUMPRODUCT(('Claims Data'!$I$10:$I$9996=$D20)*('Claims Data'!$K$10:$K$9996=O$8)*('Claims Data'!$B$10:$B$9996="TPD")*'Claims Data'!$L$10:$L$9996)</f>
        <v>3</v>
      </c>
      <c r="P20" s="3" cm="1">
        <f t="array" ref="P20">SUMPRODUCT(('Claims Data'!$I$10:$I$9996=$D20)*('Claims Data'!$K$10:$K$9996=P$8)*('Claims Data'!$B$10:$B$9996="TPD")*'Claims Data'!$L$10:$L$9996)</f>
        <v>0</v>
      </c>
      <c r="Q20" s="3" cm="1">
        <f t="array" ref="Q20">SUMPRODUCT(('Claims Data'!$I$10:$I$9996=$D20)*('Claims Data'!$K$10:$K$9996=Q$8)*('Claims Data'!$B$10:$B$9996="TPD")*'Claims Data'!$L$10:$L$9996)</f>
        <v>4</v>
      </c>
      <c r="R20" s="3" cm="1">
        <f t="array" ref="R20">SUMPRODUCT(('Claims Data'!$I$10:$I$9996=$D20)*('Claims Data'!$K$10:$K$9996=R$8)*('Claims Data'!$B$10:$B$9996="TPD")*'Claims Data'!$L$10:$L$9996)</f>
        <v>2</v>
      </c>
      <c r="S20" s="3" cm="1">
        <f t="array" ref="S20">SUMPRODUCT(('Claims Data'!$I$10:$I$9996=$D20)*('Claims Data'!$K$10:$K$9996=S$8)*('Claims Data'!$B$10:$B$9996="TPD")*'Claims Data'!$L$10:$L$9996)</f>
        <v>4</v>
      </c>
      <c r="T20" s="3" cm="1">
        <f t="array" ref="T20">SUMPRODUCT(('Claims Data'!$I$10:$I$9996=$D20)*('Claims Data'!$K$10:$K$9996=T$8)*('Claims Data'!$B$10:$B$9996="TPD")*'Claims Data'!$L$10:$L$9996)</f>
        <v>1</v>
      </c>
      <c r="U20" s="3" cm="1">
        <f t="array" ref="U20">SUMPRODUCT(('Claims Data'!$I$10:$I$9996=$D20)*('Claims Data'!$K$10:$K$9996=U$8)*('Claims Data'!$B$10:$B$9996="TPD")*'Claims Data'!$L$10:$L$9996)</f>
        <v>1</v>
      </c>
      <c r="V20" s="3" cm="1">
        <f t="array" ref="V20">SUMPRODUCT(('Claims Data'!$I$10:$I$9996=$D20)*('Claims Data'!$K$10:$K$9996=V$8)*('Claims Data'!$B$10:$B$9996="TPD")*'Claims Data'!$L$10:$L$9996)</f>
        <v>2</v>
      </c>
      <c r="W20" s="3" cm="1">
        <f t="array" ref="W20">SUMPRODUCT(('Claims Data'!$I$10:$I$9996=$D20)*('Claims Data'!$K$10:$K$9996=W$8)*('Claims Data'!$B$10:$B$9996="TPD")*'Claims Data'!$L$10:$L$9996)</f>
        <v>0</v>
      </c>
      <c r="X20" s="3" cm="1">
        <f t="array" ref="X20">SUMPRODUCT(('Claims Data'!$I$10:$I$9996=$D20)*('Claims Data'!$K$10:$K$9996=X$8)*('Claims Data'!$B$10:$B$9996="TPD")*'Claims Data'!$L$10:$L$9996)</f>
        <v>1</v>
      </c>
      <c r="Y20" s="3" cm="1">
        <f t="array" ref="Y20">SUMPRODUCT(('Claims Data'!$I$10:$I$9996=$D20)*('Claims Data'!$K$10:$K$9996=Y$8)*('Claims Data'!$B$10:$B$9996="TPD")*'Claims Data'!$L$10:$L$9996)</f>
        <v>0</v>
      </c>
      <c r="Z20" s="3" cm="1">
        <f t="array" ref="Z20">SUMPRODUCT(('Claims Data'!$I$10:$I$9996=$D20)*('Claims Data'!$K$10:$K$9996=Z$8)*('Claims Data'!$B$10:$B$9996="TPD")*'Claims Data'!$L$10:$L$9996)</f>
        <v>3</v>
      </c>
      <c r="AA20" s="3" cm="1">
        <f t="array" ref="AA20">SUMPRODUCT(('Claims Data'!$I$10:$I$9996=$D20)*('Claims Data'!$K$10:$K$9996=AA$8)*('Claims Data'!$B$10:$B$9996="TPD")*'Claims Data'!$L$10:$L$9996)</f>
        <v>1</v>
      </c>
      <c r="AB20" s="3" cm="1">
        <f t="array" ref="AB20">SUMPRODUCT(('Claims Data'!$I$10:$I$9996=$D20)*('Claims Data'!$K$10:$K$9996=AB$8)*('Claims Data'!$B$10:$B$9996="TPD")*'Claims Data'!$L$10:$L$9996)</f>
        <v>1.8</v>
      </c>
      <c r="AC20" s="3" cm="1">
        <f t="array" ref="AC20">SUMPRODUCT(('Claims Data'!$I$10:$I$9996=$D20)*('Claims Data'!$K$10:$K$9996=AC$8)*('Claims Data'!$B$10:$B$9996="TPD")*'Claims Data'!$L$10:$L$9996)</f>
        <v>1</v>
      </c>
      <c r="AD20" s="3"/>
      <c r="AE20" s="3"/>
      <c r="AF20" s="3"/>
      <c r="AG20" s="3"/>
      <c r="AH20" s="3"/>
      <c r="AI20" s="3"/>
      <c r="AJ20" s="3"/>
      <c r="AK20" s="3"/>
      <c r="AL20" s="3"/>
      <c r="AM20" s="3"/>
      <c r="AN20" s="6"/>
    </row>
    <row r="21" spans="2:40" ht="14" x14ac:dyDescent="0.3">
      <c r="B21" s="245"/>
      <c r="C21" s="122">
        <f t="shared" si="2"/>
        <v>2019</v>
      </c>
      <c r="D21" s="29" t="s">
        <v>170</v>
      </c>
      <c r="E21" s="3" cm="1">
        <f t="array" ref="E21">SUMPRODUCT(('Claims Data'!$I$10:$I$9996=$D21)*('Claims Data'!$K$10:$K$9996=E$8)*('Claims Data'!$B$10:$B$9996="TPD")*'Claims Data'!$L$10:$L$9996)</f>
        <v>0</v>
      </c>
      <c r="F21" s="3" cm="1">
        <f t="array" ref="F21">SUMPRODUCT(('Claims Data'!$I$10:$I$9996=$D21)*('Claims Data'!$K$10:$K$9996=F$8)*('Claims Data'!$B$10:$B$9996="TPD")*'Claims Data'!$L$10:$L$9996)</f>
        <v>8</v>
      </c>
      <c r="G21" s="3" cm="1">
        <f t="array" ref="G21">SUMPRODUCT(('Claims Data'!$I$10:$I$9996=$D21)*('Claims Data'!$K$10:$K$9996=G$8)*('Claims Data'!$B$10:$B$9996="TPD")*'Claims Data'!$L$10:$L$9996)</f>
        <v>4</v>
      </c>
      <c r="H21" s="3" cm="1">
        <f t="array" ref="H21">SUMPRODUCT(('Claims Data'!$I$10:$I$9996=$D21)*('Claims Data'!$K$10:$K$9996=H$8)*('Claims Data'!$B$10:$B$9996="TPD")*'Claims Data'!$L$10:$L$9996)</f>
        <v>16</v>
      </c>
      <c r="I21" s="3" cm="1">
        <f t="array" ref="I21">SUMPRODUCT(('Claims Data'!$I$10:$I$9996=$D21)*('Claims Data'!$K$10:$K$9996=I$8)*('Claims Data'!$B$10:$B$9996="TPD")*'Claims Data'!$L$10:$L$9996)</f>
        <v>7</v>
      </c>
      <c r="J21" s="3" cm="1">
        <f t="array" ref="J21">SUMPRODUCT(('Claims Data'!$I$10:$I$9996=$D21)*('Claims Data'!$K$10:$K$9996=J$8)*('Claims Data'!$B$10:$B$9996="TPD")*'Claims Data'!$L$10:$L$9996)</f>
        <v>6</v>
      </c>
      <c r="K21" s="3" cm="1">
        <f t="array" ref="K21">SUMPRODUCT(('Claims Data'!$I$10:$I$9996=$D21)*('Claims Data'!$K$10:$K$9996=K$8)*('Claims Data'!$B$10:$B$9996="TPD")*'Claims Data'!$L$10:$L$9996)</f>
        <v>3</v>
      </c>
      <c r="L21" s="3" cm="1">
        <f t="array" ref="L21">SUMPRODUCT(('Claims Data'!$I$10:$I$9996=$D21)*('Claims Data'!$K$10:$K$9996=L$8)*('Claims Data'!$B$10:$B$9996="TPD")*'Claims Data'!$L$10:$L$9996)</f>
        <v>5</v>
      </c>
      <c r="M21" s="3" cm="1">
        <f t="array" ref="M21">SUMPRODUCT(('Claims Data'!$I$10:$I$9996=$D21)*('Claims Data'!$K$10:$K$9996=M$8)*('Claims Data'!$B$10:$B$9996="TPD")*'Claims Data'!$L$10:$L$9996)</f>
        <v>1</v>
      </c>
      <c r="N21" s="3" cm="1">
        <f t="array" ref="N21">SUMPRODUCT(('Claims Data'!$I$10:$I$9996=$D21)*('Claims Data'!$K$10:$K$9996=N$8)*('Claims Data'!$B$10:$B$9996="TPD")*'Claims Data'!$L$10:$L$9996)</f>
        <v>4</v>
      </c>
      <c r="O21" s="3" cm="1">
        <f t="array" ref="O21">SUMPRODUCT(('Claims Data'!$I$10:$I$9996=$D21)*('Claims Data'!$K$10:$K$9996=O$8)*('Claims Data'!$B$10:$B$9996="TPD")*'Claims Data'!$L$10:$L$9996)</f>
        <v>4</v>
      </c>
      <c r="P21" s="3" cm="1">
        <f t="array" ref="P21">SUMPRODUCT(('Claims Data'!$I$10:$I$9996=$D21)*('Claims Data'!$K$10:$K$9996=P$8)*('Claims Data'!$B$10:$B$9996="TPD")*'Claims Data'!$L$10:$L$9996)</f>
        <v>4</v>
      </c>
      <c r="Q21" s="3" cm="1">
        <f t="array" ref="Q21">SUMPRODUCT(('Claims Data'!$I$10:$I$9996=$D21)*('Claims Data'!$K$10:$K$9996=Q$8)*('Claims Data'!$B$10:$B$9996="TPD")*'Claims Data'!$L$10:$L$9996)</f>
        <v>3</v>
      </c>
      <c r="R21" s="3" cm="1">
        <f t="array" ref="R21">SUMPRODUCT(('Claims Data'!$I$10:$I$9996=$D21)*('Claims Data'!$K$10:$K$9996=R$8)*('Claims Data'!$B$10:$B$9996="TPD")*'Claims Data'!$L$10:$L$9996)</f>
        <v>4</v>
      </c>
      <c r="S21" s="3" cm="1">
        <f t="array" ref="S21">SUMPRODUCT(('Claims Data'!$I$10:$I$9996=$D21)*('Claims Data'!$K$10:$K$9996=S$8)*('Claims Data'!$B$10:$B$9996="TPD")*'Claims Data'!$L$10:$L$9996)</f>
        <v>4</v>
      </c>
      <c r="T21" s="3" cm="1">
        <f t="array" ref="T21">SUMPRODUCT(('Claims Data'!$I$10:$I$9996=$D21)*('Claims Data'!$K$10:$K$9996=T$8)*('Claims Data'!$B$10:$B$9996="TPD")*'Claims Data'!$L$10:$L$9996)</f>
        <v>1</v>
      </c>
      <c r="U21" s="3" cm="1">
        <f t="array" ref="U21">SUMPRODUCT(('Claims Data'!$I$10:$I$9996=$D21)*('Claims Data'!$K$10:$K$9996=U$8)*('Claims Data'!$B$10:$B$9996="TPD")*'Claims Data'!$L$10:$L$9996)</f>
        <v>4</v>
      </c>
      <c r="V21" s="3" cm="1">
        <f t="array" ref="V21">SUMPRODUCT(('Claims Data'!$I$10:$I$9996=$D21)*('Claims Data'!$K$10:$K$9996=V$8)*('Claims Data'!$B$10:$B$9996="TPD")*'Claims Data'!$L$10:$L$9996)</f>
        <v>2</v>
      </c>
      <c r="W21" s="3" cm="1">
        <f t="array" ref="W21">SUMPRODUCT(('Claims Data'!$I$10:$I$9996=$D21)*('Claims Data'!$K$10:$K$9996=W$8)*('Claims Data'!$B$10:$B$9996="TPD")*'Claims Data'!$L$10:$L$9996)</f>
        <v>1</v>
      </c>
      <c r="X21" s="3" cm="1">
        <f t="array" ref="X21">SUMPRODUCT(('Claims Data'!$I$10:$I$9996=$D21)*('Claims Data'!$K$10:$K$9996=X$8)*('Claims Data'!$B$10:$B$9996="TPD")*'Claims Data'!$L$10:$L$9996)</f>
        <v>1</v>
      </c>
      <c r="Y21" s="3" cm="1">
        <f t="array" ref="Y21">SUMPRODUCT(('Claims Data'!$I$10:$I$9996=$D21)*('Claims Data'!$K$10:$K$9996=Y$8)*('Claims Data'!$B$10:$B$9996="TPD")*'Claims Data'!$L$10:$L$9996)</f>
        <v>3</v>
      </c>
      <c r="Z21" s="3" cm="1">
        <f t="array" ref="Z21">SUMPRODUCT(('Claims Data'!$I$10:$I$9996=$D21)*('Claims Data'!$K$10:$K$9996=Z$8)*('Claims Data'!$B$10:$B$9996="TPD")*'Claims Data'!$L$10:$L$9996)</f>
        <v>1</v>
      </c>
      <c r="AA21" s="3" cm="1">
        <f t="array" ref="AA21">SUMPRODUCT(('Claims Data'!$I$10:$I$9996=$D21)*('Claims Data'!$K$10:$K$9996=AA$8)*('Claims Data'!$B$10:$B$9996="TPD")*'Claims Data'!$L$10:$L$9996)</f>
        <v>2.6</v>
      </c>
      <c r="AB21" s="3" cm="1">
        <f t="array" ref="AB21">SUMPRODUCT(('Claims Data'!$I$10:$I$9996=$D21)*('Claims Data'!$K$10:$K$9996=AB$8)*('Claims Data'!$B$10:$B$9996="TPD")*'Claims Data'!$L$10:$L$9996)</f>
        <v>0.8</v>
      </c>
      <c r="AC21" s="3"/>
      <c r="AD21" s="3"/>
      <c r="AE21" s="3"/>
      <c r="AF21" s="3"/>
      <c r="AG21" s="3"/>
      <c r="AH21" s="3"/>
      <c r="AI21" s="3"/>
      <c r="AJ21" s="3"/>
      <c r="AK21" s="3"/>
      <c r="AL21" s="3"/>
      <c r="AM21" s="3"/>
      <c r="AN21" s="6"/>
    </row>
    <row r="22" spans="2:40" ht="14" x14ac:dyDescent="0.3">
      <c r="B22" s="245"/>
      <c r="C22" s="122">
        <f t="shared" si="2"/>
        <v>2019</v>
      </c>
      <c r="D22" s="29" t="s">
        <v>171</v>
      </c>
      <c r="E22" s="3" cm="1">
        <f t="array" ref="E22">SUMPRODUCT(('Claims Data'!$I$10:$I$9996=$D22)*('Claims Data'!$K$10:$K$9996=E$8)*('Claims Data'!$B$10:$B$9996="TPD")*'Claims Data'!$L$10:$L$9996)</f>
        <v>2</v>
      </c>
      <c r="F22" s="3" cm="1">
        <f t="array" ref="F22">SUMPRODUCT(('Claims Data'!$I$10:$I$9996=$D22)*('Claims Data'!$K$10:$K$9996=F$8)*('Claims Data'!$B$10:$B$9996="TPD")*'Claims Data'!$L$10:$L$9996)</f>
        <v>9</v>
      </c>
      <c r="G22" s="3" cm="1">
        <f t="array" ref="G22">SUMPRODUCT(('Claims Data'!$I$10:$I$9996=$D22)*('Claims Data'!$K$10:$K$9996=G$8)*('Claims Data'!$B$10:$B$9996="TPD")*'Claims Data'!$L$10:$L$9996)</f>
        <v>3</v>
      </c>
      <c r="H22" s="3" cm="1">
        <f t="array" ref="H22">SUMPRODUCT(('Claims Data'!$I$10:$I$9996=$D22)*('Claims Data'!$K$10:$K$9996=H$8)*('Claims Data'!$B$10:$B$9996="TPD")*'Claims Data'!$L$10:$L$9996)</f>
        <v>12</v>
      </c>
      <c r="I22" s="3" cm="1">
        <f t="array" ref="I22">SUMPRODUCT(('Claims Data'!$I$10:$I$9996=$D22)*('Claims Data'!$K$10:$K$9996=I$8)*('Claims Data'!$B$10:$B$9996="TPD")*'Claims Data'!$L$10:$L$9996)</f>
        <v>3</v>
      </c>
      <c r="J22" s="3" cm="1">
        <f t="array" ref="J22">SUMPRODUCT(('Claims Data'!$I$10:$I$9996=$D22)*('Claims Data'!$K$10:$K$9996=J$8)*('Claims Data'!$B$10:$B$9996="TPD")*'Claims Data'!$L$10:$L$9996)</f>
        <v>6</v>
      </c>
      <c r="K22" s="3" cm="1">
        <f t="array" ref="K22">SUMPRODUCT(('Claims Data'!$I$10:$I$9996=$D22)*('Claims Data'!$K$10:$K$9996=K$8)*('Claims Data'!$B$10:$B$9996="TPD")*'Claims Data'!$L$10:$L$9996)</f>
        <v>9</v>
      </c>
      <c r="L22" s="3" cm="1">
        <f t="array" ref="L22">SUMPRODUCT(('Claims Data'!$I$10:$I$9996=$D22)*('Claims Data'!$K$10:$K$9996=L$8)*('Claims Data'!$B$10:$B$9996="TPD")*'Claims Data'!$L$10:$L$9996)</f>
        <v>6</v>
      </c>
      <c r="M22" s="3" cm="1">
        <f t="array" ref="M22">SUMPRODUCT(('Claims Data'!$I$10:$I$9996=$D22)*('Claims Data'!$K$10:$K$9996=M$8)*('Claims Data'!$B$10:$B$9996="TPD")*'Claims Data'!$L$10:$L$9996)</f>
        <v>5</v>
      </c>
      <c r="N22" s="3" cm="1">
        <f t="array" ref="N22">SUMPRODUCT(('Claims Data'!$I$10:$I$9996=$D22)*('Claims Data'!$K$10:$K$9996=N$8)*('Claims Data'!$B$10:$B$9996="TPD")*'Claims Data'!$L$10:$L$9996)</f>
        <v>3</v>
      </c>
      <c r="O22" s="3" cm="1">
        <f t="array" ref="O22">SUMPRODUCT(('Claims Data'!$I$10:$I$9996=$D22)*('Claims Data'!$K$10:$K$9996=O$8)*('Claims Data'!$B$10:$B$9996="TPD")*'Claims Data'!$L$10:$L$9996)</f>
        <v>3</v>
      </c>
      <c r="P22" s="3" cm="1">
        <f t="array" ref="P22">SUMPRODUCT(('Claims Data'!$I$10:$I$9996=$D22)*('Claims Data'!$K$10:$K$9996=P$8)*('Claims Data'!$B$10:$B$9996="TPD")*'Claims Data'!$L$10:$L$9996)</f>
        <v>4</v>
      </c>
      <c r="Q22" s="3" cm="1">
        <f t="array" ref="Q22">SUMPRODUCT(('Claims Data'!$I$10:$I$9996=$D22)*('Claims Data'!$K$10:$K$9996=Q$8)*('Claims Data'!$B$10:$B$9996="TPD")*'Claims Data'!$L$10:$L$9996)</f>
        <v>3</v>
      </c>
      <c r="R22" s="3" cm="1">
        <f t="array" ref="R22">SUMPRODUCT(('Claims Data'!$I$10:$I$9996=$D22)*('Claims Data'!$K$10:$K$9996=R$8)*('Claims Data'!$B$10:$B$9996="TPD")*'Claims Data'!$L$10:$L$9996)</f>
        <v>3</v>
      </c>
      <c r="S22" s="3" cm="1">
        <f t="array" ref="S22">SUMPRODUCT(('Claims Data'!$I$10:$I$9996=$D22)*('Claims Data'!$K$10:$K$9996=S$8)*('Claims Data'!$B$10:$B$9996="TPD")*'Claims Data'!$L$10:$L$9996)</f>
        <v>2</v>
      </c>
      <c r="T22" s="3" cm="1">
        <f t="array" ref="T22">SUMPRODUCT(('Claims Data'!$I$10:$I$9996=$D22)*('Claims Data'!$K$10:$K$9996=T$8)*('Claims Data'!$B$10:$B$9996="TPD")*'Claims Data'!$L$10:$L$9996)</f>
        <v>5</v>
      </c>
      <c r="U22" s="3" cm="1">
        <f t="array" ref="U22">SUMPRODUCT(('Claims Data'!$I$10:$I$9996=$D22)*('Claims Data'!$K$10:$K$9996=U$8)*('Claims Data'!$B$10:$B$9996="TPD")*'Claims Data'!$L$10:$L$9996)</f>
        <v>1</v>
      </c>
      <c r="V22" s="3" cm="1">
        <f t="array" ref="V22">SUMPRODUCT(('Claims Data'!$I$10:$I$9996=$D22)*('Claims Data'!$K$10:$K$9996=V$8)*('Claims Data'!$B$10:$B$9996="TPD")*'Claims Data'!$L$10:$L$9996)</f>
        <v>1</v>
      </c>
      <c r="W22" s="3" cm="1">
        <f t="array" ref="W22">SUMPRODUCT(('Claims Data'!$I$10:$I$9996=$D22)*('Claims Data'!$K$10:$K$9996=W$8)*('Claims Data'!$B$10:$B$9996="TPD")*'Claims Data'!$L$10:$L$9996)</f>
        <v>3</v>
      </c>
      <c r="X22" s="3" cm="1">
        <f t="array" ref="X22">SUMPRODUCT(('Claims Data'!$I$10:$I$9996=$D22)*('Claims Data'!$K$10:$K$9996=X$8)*('Claims Data'!$B$10:$B$9996="TPD")*'Claims Data'!$L$10:$L$9996)</f>
        <v>2.8</v>
      </c>
      <c r="Y22" s="3" cm="1">
        <f t="array" ref="Y22">SUMPRODUCT(('Claims Data'!$I$10:$I$9996=$D22)*('Claims Data'!$K$10:$K$9996=Y$8)*('Claims Data'!$B$10:$B$9996="TPD")*'Claims Data'!$L$10:$L$9996)</f>
        <v>1</v>
      </c>
      <c r="Z22" s="3" cm="1">
        <f t="array" ref="Z22">SUMPRODUCT(('Claims Data'!$I$10:$I$9996=$D22)*('Claims Data'!$K$10:$K$9996=Z$8)*('Claims Data'!$B$10:$B$9996="TPD")*'Claims Data'!$L$10:$L$9996)</f>
        <v>1</v>
      </c>
      <c r="AA22" s="3" cm="1">
        <f t="array" ref="AA22">SUMPRODUCT(('Claims Data'!$I$10:$I$9996=$D22)*('Claims Data'!$K$10:$K$9996=AA$8)*('Claims Data'!$B$10:$B$9996="TPD")*'Claims Data'!$L$10:$L$9996)</f>
        <v>3.5999999999999996</v>
      </c>
      <c r="AB22" s="3"/>
      <c r="AC22" s="3"/>
      <c r="AD22" s="3"/>
      <c r="AE22" s="3"/>
      <c r="AF22" s="3"/>
      <c r="AG22" s="3"/>
      <c r="AH22" s="3"/>
      <c r="AI22" s="3"/>
      <c r="AJ22" s="3"/>
      <c r="AK22" s="3"/>
      <c r="AL22" s="3"/>
      <c r="AM22" s="3"/>
      <c r="AN22" s="6"/>
    </row>
    <row r="23" spans="2:40" ht="14" x14ac:dyDescent="0.3">
      <c r="B23" s="245"/>
      <c r="C23" s="122">
        <f t="shared" si="2"/>
        <v>2019</v>
      </c>
      <c r="D23" s="29" t="s">
        <v>172</v>
      </c>
      <c r="E23" s="3" cm="1">
        <f t="array" ref="E23">SUMPRODUCT(('Claims Data'!$I$10:$I$9996=$D23)*('Claims Data'!$K$10:$K$9996=E$8)*('Claims Data'!$B$10:$B$9996="TPD")*'Claims Data'!$L$10:$L$9996)</f>
        <v>1</v>
      </c>
      <c r="F23" s="3" cm="1">
        <f t="array" ref="F23">SUMPRODUCT(('Claims Data'!$I$10:$I$9996=$D23)*('Claims Data'!$K$10:$K$9996=F$8)*('Claims Data'!$B$10:$B$9996="TPD")*'Claims Data'!$L$10:$L$9996)</f>
        <v>3</v>
      </c>
      <c r="G23" s="3" cm="1">
        <f t="array" ref="G23">SUMPRODUCT(('Claims Data'!$I$10:$I$9996=$D23)*('Claims Data'!$K$10:$K$9996=G$8)*('Claims Data'!$B$10:$B$9996="TPD")*'Claims Data'!$L$10:$L$9996)</f>
        <v>7</v>
      </c>
      <c r="H23" s="3" cm="1">
        <f t="array" ref="H23">SUMPRODUCT(('Claims Data'!$I$10:$I$9996=$D23)*('Claims Data'!$K$10:$K$9996=H$8)*('Claims Data'!$B$10:$B$9996="TPD")*'Claims Data'!$L$10:$L$9996)</f>
        <v>10</v>
      </c>
      <c r="I23" s="3" cm="1">
        <f t="array" ref="I23">SUMPRODUCT(('Claims Data'!$I$10:$I$9996=$D23)*('Claims Data'!$K$10:$K$9996=I$8)*('Claims Data'!$B$10:$B$9996="TPD")*'Claims Data'!$L$10:$L$9996)</f>
        <v>9</v>
      </c>
      <c r="J23" s="3" cm="1">
        <f t="array" ref="J23">SUMPRODUCT(('Claims Data'!$I$10:$I$9996=$D23)*('Claims Data'!$K$10:$K$9996=J$8)*('Claims Data'!$B$10:$B$9996="TPD")*'Claims Data'!$L$10:$L$9996)</f>
        <v>3</v>
      </c>
      <c r="K23" s="3" cm="1">
        <f t="array" ref="K23">SUMPRODUCT(('Claims Data'!$I$10:$I$9996=$D23)*('Claims Data'!$K$10:$K$9996=K$8)*('Claims Data'!$B$10:$B$9996="TPD")*'Claims Data'!$L$10:$L$9996)</f>
        <v>6</v>
      </c>
      <c r="L23" s="3" cm="1">
        <f t="array" ref="L23">SUMPRODUCT(('Claims Data'!$I$10:$I$9996=$D23)*('Claims Data'!$K$10:$K$9996=L$8)*('Claims Data'!$B$10:$B$9996="TPD")*'Claims Data'!$L$10:$L$9996)</f>
        <v>4</v>
      </c>
      <c r="M23" s="3" cm="1">
        <f t="array" ref="M23">SUMPRODUCT(('Claims Data'!$I$10:$I$9996=$D23)*('Claims Data'!$K$10:$K$9996=M$8)*('Claims Data'!$B$10:$B$9996="TPD")*'Claims Data'!$L$10:$L$9996)</f>
        <v>0</v>
      </c>
      <c r="N23" s="3" cm="1">
        <f t="array" ref="N23">SUMPRODUCT(('Claims Data'!$I$10:$I$9996=$D23)*('Claims Data'!$K$10:$K$9996=N$8)*('Claims Data'!$B$10:$B$9996="TPD")*'Claims Data'!$L$10:$L$9996)</f>
        <v>3</v>
      </c>
      <c r="O23" s="3" cm="1">
        <f t="array" ref="O23">SUMPRODUCT(('Claims Data'!$I$10:$I$9996=$D23)*('Claims Data'!$K$10:$K$9996=O$8)*('Claims Data'!$B$10:$B$9996="TPD")*'Claims Data'!$L$10:$L$9996)</f>
        <v>1</v>
      </c>
      <c r="P23" s="3" cm="1">
        <f t="array" ref="P23">SUMPRODUCT(('Claims Data'!$I$10:$I$9996=$D23)*('Claims Data'!$K$10:$K$9996=P$8)*('Claims Data'!$B$10:$B$9996="TPD")*'Claims Data'!$L$10:$L$9996)</f>
        <v>2</v>
      </c>
      <c r="Q23" s="3" cm="1">
        <f t="array" ref="Q23">SUMPRODUCT(('Claims Data'!$I$10:$I$9996=$D23)*('Claims Data'!$K$10:$K$9996=Q$8)*('Claims Data'!$B$10:$B$9996="TPD")*'Claims Data'!$L$10:$L$9996)</f>
        <v>8</v>
      </c>
      <c r="R23" s="3" cm="1">
        <f t="array" ref="R23">SUMPRODUCT(('Claims Data'!$I$10:$I$9996=$D23)*('Claims Data'!$K$10:$K$9996=R$8)*('Claims Data'!$B$10:$B$9996="TPD")*'Claims Data'!$L$10:$L$9996)</f>
        <v>5</v>
      </c>
      <c r="S23" s="3" cm="1">
        <f t="array" ref="S23">SUMPRODUCT(('Claims Data'!$I$10:$I$9996=$D23)*('Claims Data'!$K$10:$K$9996=S$8)*('Claims Data'!$B$10:$B$9996="TPD")*'Claims Data'!$L$10:$L$9996)</f>
        <v>4</v>
      </c>
      <c r="T23" s="3" cm="1">
        <f t="array" ref="T23">SUMPRODUCT(('Claims Data'!$I$10:$I$9996=$D23)*('Claims Data'!$K$10:$K$9996=T$8)*('Claims Data'!$B$10:$B$9996="TPD")*'Claims Data'!$L$10:$L$9996)</f>
        <v>5</v>
      </c>
      <c r="U23" s="3" cm="1">
        <f t="array" ref="U23">SUMPRODUCT(('Claims Data'!$I$10:$I$9996=$D23)*('Claims Data'!$K$10:$K$9996=U$8)*('Claims Data'!$B$10:$B$9996="TPD")*'Claims Data'!$L$10:$L$9996)</f>
        <v>3</v>
      </c>
      <c r="V23" s="3" cm="1">
        <f t="array" ref="V23">SUMPRODUCT(('Claims Data'!$I$10:$I$9996=$D23)*('Claims Data'!$K$10:$K$9996=V$8)*('Claims Data'!$B$10:$B$9996="TPD")*'Claims Data'!$L$10:$L$9996)</f>
        <v>2</v>
      </c>
      <c r="W23" s="3" cm="1">
        <f t="array" ref="W23">SUMPRODUCT(('Claims Data'!$I$10:$I$9996=$D23)*('Claims Data'!$K$10:$K$9996=W$8)*('Claims Data'!$B$10:$B$9996="TPD")*'Claims Data'!$L$10:$L$9996)</f>
        <v>1</v>
      </c>
      <c r="X23" s="3" cm="1">
        <f t="array" ref="X23">SUMPRODUCT(('Claims Data'!$I$10:$I$9996=$D23)*('Claims Data'!$K$10:$K$9996=X$8)*('Claims Data'!$B$10:$B$9996="TPD")*'Claims Data'!$L$10:$L$9996)</f>
        <v>0</v>
      </c>
      <c r="Y23" s="3" cm="1">
        <f t="array" ref="Y23">SUMPRODUCT(('Claims Data'!$I$10:$I$9996=$D23)*('Claims Data'!$K$10:$K$9996=Y$8)*('Claims Data'!$B$10:$B$9996="TPD")*'Claims Data'!$L$10:$L$9996)</f>
        <v>1.8</v>
      </c>
      <c r="Z23" s="3" cm="1">
        <f t="array" ref="Z23">SUMPRODUCT(('Claims Data'!$I$10:$I$9996=$D23)*('Claims Data'!$K$10:$K$9996=Z$8)*('Claims Data'!$B$10:$B$9996="TPD")*'Claims Data'!$L$10:$L$9996)</f>
        <v>6.3999999999999995</v>
      </c>
      <c r="AA23" s="3"/>
      <c r="AB23" s="3"/>
      <c r="AC23" s="3"/>
      <c r="AD23" s="3"/>
      <c r="AE23" s="3"/>
      <c r="AF23" s="3"/>
      <c r="AG23" s="3"/>
      <c r="AH23" s="3"/>
      <c r="AI23" s="3"/>
      <c r="AJ23" s="3"/>
      <c r="AK23" s="3"/>
      <c r="AL23" s="3"/>
      <c r="AM23" s="3"/>
      <c r="AN23" s="6"/>
    </row>
    <row r="24" spans="2:40" ht="14" x14ac:dyDescent="0.3">
      <c r="B24" s="245"/>
      <c r="C24" s="122">
        <f t="shared" si="2"/>
        <v>2019</v>
      </c>
      <c r="D24" s="29" t="s">
        <v>173</v>
      </c>
      <c r="E24" s="3" cm="1">
        <f t="array" ref="E24">SUMPRODUCT(('Claims Data'!$I$10:$I$9996=$D24)*('Claims Data'!$K$10:$K$9996=E$8)*('Claims Data'!$B$10:$B$9996="TPD")*'Claims Data'!$L$10:$L$9996)</f>
        <v>1</v>
      </c>
      <c r="F24" s="3" cm="1">
        <f t="array" ref="F24">SUMPRODUCT(('Claims Data'!$I$10:$I$9996=$D24)*('Claims Data'!$K$10:$K$9996=F$8)*('Claims Data'!$B$10:$B$9996="TPD")*'Claims Data'!$L$10:$L$9996)</f>
        <v>7</v>
      </c>
      <c r="G24" s="3" cm="1">
        <f t="array" ref="G24">SUMPRODUCT(('Claims Data'!$I$10:$I$9996=$D24)*('Claims Data'!$K$10:$K$9996=G$8)*('Claims Data'!$B$10:$B$9996="TPD")*'Claims Data'!$L$10:$L$9996)</f>
        <v>8</v>
      </c>
      <c r="H24" s="3" cm="1">
        <f t="array" ref="H24">SUMPRODUCT(('Claims Data'!$I$10:$I$9996=$D24)*('Claims Data'!$K$10:$K$9996=H$8)*('Claims Data'!$B$10:$B$9996="TPD")*'Claims Data'!$L$10:$L$9996)</f>
        <v>11</v>
      </c>
      <c r="I24" s="3" cm="1">
        <f t="array" ref="I24">SUMPRODUCT(('Claims Data'!$I$10:$I$9996=$D24)*('Claims Data'!$K$10:$K$9996=I$8)*('Claims Data'!$B$10:$B$9996="TPD")*'Claims Data'!$L$10:$L$9996)</f>
        <v>11</v>
      </c>
      <c r="J24" s="3" cm="1">
        <f t="array" ref="J24">SUMPRODUCT(('Claims Data'!$I$10:$I$9996=$D24)*('Claims Data'!$K$10:$K$9996=J$8)*('Claims Data'!$B$10:$B$9996="TPD")*'Claims Data'!$L$10:$L$9996)</f>
        <v>6</v>
      </c>
      <c r="K24" s="3" cm="1">
        <f t="array" ref="K24">SUMPRODUCT(('Claims Data'!$I$10:$I$9996=$D24)*('Claims Data'!$K$10:$K$9996=K$8)*('Claims Data'!$B$10:$B$9996="TPD")*'Claims Data'!$L$10:$L$9996)</f>
        <v>3</v>
      </c>
      <c r="L24" s="3" cm="1">
        <f t="array" ref="L24">SUMPRODUCT(('Claims Data'!$I$10:$I$9996=$D24)*('Claims Data'!$K$10:$K$9996=L$8)*('Claims Data'!$B$10:$B$9996="TPD")*'Claims Data'!$L$10:$L$9996)</f>
        <v>2</v>
      </c>
      <c r="M24" s="3" cm="1">
        <f t="array" ref="M24">SUMPRODUCT(('Claims Data'!$I$10:$I$9996=$D24)*('Claims Data'!$K$10:$K$9996=M$8)*('Claims Data'!$B$10:$B$9996="TPD")*'Claims Data'!$L$10:$L$9996)</f>
        <v>9</v>
      </c>
      <c r="N24" s="3" cm="1">
        <f t="array" ref="N24">SUMPRODUCT(('Claims Data'!$I$10:$I$9996=$D24)*('Claims Data'!$K$10:$K$9996=N$8)*('Claims Data'!$B$10:$B$9996="TPD")*'Claims Data'!$L$10:$L$9996)</f>
        <v>1</v>
      </c>
      <c r="O24" s="3" cm="1">
        <f t="array" ref="O24">SUMPRODUCT(('Claims Data'!$I$10:$I$9996=$D24)*('Claims Data'!$K$10:$K$9996=O$8)*('Claims Data'!$B$10:$B$9996="TPD")*'Claims Data'!$L$10:$L$9996)</f>
        <v>0</v>
      </c>
      <c r="P24" s="3" cm="1">
        <f t="array" ref="P24">SUMPRODUCT(('Claims Data'!$I$10:$I$9996=$D24)*('Claims Data'!$K$10:$K$9996=P$8)*('Claims Data'!$B$10:$B$9996="TPD")*'Claims Data'!$L$10:$L$9996)</f>
        <v>3</v>
      </c>
      <c r="Q24" s="3" cm="1">
        <f t="array" ref="Q24">SUMPRODUCT(('Claims Data'!$I$10:$I$9996=$D24)*('Claims Data'!$K$10:$K$9996=Q$8)*('Claims Data'!$B$10:$B$9996="TPD")*'Claims Data'!$L$10:$L$9996)</f>
        <v>4</v>
      </c>
      <c r="R24" s="3" cm="1">
        <f t="array" ref="R24">SUMPRODUCT(('Claims Data'!$I$10:$I$9996=$D24)*('Claims Data'!$K$10:$K$9996=R$8)*('Claims Data'!$B$10:$B$9996="TPD")*'Claims Data'!$L$10:$L$9996)</f>
        <v>6.8</v>
      </c>
      <c r="S24" s="3" cm="1">
        <f t="array" ref="S24">SUMPRODUCT(('Claims Data'!$I$10:$I$9996=$D24)*('Claims Data'!$K$10:$K$9996=S$8)*('Claims Data'!$B$10:$B$9996="TPD")*'Claims Data'!$L$10:$L$9996)</f>
        <v>2</v>
      </c>
      <c r="T24" s="3" cm="1">
        <f t="array" ref="T24">SUMPRODUCT(('Claims Data'!$I$10:$I$9996=$D24)*('Claims Data'!$K$10:$K$9996=T$8)*('Claims Data'!$B$10:$B$9996="TPD")*'Claims Data'!$L$10:$L$9996)</f>
        <v>1</v>
      </c>
      <c r="U24" s="3" cm="1">
        <f t="array" ref="U24">SUMPRODUCT(('Claims Data'!$I$10:$I$9996=$D24)*('Claims Data'!$K$10:$K$9996=U$8)*('Claims Data'!$B$10:$B$9996="TPD")*'Claims Data'!$L$10:$L$9996)</f>
        <v>3</v>
      </c>
      <c r="V24" s="3" cm="1">
        <f t="array" ref="V24">SUMPRODUCT(('Claims Data'!$I$10:$I$9996=$D24)*('Claims Data'!$K$10:$K$9996=V$8)*('Claims Data'!$B$10:$B$9996="TPD")*'Claims Data'!$L$10:$L$9996)</f>
        <v>1</v>
      </c>
      <c r="W24" s="3" cm="1">
        <f t="array" ref="W24">SUMPRODUCT(('Claims Data'!$I$10:$I$9996=$D24)*('Claims Data'!$K$10:$K$9996=W$8)*('Claims Data'!$B$10:$B$9996="TPD")*'Claims Data'!$L$10:$L$9996)</f>
        <v>4</v>
      </c>
      <c r="X24" s="3" cm="1">
        <f t="array" ref="X24">SUMPRODUCT(('Claims Data'!$I$10:$I$9996=$D24)*('Claims Data'!$K$10:$K$9996=X$8)*('Claims Data'!$B$10:$B$9996="TPD")*'Claims Data'!$L$10:$L$9996)</f>
        <v>1.8</v>
      </c>
      <c r="Y24" s="3" cm="1">
        <f t="array" ref="Y24">SUMPRODUCT(('Claims Data'!$I$10:$I$9996=$D24)*('Claims Data'!$K$10:$K$9996=Y$8)*('Claims Data'!$B$10:$B$9996="TPD")*'Claims Data'!$L$10:$L$9996)</f>
        <v>3.4000000000000004</v>
      </c>
      <c r="Z24" s="3"/>
      <c r="AA24" s="3"/>
      <c r="AB24" s="3"/>
      <c r="AC24" s="3"/>
      <c r="AD24" s="3"/>
      <c r="AE24" s="3"/>
      <c r="AF24" s="3"/>
      <c r="AG24" s="3"/>
      <c r="AH24" s="3"/>
      <c r="AI24" s="3"/>
      <c r="AJ24" s="3"/>
      <c r="AK24" s="3"/>
      <c r="AL24" s="3"/>
      <c r="AM24" s="3"/>
      <c r="AN24" s="6"/>
    </row>
    <row r="25" spans="2:40" ht="14" x14ac:dyDescent="0.3">
      <c r="B25" s="245"/>
      <c r="C25" s="122">
        <f t="shared" si="2"/>
        <v>2020</v>
      </c>
      <c r="D25" s="29" t="s">
        <v>174</v>
      </c>
      <c r="E25" s="3" cm="1">
        <f t="array" ref="E25">SUMPRODUCT(('Claims Data'!$I$10:$I$9996=$D25)*('Claims Data'!$K$10:$K$9996=E$8)*('Claims Data'!$B$10:$B$9996="TPD")*'Claims Data'!$L$10:$L$9996)</f>
        <v>4</v>
      </c>
      <c r="F25" s="3" cm="1">
        <f t="array" ref="F25">SUMPRODUCT(('Claims Data'!$I$10:$I$9996=$D25)*('Claims Data'!$K$10:$K$9996=F$8)*('Claims Data'!$B$10:$B$9996="TPD")*'Claims Data'!$L$10:$L$9996)</f>
        <v>8</v>
      </c>
      <c r="G25" s="3" cm="1">
        <f t="array" ref="G25">SUMPRODUCT(('Claims Data'!$I$10:$I$9996=$D25)*('Claims Data'!$K$10:$K$9996=G$8)*('Claims Data'!$B$10:$B$9996="TPD")*'Claims Data'!$L$10:$L$9996)</f>
        <v>8</v>
      </c>
      <c r="H25" s="3" cm="1">
        <f t="array" ref="H25">SUMPRODUCT(('Claims Data'!$I$10:$I$9996=$D25)*('Claims Data'!$K$10:$K$9996=H$8)*('Claims Data'!$B$10:$B$9996="TPD")*'Claims Data'!$L$10:$L$9996)</f>
        <v>11</v>
      </c>
      <c r="I25" s="3" cm="1">
        <f t="array" ref="I25">SUMPRODUCT(('Claims Data'!$I$10:$I$9996=$D25)*('Claims Data'!$K$10:$K$9996=I$8)*('Claims Data'!$B$10:$B$9996="TPD")*'Claims Data'!$L$10:$L$9996)</f>
        <v>9</v>
      </c>
      <c r="J25" s="3" cm="1">
        <f t="array" ref="J25">SUMPRODUCT(('Claims Data'!$I$10:$I$9996=$D25)*('Claims Data'!$K$10:$K$9996=J$8)*('Claims Data'!$B$10:$B$9996="TPD")*'Claims Data'!$L$10:$L$9996)</f>
        <v>5</v>
      </c>
      <c r="K25" s="3" cm="1">
        <f t="array" ref="K25">SUMPRODUCT(('Claims Data'!$I$10:$I$9996=$D25)*('Claims Data'!$K$10:$K$9996=K$8)*('Claims Data'!$B$10:$B$9996="TPD")*'Claims Data'!$L$10:$L$9996)</f>
        <v>5</v>
      </c>
      <c r="L25" s="3" cm="1">
        <f t="array" ref="L25">SUMPRODUCT(('Claims Data'!$I$10:$I$9996=$D25)*('Claims Data'!$K$10:$K$9996=L$8)*('Claims Data'!$B$10:$B$9996="TPD")*'Claims Data'!$L$10:$L$9996)</f>
        <v>8</v>
      </c>
      <c r="M25" s="3" cm="1">
        <f t="array" ref="M25">SUMPRODUCT(('Claims Data'!$I$10:$I$9996=$D25)*('Claims Data'!$K$10:$K$9996=M$8)*('Claims Data'!$B$10:$B$9996="TPD")*'Claims Data'!$L$10:$L$9996)</f>
        <v>2</v>
      </c>
      <c r="N25" s="3" cm="1">
        <f t="array" ref="N25">SUMPRODUCT(('Claims Data'!$I$10:$I$9996=$D25)*('Claims Data'!$K$10:$K$9996=N$8)*('Claims Data'!$B$10:$B$9996="TPD")*'Claims Data'!$L$10:$L$9996)</f>
        <v>3</v>
      </c>
      <c r="O25" s="3" cm="1">
        <f t="array" ref="O25">SUMPRODUCT(('Claims Data'!$I$10:$I$9996=$D25)*('Claims Data'!$K$10:$K$9996=O$8)*('Claims Data'!$B$10:$B$9996="TPD")*'Claims Data'!$L$10:$L$9996)</f>
        <v>1</v>
      </c>
      <c r="P25" s="3" cm="1">
        <f t="array" ref="P25">SUMPRODUCT(('Claims Data'!$I$10:$I$9996=$D25)*('Claims Data'!$K$10:$K$9996=P$8)*('Claims Data'!$B$10:$B$9996="TPD")*'Claims Data'!$L$10:$L$9996)</f>
        <v>4</v>
      </c>
      <c r="Q25" s="3" cm="1">
        <f t="array" ref="Q25">SUMPRODUCT(('Claims Data'!$I$10:$I$9996=$D25)*('Claims Data'!$K$10:$K$9996=Q$8)*('Claims Data'!$B$10:$B$9996="TPD")*'Claims Data'!$L$10:$L$9996)</f>
        <v>1.6</v>
      </c>
      <c r="R25" s="3" cm="1">
        <f t="array" ref="R25">SUMPRODUCT(('Claims Data'!$I$10:$I$9996=$D25)*('Claims Data'!$K$10:$K$9996=R$8)*('Claims Data'!$B$10:$B$9996="TPD")*'Claims Data'!$L$10:$L$9996)</f>
        <v>4</v>
      </c>
      <c r="S25" s="3" cm="1">
        <f t="array" ref="S25">SUMPRODUCT(('Claims Data'!$I$10:$I$9996=$D25)*('Claims Data'!$K$10:$K$9996=S$8)*('Claims Data'!$B$10:$B$9996="TPD")*'Claims Data'!$L$10:$L$9996)</f>
        <v>1</v>
      </c>
      <c r="T25" s="3" cm="1">
        <f t="array" ref="T25">SUMPRODUCT(('Claims Data'!$I$10:$I$9996=$D25)*('Claims Data'!$K$10:$K$9996=T$8)*('Claims Data'!$B$10:$B$9996="TPD")*'Claims Data'!$L$10:$L$9996)</f>
        <v>1</v>
      </c>
      <c r="U25" s="3" cm="1">
        <f t="array" ref="U25">SUMPRODUCT(('Claims Data'!$I$10:$I$9996=$D25)*('Claims Data'!$K$10:$K$9996=U$8)*('Claims Data'!$B$10:$B$9996="TPD")*'Claims Data'!$L$10:$L$9996)</f>
        <v>2.8</v>
      </c>
      <c r="V25" s="3" cm="1">
        <f t="array" ref="V25">SUMPRODUCT(('Claims Data'!$I$10:$I$9996=$D25)*('Claims Data'!$K$10:$K$9996=V$8)*('Claims Data'!$B$10:$B$9996="TPD")*'Claims Data'!$L$10:$L$9996)</f>
        <v>2</v>
      </c>
      <c r="W25" s="3" cm="1">
        <f t="array" ref="W25">SUMPRODUCT(('Claims Data'!$I$10:$I$9996=$D25)*('Claims Data'!$K$10:$K$9996=W$8)*('Claims Data'!$B$10:$B$9996="TPD")*'Claims Data'!$L$10:$L$9996)</f>
        <v>8.1999999999999993</v>
      </c>
      <c r="X25" s="3" cm="1">
        <f t="array" ref="X25">SUMPRODUCT(('Claims Data'!$I$10:$I$9996=$D25)*('Claims Data'!$K$10:$K$9996=X$8)*('Claims Data'!$B$10:$B$9996="TPD")*'Claims Data'!$L$10:$L$9996)</f>
        <v>0.8</v>
      </c>
      <c r="Y25" s="3"/>
      <c r="Z25" s="3"/>
      <c r="AA25" s="3"/>
      <c r="AB25" s="3"/>
      <c r="AC25" s="3"/>
      <c r="AD25" s="3"/>
      <c r="AE25" s="3"/>
      <c r="AF25" s="3"/>
      <c r="AG25" s="3"/>
      <c r="AH25" s="3"/>
      <c r="AI25" s="3"/>
      <c r="AJ25" s="3"/>
      <c r="AK25" s="3"/>
      <c r="AL25" s="3"/>
      <c r="AM25" s="3"/>
      <c r="AN25" s="6"/>
    </row>
    <row r="26" spans="2:40" ht="14" x14ac:dyDescent="0.3">
      <c r="B26" s="245"/>
      <c r="C26" s="122">
        <f t="shared" si="2"/>
        <v>2020</v>
      </c>
      <c r="D26" s="29" t="s">
        <v>175</v>
      </c>
      <c r="E26" s="3" cm="1">
        <f t="array" ref="E26">SUMPRODUCT(('Claims Data'!$I$10:$I$9996=$D26)*('Claims Data'!$K$10:$K$9996=E$8)*('Claims Data'!$B$10:$B$9996="TPD")*'Claims Data'!$L$10:$L$9996)</f>
        <v>3</v>
      </c>
      <c r="F26" s="3" cm="1">
        <f t="array" ref="F26">SUMPRODUCT(('Claims Data'!$I$10:$I$9996=$D26)*('Claims Data'!$K$10:$K$9996=F$8)*('Claims Data'!$B$10:$B$9996="TPD")*'Claims Data'!$L$10:$L$9996)</f>
        <v>5</v>
      </c>
      <c r="G26" s="3" cm="1">
        <f t="array" ref="G26">SUMPRODUCT(('Claims Data'!$I$10:$I$9996=$D26)*('Claims Data'!$K$10:$K$9996=G$8)*('Claims Data'!$B$10:$B$9996="TPD")*'Claims Data'!$L$10:$L$9996)</f>
        <v>7</v>
      </c>
      <c r="H26" s="3" cm="1">
        <f t="array" ref="H26">SUMPRODUCT(('Claims Data'!$I$10:$I$9996=$D26)*('Claims Data'!$K$10:$K$9996=H$8)*('Claims Data'!$B$10:$B$9996="TPD")*'Claims Data'!$L$10:$L$9996)</f>
        <v>8</v>
      </c>
      <c r="I26" s="3" cm="1">
        <f t="array" ref="I26">SUMPRODUCT(('Claims Data'!$I$10:$I$9996=$D26)*('Claims Data'!$K$10:$K$9996=I$8)*('Claims Data'!$B$10:$B$9996="TPD")*'Claims Data'!$L$10:$L$9996)</f>
        <v>9</v>
      </c>
      <c r="J26" s="3" cm="1">
        <f t="array" ref="J26">SUMPRODUCT(('Claims Data'!$I$10:$I$9996=$D26)*('Claims Data'!$K$10:$K$9996=J$8)*('Claims Data'!$B$10:$B$9996="TPD")*'Claims Data'!$L$10:$L$9996)</f>
        <v>6</v>
      </c>
      <c r="K26" s="3" cm="1">
        <f t="array" ref="K26">SUMPRODUCT(('Claims Data'!$I$10:$I$9996=$D26)*('Claims Data'!$K$10:$K$9996=K$8)*('Claims Data'!$B$10:$B$9996="TPD")*'Claims Data'!$L$10:$L$9996)</f>
        <v>3</v>
      </c>
      <c r="L26" s="3" cm="1">
        <f t="array" ref="L26">SUMPRODUCT(('Claims Data'!$I$10:$I$9996=$D26)*('Claims Data'!$K$10:$K$9996=L$8)*('Claims Data'!$B$10:$B$9996="TPD")*'Claims Data'!$L$10:$L$9996)</f>
        <v>1</v>
      </c>
      <c r="M26" s="3" cm="1">
        <f t="array" ref="M26">SUMPRODUCT(('Claims Data'!$I$10:$I$9996=$D26)*('Claims Data'!$K$10:$K$9996=M$8)*('Claims Data'!$B$10:$B$9996="TPD")*'Claims Data'!$L$10:$L$9996)</f>
        <v>4</v>
      </c>
      <c r="N26" s="3" cm="1">
        <f t="array" ref="N26">SUMPRODUCT(('Claims Data'!$I$10:$I$9996=$D26)*('Claims Data'!$K$10:$K$9996=N$8)*('Claims Data'!$B$10:$B$9996="TPD")*'Claims Data'!$L$10:$L$9996)</f>
        <v>4</v>
      </c>
      <c r="O26" s="3" cm="1">
        <f t="array" ref="O26">SUMPRODUCT(('Claims Data'!$I$10:$I$9996=$D26)*('Claims Data'!$K$10:$K$9996=O$8)*('Claims Data'!$B$10:$B$9996="TPD")*'Claims Data'!$L$10:$L$9996)</f>
        <v>4.8</v>
      </c>
      <c r="P26" s="3" cm="1">
        <f t="array" ref="P26">SUMPRODUCT(('Claims Data'!$I$10:$I$9996=$D26)*('Claims Data'!$K$10:$K$9996=P$8)*('Claims Data'!$B$10:$B$9996="TPD")*'Claims Data'!$L$10:$L$9996)</f>
        <v>6</v>
      </c>
      <c r="Q26" s="3" cm="1">
        <f t="array" ref="Q26">SUMPRODUCT(('Claims Data'!$I$10:$I$9996=$D26)*('Claims Data'!$K$10:$K$9996=Q$8)*('Claims Data'!$B$10:$B$9996="TPD")*'Claims Data'!$L$10:$L$9996)</f>
        <v>2</v>
      </c>
      <c r="R26" s="3" cm="1">
        <f t="array" ref="R26">SUMPRODUCT(('Claims Data'!$I$10:$I$9996=$D26)*('Claims Data'!$K$10:$K$9996=R$8)*('Claims Data'!$B$10:$B$9996="TPD")*'Claims Data'!$L$10:$L$9996)</f>
        <v>1</v>
      </c>
      <c r="S26" s="3" cm="1">
        <f t="array" ref="S26">SUMPRODUCT(('Claims Data'!$I$10:$I$9996=$D26)*('Claims Data'!$K$10:$K$9996=S$8)*('Claims Data'!$B$10:$B$9996="TPD")*'Claims Data'!$L$10:$L$9996)</f>
        <v>6</v>
      </c>
      <c r="T26" s="3" cm="1">
        <f t="array" ref="T26">SUMPRODUCT(('Claims Data'!$I$10:$I$9996=$D26)*('Claims Data'!$K$10:$K$9996=T$8)*('Claims Data'!$B$10:$B$9996="TPD")*'Claims Data'!$L$10:$L$9996)</f>
        <v>6</v>
      </c>
      <c r="U26" s="3" cm="1">
        <f t="array" ref="U26">SUMPRODUCT(('Claims Data'!$I$10:$I$9996=$D26)*('Claims Data'!$K$10:$K$9996=U$8)*('Claims Data'!$B$10:$B$9996="TPD")*'Claims Data'!$L$10:$L$9996)</f>
        <v>2</v>
      </c>
      <c r="V26" s="3" cm="1">
        <f t="array" ref="V26">SUMPRODUCT(('Claims Data'!$I$10:$I$9996=$D26)*('Claims Data'!$K$10:$K$9996=V$8)*('Claims Data'!$B$10:$B$9996="TPD")*'Claims Data'!$L$10:$L$9996)</f>
        <v>1.8</v>
      </c>
      <c r="W26" s="3" cm="1">
        <f t="array" ref="W26">SUMPRODUCT(('Claims Data'!$I$10:$I$9996=$D26)*('Claims Data'!$K$10:$K$9996=W$8)*('Claims Data'!$B$10:$B$9996="TPD")*'Claims Data'!$L$10:$L$9996)</f>
        <v>0</v>
      </c>
      <c r="X26" s="3"/>
      <c r="Y26" s="3"/>
      <c r="Z26" s="3"/>
      <c r="AA26" s="3"/>
      <c r="AB26" s="3"/>
      <c r="AC26" s="3"/>
      <c r="AD26" s="3"/>
      <c r="AE26" s="3"/>
      <c r="AF26" s="3"/>
      <c r="AG26" s="3"/>
      <c r="AH26" s="3"/>
      <c r="AI26" s="3"/>
      <c r="AJ26" s="3"/>
      <c r="AK26" s="3"/>
      <c r="AL26" s="3"/>
      <c r="AM26" s="3"/>
      <c r="AN26" s="6"/>
    </row>
    <row r="27" spans="2:40" ht="14" x14ac:dyDescent="0.3">
      <c r="B27" s="245"/>
      <c r="C27" s="122">
        <f t="shared" si="2"/>
        <v>2020</v>
      </c>
      <c r="D27" s="29" t="s">
        <v>176</v>
      </c>
      <c r="E27" s="3" cm="1">
        <f t="array" ref="E27">SUMPRODUCT(('Claims Data'!$I$10:$I$9996=$D27)*('Claims Data'!$K$10:$K$9996=E$8)*('Claims Data'!$B$10:$B$9996="TPD")*'Claims Data'!$L$10:$L$9996)</f>
        <v>7</v>
      </c>
      <c r="F27" s="3" cm="1">
        <f t="array" ref="F27">SUMPRODUCT(('Claims Data'!$I$10:$I$9996=$D27)*('Claims Data'!$K$10:$K$9996=F$8)*('Claims Data'!$B$10:$B$9996="TPD")*'Claims Data'!$L$10:$L$9996)</f>
        <v>4</v>
      </c>
      <c r="G27" s="3" cm="1">
        <f t="array" ref="G27">SUMPRODUCT(('Claims Data'!$I$10:$I$9996=$D27)*('Claims Data'!$K$10:$K$9996=G$8)*('Claims Data'!$B$10:$B$9996="TPD")*'Claims Data'!$L$10:$L$9996)</f>
        <v>19</v>
      </c>
      <c r="H27" s="3" cm="1">
        <f t="array" ref="H27">SUMPRODUCT(('Claims Data'!$I$10:$I$9996=$D27)*('Claims Data'!$K$10:$K$9996=H$8)*('Claims Data'!$B$10:$B$9996="TPD")*'Claims Data'!$L$10:$L$9996)</f>
        <v>12</v>
      </c>
      <c r="I27" s="3" cm="1">
        <f t="array" ref="I27">SUMPRODUCT(('Claims Data'!$I$10:$I$9996=$D27)*('Claims Data'!$K$10:$K$9996=I$8)*('Claims Data'!$B$10:$B$9996="TPD")*'Claims Data'!$L$10:$L$9996)</f>
        <v>8</v>
      </c>
      <c r="J27" s="3" cm="1">
        <f t="array" ref="J27">SUMPRODUCT(('Claims Data'!$I$10:$I$9996=$D27)*('Claims Data'!$K$10:$K$9996=J$8)*('Claims Data'!$B$10:$B$9996="TPD")*'Claims Data'!$L$10:$L$9996)</f>
        <v>4</v>
      </c>
      <c r="K27" s="3" cm="1">
        <f t="array" ref="K27">SUMPRODUCT(('Claims Data'!$I$10:$I$9996=$D27)*('Claims Data'!$K$10:$K$9996=K$8)*('Claims Data'!$B$10:$B$9996="TPD")*'Claims Data'!$L$10:$L$9996)</f>
        <v>2</v>
      </c>
      <c r="L27" s="3" cm="1">
        <f t="array" ref="L27">SUMPRODUCT(('Claims Data'!$I$10:$I$9996=$D27)*('Claims Data'!$K$10:$K$9996=L$8)*('Claims Data'!$B$10:$B$9996="TPD")*'Claims Data'!$L$10:$L$9996)</f>
        <v>3</v>
      </c>
      <c r="M27" s="3" cm="1">
        <f t="array" ref="M27">SUMPRODUCT(('Claims Data'!$I$10:$I$9996=$D27)*('Claims Data'!$K$10:$K$9996=M$8)*('Claims Data'!$B$10:$B$9996="TPD")*'Claims Data'!$L$10:$L$9996)</f>
        <v>3</v>
      </c>
      <c r="N27" s="3" cm="1">
        <f t="array" ref="N27">SUMPRODUCT(('Claims Data'!$I$10:$I$9996=$D27)*('Claims Data'!$K$10:$K$9996=N$8)*('Claims Data'!$B$10:$B$9996="TPD")*'Claims Data'!$L$10:$L$9996)</f>
        <v>4</v>
      </c>
      <c r="O27" s="3" cm="1">
        <f t="array" ref="O27">SUMPRODUCT(('Claims Data'!$I$10:$I$9996=$D27)*('Claims Data'!$K$10:$K$9996=O$8)*('Claims Data'!$B$10:$B$9996="TPD")*'Claims Data'!$L$10:$L$9996)</f>
        <v>7</v>
      </c>
      <c r="P27" s="3" cm="1">
        <f t="array" ref="P27">SUMPRODUCT(('Claims Data'!$I$10:$I$9996=$D27)*('Claims Data'!$K$10:$K$9996=P$8)*('Claims Data'!$B$10:$B$9996="TPD")*'Claims Data'!$L$10:$L$9996)</f>
        <v>2</v>
      </c>
      <c r="Q27" s="3" cm="1">
        <f t="array" ref="Q27">SUMPRODUCT(('Claims Data'!$I$10:$I$9996=$D27)*('Claims Data'!$K$10:$K$9996=Q$8)*('Claims Data'!$B$10:$B$9996="TPD")*'Claims Data'!$L$10:$L$9996)</f>
        <v>3</v>
      </c>
      <c r="R27" s="3" cm="1">
        <f t="array" ref="R27">SUMPRODUCT(('Claims Data'!$I$10:$I$9996=$D27)*('Claims Data'!$K$10:$K$9996=R$8)*('Claims Data'!$B$10:$B$9996="TPD")*'Claims Data'!$L$10:$L$9996)</f>
        <v>4</v>
      </c>
      <c r="S27" s="3" cm="1">
        <f t="array" ref="S27">SUMPRODUCT(('Claims Data'!$I$10:$I$9996=$D27)*('Claims Data'!$K$10:$K$9996=S$8)*('Claims Data'!$B$10:$B$9996="TPD")*'Claims Data'!$L$10:$L$9996)</f>
        <v>6</v>
      </c>
      <c r="T27" s="3" cm="1">
        <f t="array" ref="T27">SUMPRODUCT(('Claims Data'!$I$10:$I$9996=$D27)*('Claims Data'!$K$10:$K$9996=T$8)*('Claims Data'!$B$10:$B$9996="TPD")*'Claims Data'!$L$10:$L$9996)</f>
        <v>2</v>
      </c>
      <c r="U27" s="3" cm="1">
        <f t="array" ref="U27">SUMPRODUCT(('Claims Data'!$I$10:$I$9996=$D27)*('Claims Data'!$K$10:$K$9996=U$8)*('Claims Data'!$B$10:$B$9996="TPD")*'Claims Data'!$L$10:$L$9996)</f>
        <v>5</v>
      </c>
      <c r="V27" s="3" cm="1">
        <f t="array" ref="V27">SUMPRODUCT(('Claims Data'!$I$10:$I$9996=$D27)*('Claims Data'!$K$10:$K$9996=V$8)*('Claims Data'!$B$10:$B$9996="TPD")*'Claims Data'!$L$10:$L$9996)</f>
        <v>4.2</v>
      </c>
      <c r="W27" s="3"/>
      <c r="X27" s="3"/>
      <c r="Y27" s="3"/>
      <c r="Z27" s="3"/>
      <c r="AA27" s="3"/>
      <c r="AB27" s="3"/>
      <c r="AC27" s="3"/>
      <c r="AD27" s="3"/>
      <c r="AE27" s="3"/>
      <c r="AF27" s="3"/>
      <c r="AG27" s="3"/>
      <c r="AH27" s="3"/>
      <c r="AI27" s="3"/>
      <c r="AJ27" s="3"/>
      <c r="AK27" s="3"/>
      <c r="AL27" s="3"/>
      <c r="AM27" s="3"/>
      <c r="AN27" s="6"/>
    </row>
    <row r="28" spans="2:40" ht="14" x14ac:dyDescent="0.3">
      <c r="B28" s="245"/>
      <c r="C28" s="122">
        <f t="shared" si="2"/>
        <v>2020</v>
      </c>
      <c r="D28" s="29" t="s">
        <v>177</v>
      </c>
      <c r="E28" s="3" cm="1">
        <f t="array" ref="E28">SUMPRODUCT(('Claims Data'!$I$10:$I$9996=$D28)*('Claims Data'!$K$10:$K$9996=E$8)*('Claims Data'!$B$10:$B$9996="TPD")*'Claims Data'!$L$10:$L$9996)</f>
        <v>1</v>
      </c>
      <c r="F28" s="3" cm="1">
        <f t="array" ref="F28">SUMPRODUCT(('Claims Data'!$I$10:$I$9996=$D28)*('Claims Data'!$K$10:$K$9996=F$8)*('Claims Data'!$B$10:$B$9996="TPD")*'Claims Data'!$L$10:$L$9996)</f>
        <v>4</v>
      </c>
      <c r="G28" s="3" cm="1">
        <f t="array" ref="G28">SUMPRODUCT(('Claims Data'!$I$10:$I$9996=$D28)*('Claims Data'!$K$10:$K$9996=G$8)*('Claims Data'!$B$10:$B$9996="TPD")*'Claims Data'!$L$10:$L$9996)</f>
        <v>8</v>
      </c>
      <c r="H28" s="3" cm="1">
        <f t="array" ref="H28">SUMPRODUCT(('Claims Data'!$I$10:$I$9996=$D28)*('Claims Data'!$K$10:$K$9996=H$8)*('Claims Data'!$B$10:$B$9996="TPD")*'Claims Data'!$L$10:$L$9996)</f>
        <v>20</v>
      </c>
      <c r="I28" s="3" cm="1">
        <f t="array" ref="I28">SUMPRODUCT(('Claims Data'!$I$10:$I$9996=$D28)*('Claims Data'!$K$10:$K$9996=I$8)*('Claims Data'!$B$10:$B$9996="TPD")*'Claims Data'!$L$10:$L$9996)</f>
        <v>12</v>
      </c>
      <c r="J28" s="3" cm="1">
        <f t="array" ref="J28">SUMPRODUCT(('Claims Data'!$I$10:$I$9996=$D28)*('Claims Data'!$K$10:$K$9996=J$8)*('Claims Data'!$B$10:$B$9996="TPD")*'Claims Data'!$L$10:$L$9996)</f>
        <v>3</v>
      </c>
      <c r="K28" s="3" cm="1">
        <f t="array" ref="K28">SUMPRODUCT(('Claims Data'!$I$10:$I$9996=$D28)*('Claims Data'!$K$10:$K$9996=K$8)*('Claims Data'!$B$10:$B$9996="TPD")*'Claims Data'!$L$10:$L$9996)</f>
        <v>3</v>
      </c>
      <c r="L28" s="3" cm="1">
        <f t="array" ref="L28">SUMPRODUCT(('Claims Data'!$I$10:$I$9996=$D28)*('Claims Data'!$K$10:$K$9996=L$8)*('Claims Data'!$B$10:$B$9996="TPD")*'Claims Data'!$L$10:$L$9996)</f>
        <v>3</v>
      </c>
      <c r="M28" s="3" cm="1">
        <f t="array" ref="M28">SUMPRODUCT(('Claims Data'!$I$10:$I$9996=$D28)*('Claims Data'!$K$10:$K$9996=M$8)*('Claims Data'!$B$10:$B$9996="TPD")*'Claims Data'!$L$10:$L$9996)</f>
        <v>6</v>
      </c>
      <c r="N28" s="3" cm="1">
        <f t="array" ref="N28">SUMPRODUCT(('Claims Data'!$I$10:$I$9996=$D28)*('Claims Data'!$K$10:$K$9996=N$8)*('Claims Data'!$B$10:$B$9996="TPD")*'Claims Data'!$L$10:$L$9996)</f>
        <v>5</v>
      </c>
      <c r="O28" s="3" cm="1">
        <f t="array" ref="O28">SUMPRODUCT(('Claims Data'!$I$10:$I$9996=$D28)*('Claims Data'!$K$10:$K$9996=O$8)*('Claims Data'!$B$10:$B$9996="TPD")*'Claims Data'!$L$10:$L$9996)</f>
        <v>1</v>
      </c>
      <c r="P28" s="3" cm="1">
        <f t="array" ref="P28">SUMPRODUCT(('Claims Data'!$I$10:$I$9996=$D28)*('Claims Data'!$K$10:$K$9996=P$8)*('Claims Data'!$B$10:$B$9996="TPD")*'Claims Data'!$L$10:$L$9996)</f>
        <v>5</v>
      </c>
      <c r="Q28" s="3" cm="1">
        <f t="array" ref="Q28">SUMPRODUCT(('Claims Data'!$I$10:$I$9996=$D28)*('Claims Data'!$K$10:$K$9996=Q$8)*('Claims Data'!$B$10:$B$9996="TPD")*'Claims Data'!$L$10:$L$9996)</f>
        <v>6</v>
      </c>
      <c r="R28" s="3" cm="1">
        <f t="array" ref="R28">SUMPRODUCT(('Claims Data'!$I$10:$I$9996=$D28)*('Claims Data'!$K$10:$K$9996=R$8)*('Claims Data'!$B$10:$B$9996="TPD")*'Claims Data'!$L$10:$L$9996)</f>
        <v>2.8</v>
      </c>
      <c r="S28" s="3" cm="1">
        <f t="array" ref="S28">SUMPRODUCT(('Claims Data'!$I$10:$I$9996=$D28)*('Claims Data'!$K$10:$K$9996=S$8)*('Claims Data'!$B$10:$B$9996="TPD")*'Claims Data'!$L$10:$L$9996)</f>
        <v>5</v>
      </c>
      <c r="T28" s="3" cm="1">
        <f t="array" ref="T28">SUMPRODUCT(('Claims Data'!$I$10:$I$9996=$D28)*('Claims Data'!$K$10:$K$9996=T$8)*('Claims Data'!$B$10:$B$9996="TPD")*'Claims Data'!$L$10:$L$9996)</f>
        <v>2</v>
      </c>
      <c r="U28" s="3" cm="1">
        <f t="array" ref="U28">SUMPRODUCT(('Claims Data'!$I$10:$I$9996=$D28)*('Claims Data'!$K$10:$K$9996=U$8)*('Claims Data'!$B$10:$B$9996="TPD")*'Claims Data'!$L$10:$L$9996)</f>
        <v>2.4000000000000004</v>
      </c>
      <c r="V28" s="3"/>
      <c r="W28" s="3"/>
      <c r="X28" s="3"/>
      <c r="Y28" s="3"/>
      <c r="Z28" s="3"/>
      <c r="AA28" s="3"/>
      <c r="AB28" s="3"/>
      <c r="AC28" s="3"/>
      <c r="AD28" s="3"/>
      <c r="AE28" s="3"/>
      <c r="AF28" s="3"/>
      <c r="AG28" s="3"/>
      <c r="AH28" s="3"/>
      <c r="AI28" s="3"/>
      <c r="AJ28" s="3"/>
      <c r="AK28" s="3"/>
      <c r="AL28" s="3"/>
      <c r="AM28" s="3"/>
      <c r="AN28" s="6"/>
    </row>
    <row r="29" spans="2:40" ht="14" x14ac:dyDescent="0.3">
      <c r="B29" s="245"/>
      <c r="C29" s="122">
        <f t="shared" si="2"/>
        <v>2021</v>
      </c>
      <c r="D29" s="29" t="s">
        <v>178</v>
      </c>
      <c r="E29" s="3" cm="1">
        <f t="array" ref="E29">SUMPRODUCT(('Claims Data'!$I$10:$I$9996=$D29)*('Claims Data'!$K$10:$K$9996=E$8)*('Claims Data'!$B$10:$B$9996="TPD")*'Claims Data'!$L$10:$L$9996)</f>
        <v>0</v>
      </c>
      <c r="F29" s="3" cm="1">
        <f t="array" ref="F29">SUMPRODUCT(('Claims Data'!$I$10:$I$9996=$D29)*('Claims Data'!$K$10:$K$9996=F$8)*('Claims Data'!$B$10:$B$9996="TPD")*'Claims Data'!$L$10:$L$9996)</f>
        <v>2</v>
      </c>
      <c r="G29" s="3" cm="1">
        <f t="array" ref="G29">SUMPRODUCT(('Claims Data'!$I$10:$I$9996=$D29)*('Claims Data'!$K$10:$K$9996=G$8)*('Claims Data'!$B$10:$B$9996="TPD")*'Claims Data'!$L$10:$L$9996)</f>
        <v>11</v>
      </c>
      <c r="H29" s="3" cm="1">
        <f t="array" ref="H29">SUMPRODUCT(('Claims Data'!$I$10:$I$9996=$D29)*('Claims Data'!$K$10:$K$9996=H$8)*('Claims Data'!$B$10:$B$9996="TPD")*'Claims Data'!$L$10:$L$9996)</f>
        <v>15</v>
      </c>
      <c r="I29" s="3" cm="1">
        <f t="array" ref="I29">SUMPRODUCT(('Claims Data'!$I$10:$I$9996=$D29)*('Claims Data'!$K$10:$K$9996=I$8)*('Claims Data'!$B$10:$B$9996="TPD")*'Claims Data'!$L$10:$L$9996)</f>
        <v>5</v>
      </c>
      <c r="J29" s="3" cm="1">
        <f t="array" ref="J29">SUMPRODUCT(('Claims Data'!$I$10:$I$9996=$D29)*('Claims Data'!$K$10:$K$9996=J$8)*('Claims Data'!$B$10:$B$9996="TPD")*'Claims Data'!$L$10:$L$9996)</f>
        <v>8</v>
      </c>
      <c r="K29" s="3" cm="1">
        <f t="array" ref="K29">SUMPRODUCT(('Claims Data'!$I$10:$I$9996=$D29)*('Claims Data'!$K$10:$K$9996=K$8)*('Claims Data'!$B$10:$B$9996="TPD")*'Claims Data'!$L$10:$L$9996)</f>
        <v>0</v>
      </c>
      <c r="L29" s="3" cm="1">
        <f t="array" ref="L29">SUMPRODUCT(('Claims Data'!$I$10:$I$9996=$D29)*('Claims Data'!$K$10:$K$9996=L$8)*('Claims Data'!$B$10:$B$9996="TPD")*'Claims Data'!$L$10:$L$9996)</f>
        <v>2</v>
      </c>
      <c r="M29" s="3" cm="1">
        <f t="array" ref="M29">SUMPRODUCT(('Claims Data'!$I$10:$I$9996=$D29)*('Claims Data'!$K$10:$K$9996=M$8)*('Claims Data'!$B$10:$B$9996="TPD")*'Claims Data'!$L$10:$L$9996)</f>
        <v>6</v>
      </c>
      <c r="N29" s="3" cm="1">
        <f t="array" ref="N29">SUMPRODUCT(('Claims Data'!$I$10:$I$9996=$D29)*('Claims Data'!$K$10:$K$9996=N$8)*('Claims Data'!$B$10:$B$9996="TPD")*'Claims Data'!$L$10:$L$9996)</f>
        <v>2</v>
      </c>
      <c r="O29" s="3" cm="1">
        <f t="array" ref="O29">SUMPRODUCT(('Claims Data'!$I$10:$I$9996=$D29)*('Claims Data'!$K$10:$K$9996=O$8)*('Claims Data'!$B$10:$B$9996="TPD")*'Claims Data'!$L$10:$L$9996)</f>
        <v>2</v>
      </c>
      <c r="P29" s="3" cm="1">
        <f t="array" ref="P29">SUMPRODUCT(('Claims Data'!$I$10:$I$9996=$D29)*('Claims Data'!$K$10:$K$9996=P$8)*('Claims Data'!$B$10:$B$9996="TPD")*'Claims Data'!$L$10:$L$9996)</f>
        <v>8</v>
      </c>
      <c r="Q29" s="3" cm="1">
        <f t="array" ref="Q29">SUMPRODUCT(('Claims Data'!$I$10:$I$9996=$D29)*('Claims Data'!$K$10:$K$9996=Q$8)*('Claims Data'!$B$10:$B$9996="TPD")*'Claims Data'!$L$10:$L$9996)</f>
        <v>4</v>
      </c>
      <c r="R29" s="3" cm="1">
        <f t="array" ref="R29">SUMPRODUCT(('Claims Data'!$I$10:$I$9996=$D29)*('Claims Data'!$K$10:$K$9996=R$8)*('Claims Data'!$B$10:$B$9996="TPD")*'Claims Data'!$L$10:$L$9996)</f>
        <v>6</v>
      </c>
      <c r="S29" s="3" cm="1">
        <f t="array" ref="S29">SUMPRODUCT(('Claims Data'!$I$10:$I$9996=$D29)*('Claims Data'!$K$10:$K$9996=S$8)*('Claims Data'!$B$10:$B$9996="TPD")*'Claims Data'!$L$10:$L$9996)</f>
        <v>3.8</v>
      </c>
      <c r="T29" s="3" cm="1">
        <f t="array" ref="T29">SUMPRODUCT(('Claims Data'!$I$10:$I$9996=$D29)*('Claims Data'!$K$10:$K$9996=T$8)*('Claims Data'!$B$10:$B$9996="TPD")*'Claims Data'!$L$10:$L$9996)</f>
        <v>2.8</v>
      </c>
      <c r="U29" s="3"/>
      <c r="V29" s="3"/>
      <c r="W29" s="3"/>
      <c r="X29" s="3"/>
      <c r="Y29" s="3"/>
      <c r="Z29" s="3"/>
      <c r="AA29" s="3"/>
      <c r="AB29" s="3"/>
      <c r="AC29" s="3"/>
      <c r="AD29" s="3"/>
      <c r="AE29" s="3"/>
      <c r="AF29" s="3"/>
      <c r="AG29" s="3"/>
      <c r="AH29" s="3"/>
      <c r="AI29" s="3"/>
      <c r="AJ29" s="3"/>
      <c r="AK29" s="3"/>
      <c r="AL29" s="3"/>
      <c r="AM29" s="3"/>
      <c r="AN29" s="6"/>
    </row>
    <row r="30" spans="2:40" ht="14" x14ac:dyDescent="0.3">
      <c r="B30" s="245"/>
      <c r="C30" s="122">
        <f t="shared" si="2"/>
        <v>2021</v>
      </c>
      <c r="D30" s="29" t="s">
        <v>179</v>
      </c>
      <c r="E30" s="3" cm="1">
        <f t="array" ref="E30">SUMPRODUCT(('Claims Data'!$I$10:$I$9996=$D30)*('Claims Data'!$K$10:$K$9996=E$8)*('Claims Data'!$B$10:$B$9996="TPD")*'Claims Data'!$L$10:$L$9996)</f>
        <v>0</v>
      </c>
      <c r="F30" s="3" cm="1">
        <f t="array" ref="F30">SUMPRODUCT(('Claims Data'!$I$10:$I$9996=$D30)*('Claims Data'!$K$10:$K$9996=F$8)*('Claims Data'!$B$10:$B$9996="TPD")*'Claims Data'!$L$10:$L$9996)</f>
        <v>1</v>
      </c>
      <c r="G30" s="3" cm="1">
        <f t="array" ref="G30">SUMPRODUCT(('Claims Data'!$I$10:$I$9996=$D30)*('Claims Data'!$K$10:$K$9996=G$8)*('Claims Data'!$B$10:$B$9996="TPD")*'Claims Data'!$L$10:$L$9996)</f>
        <v>16</v>
      </c>
      <c r="H30" s="3" cm="1">
        <f t="array" ref="H30">SUMPRODUCT(('Claims Data'!$I$10:$I$9996=$D30)*('Claims Data'!$K$10:$K$9996=H$8)*('Claims Data'!$B$10:$B$9996="TPD")*'Claims Data'!$L$10:$L$9996)</f>
        <v>4</v>
      </c>
      <c r="I30" s="3" cm="1">
        <f t="array" ref="I30">SUMPRODUCT(('Claims Data'!$I$10:$I$9996=$D30)*('Claims Data'!$K$10:$K$9996=I$8)*('Claims Data'!$B$10:$B$9996="TPD")*'Claims Data'!$L$10:$L$9996)</f>
        <v>3</v>
      </c>
      <c r="J30" s="3" cm="1">
        <f t="array" ref="J30">SUMPRODUCT(('Claims Data'!$I$10:$I$9996=$D30)*('Claims Data'!$K$10:$K$9996=J$8)*('Claims Data'!$B$10:$B$9996="TPD")*'Claims Data'!$L$10:$L$9996)</f>
        <v>12</v>
      </c>
      <c r="K30" s="3" cm="1">
        <f t="array" ref="K30">SUMPRODUCT(('Claims Data'!$I$10:$I$9996=$D30)*('Claims Data'!$K$10:$K$9996=K$8)*('Claims Data'!$B$10:$B$9996="TPD")*'Claims Data'!$L$10:$L$9996)</f>
        <v>4</v>
      </c>
      <c r="L30" s="3" cm="1">
        <f t="array" ref="L30">SUMPRODUCT(('Claims Data'!$I$10:$I$9996=$D30)*('Claims Data'!$K$10:$K$9996=L$8)*('Claims Data'!$B$10:$B$9996="TPD")*'Claims Data'!$L$10:$L$9996)</f>
        <v>4</v>
      </c>
      <c r="M30" s="3" cm="1">
        <f t="array" ref="M30">SUMPRODUCT(('Claims Data'!$I$10:$I$9996=$D30)*('Claims Data'!$K$10:$K$9996=M$8)*('Claims Data'!$B$10:$B$9996="TPD")*'Claims Data'!$L$10:$L$9996)</f>
        <v>3</v>
      </c>
      <c r="N30" s="3" cm="1">
        <f t="array" ref="N30">SUMPRODUCT(('Claims Data'!$I$10:$I$9996=$D30)*('Claims Data'!$K$10:$K$9996=N$8)*('Claims Data'!$B$10:$B$9996="TPD")*'Claims Data'!$L$10:$L$9996)</f>
        <v>3</v>
      </c>
      <c r="O30" s="3" cm="1">
        <f t="array" ref="O30">SUMPRODUCT(('Claims Data'!$I$10:$I$9996=$D30)*('Claims Data'!$K$10:$K$9996=O$8)*('Claims Data'!$B$10:$B$9996="TPD")*'Claims Data'!$L$10:$L$9996)</f>
        <v>3</v>
      </c>
      <c r="P30" s="3" cm="1">
        <f t="array" ref="P30">SUMPRODUCT(('Claims Data'!$I$10:$I$9996=$D30)*('Claims Data'!$K$10:$K$9996=P$8)*('Claims Data'!$B$10:$B$9996="TPD")*'Claims Data'!$L$10:$L$9996)</f>
        <v>9.8000000000000007</v>
      </c>
      <c r="Q30" s="3" cm="1">
        <f t="array" ref="Q30">SUMPRODUCT(('Claims Data'!$I$10:$I$9996=$D30)*('Claims Data'!$K$10:$K$9996=Q$8)*('Claims Data'!$B$10:$B$9996="TPD")*'Claims Data'!$L$10:$L$9996)</f>
        <v>8</v>
      </c>
      <c r="R30" s="3" cm="1">
        <f t="array" ref="R30">SUMPRODUCT(('Claims Data'!$I$10:$I$9996=$D30)*('Claims Data'!$K$10:$K$9996=R$8)*('Claims Data'!$B$10:$B$9996="TPD")*'Claims Data'!$L$10:$L$9996)</f>
        <v>6.8</v>
      </c>
      <c r="S30" s="3" cm="1">
        <f t="array" ref="S30">SUMPRODUCT(('Claims Data'!$I$10:$I$9996=$D30)*('Claims Data'!$K$10:$K$9996=S$8)*('Claims Data'!$B$10:$B$9996="TPD")*'Claims Data'!$L$10:$L$9996)</f>
        <v>6.6</v>
      </c>
      <c r="T30" s="3"/>
      <c r="U30" s="3"/>
      <c r="V30" s="3"/>
      <c r="W30" s="3"/>
      <c r="X30" s="3"/>
      <c r="Y30" s="3"/>
      <c r="Z30" s="3"/>
      <c r="AA30" s="3"/>
      <c r="AB30" s="3"/>
      <c r="AC30" s="3"/>
      <c r="AD30" s="3"/>
      <c r="AE30" s="3"/>
      <c r="AF30" s="3"/>
      <c r="AG30" s="3"/>
      <c r="AH30" s="3"/>
      <c r="AI30" s="3"/>
      <c r="AJ30" s="3"/>
      <c r="AK30" s="3"/>
      <c r="AL30" s="3"/>
      <c r="AM30" s="3"/>
      <c r="AN30" s="6"/>
    </row>
    <row r="31" spans="2:40" ht="14" x14ac:dyDescent="0.3">
      <c r="B31" s="245"/>
      <c r="C31" s="122">
        <f t="shared" si="2"/>
        <v>2021</v>
      </c>
      <c r="D31" s="29" t="s">
        <v>180</v>
      </c>
      <c r="E31" s="3" cm="1">
        <f t="array" ref="E31">SUMPRODUCT(('Claims Data'!$I$10:$I$9996=$D31)*('Claims Data'!$K$10:$K$9996=E$8)*('Claims Data'!$B$10:$B$9996="TPD")*'Claims Data'!$L$10:$L$9996)</f>
        <v>2</v>
      </c>
      <c r="F31" s="3" cm="1">
        <f t="array" ref="F31">SUMPRODUCT(('Claims Data'!$I$10:$I$9996=$D31)*('Claims Data'!$K$10:$K$9996=F$8)*('Claims Data'!$B$10:$B$9996="TPD")*'Claims Data'!$L$10:$L$9996)</f>
        <v>4</v>
      </c>
      <c r="G31" s="3" cm="1">
        <f t="array" ref="G31">SUMPRODUCT(('Claims Data'!$I$10:$I$9996=$D31)*('Claims Data'!$K$10:$K$9996=G$8)*('Claims Data'!$B$10:$B$9996="TPD")*'Claims Data'!$L$10:$L$9996)</f>
        <v>6</v>
      </c>
      <c r="H31" s="3" cm="1">
        <f t="array" ref="H31">SUMPRODUCT(('Claims Data'!$I$10:$I$9996=$D31)*('Claims Data'!$K$10:$K$9996=H$8)*('Claims Data'!$B$10:$B$9996="TPD")*'Claims Data'!$L$10:$L$9996)</f>
        <v>10</v>
      </c>
      <c r="I31" s="3" cm="1">
        <f t="array" ref="I31">SUMPRODUCT(('Claims Data'!$I$10:$I$9996=$D31)*('Claims Data'!$K$10:$K$9996=I$8)*('Claims Data'!$B$10:$B$9996="TPD")*'Claims Data'!$L$10:$L$9996)</f>
        <v>13</v>
      </c>
      <c r="J31" s="3" cm="1">
        <f t="array" ref="J31">SUMPRODUCT(('Claims Data'!$I$10:$I$9996=$D31)*('Claims Data'!$K$10:$K$9996=J$8)*('Claims Data'!$B$10:$B$9996="TPD")*'Claims Data'!$L$10:$L$9996)</f>
        <v>15</v>
      </c>
      <c r="K31" s="3" cm="1">
        <f t="array" ref="K31">SUMPRODUCT(('Claims Data'!$I$10:$I$9996=$D31)*('Claims Data'!$K$10:$K$9996=K$8)*('Claims Data'!$B$10:$B$9996="TPD")*'Claims Data'!$L$10:$L$9996)</f>
        <v>10</v>
      </c>
      <c r="L31" s="3" cm="1">
        <f t="array" ref="L31">SUMPRODUCT(('Claims Data'!$I$10:$I$9996=$D31)*('Claims Data'!$K$10:$K$9996=L$8)*('Claims Data'!$B$10:$B$9996="TPD")*'Claims Data'!$L$10:$L$9996)</f>
        <v>3</v>
      </c>
      <c r="M31" s="3" cm="1">
        <f t="array" ref="M31">SUMPRODUCT(('Claims Data'!$I$10:$I$9996=$D31)*('Claims Data'!$K$10:$K$9996=M$8)*('Claims Data'!$B$10:$B$9996="TPD")*'Claims Data'!$L$10:$L$9996)</f>
        <v>2</v>
      </c>
      <c r="N31" s="3" cm="1">
        <f t="array" ref="N31">SUMPRODUCT(('Claims Data'!$I$10:$I$9996=$D31)*('Claims Data'!$K$10:$K$9996=N$8)*('Claims Data'!$B$10:$B$9996="TPD")*'Claims Data'!$L$10:$L$9996)</f>
        <v>8</v>
      </c>
      <c r="O31" s="3" cm="1">
        <f t="array" ref="O31">SUMPRODUCT(('Claims Data'!$I$10:$I$9996=$D31)*('Claims Data'!$K$10:$K$9996=O$8)*('Claims Data'!$B$10:$B$9996="TPD")*'Claims Data'!$L$10:$L$9996)</f>
        <v>7</v>
      </c>
      <c r="P31" s="3" cm="1">
        <f t="array" ref="P31">SUMPRODUCT(('Claims Data'!$I$10:$I$9996=$D31)*('Claims Data'!$K$10:$K$9996=P$8)*('Claims Data'!$B$10:$B$9996="TPD")*'Claims Data'!$L$10:$L$9996)</f>
        <v>3</v>
      </c>
      <c r="Q31" s="3" cm="1">
        <f t="array" ref="Q31">SUMPRODUCT(('Claims Data'!$I$10:$I$9996=$D31)*('Claims Data'!$K$10:$K$9996=Q$8)*('Claims Data'!$B$10:$B$9996="TPD")*'Claims Data'!$L$10:$L$9996)</f>
        <v>6.8</v>
      </c>
      <c r="R31" s="3" cm="1">
        <f t="array" ref="R31">SUMPRODUCT(('Claims Data'!$I$10:$I$9996=$D31)*('Claims Data'!$K$10:$K$9996=R$8)*('Claims Data'!$B$10:$B$9996="TPD")*'Claims Data'!$L$10:$L$9996)</f>
        <v>4.2</v>
      </c>
      <c r="S31" s="3"/>
      <c r="T31" s="3"/>
      <c r="U31" s="3"/>
      <c r="V31" s="3"/>
      <c r="W31" s="3"/>
      <c r="X31" s="3"/>
      <c r="Y31" s="3"/>
      <c r="Z31" s="3"/>
      <c r="AA31" s="3"/>
      <c r="AB31" s="3"/>
      <c r="AC31" s="3"/>
      <c r="AD31" s="3"/>
      <c r="AE31" s="3"/>
      <c r="AF31" s="3"/>
      <c r="AG31" s="3"/>
      <c r="AH31" s="3"/>
      <c r="AI31" s="3"/>
      <c r="AJ31" s="3"/>
      <c r="AK31" s="3"/>
      <c r="AL31" s="3"/>
      <c r="AM31" s="3"/>
      <c r="AN31" s="6"/>
    </row>
    <row r="32" spans="2:40" ht="14" x14ac:dyDescent="0.3">
      <c r="B32" s="245"/>
      <c r="C32" s="122">
        <f t="shared" si="2"/>
        <v>2021</v>
      </c>
      <c r="D32" s="29" t="s">
        <v>181</v>
      </c>
      <c r="E32" s="3" cm="1">
        <f t="array" ref="E32">SUMPRODUCT(('Claims Data'!$I$10:$I$9996=$D32)*('Claims Data'!$K$10:$K$9996=E$8)*('Claims Data'!$B$10:$B$9996="TPD")*'Claims Data'!$L$10:$L$9996)</f>
        <v>0</v>
      </c>
      <c r="F32" s="3" cm="1">
        <f t="array" ref="F32">SUMPRODUCT(('Claims Data'!$I$10:$I$9996=$D32)*('Claims Data'!$K$10:$K$9996=F$8)*('Claims Data'!$B$10:$B$9996="TPD")*'Claims Data'!$L$10:$L$9996)</f>
        <v>2</v>
      </c>
      <c r="G32" s="3" cm="1">
        <f t="array" ref="G32">SUMPRODUCT(('Claims Data'!$I$10:$I$9996=$D32)*('Claims Data'!$K$10:$K$9996=G$8)*('Claims Data'!$B$10:$B$9996="TPD")*'Claims Data'!$L$10:$L$9996)</f>
        <v>8</v>
      </c>
      <c r="H32" s="3" cm="1">
        <f t="array" ref="H32">SUMPRODUCT(('Claims Data'!$I$10:$I$9996=$D32)*('Claims Data'!$K$10:$K$9996=H$8)*('Claims Data'!$B$10:$B$9996="TPD")*'Claims Data'!$L$10:$L$9996)</f>
        <v>13</v>
      </c>
      <c r="I32" s="3" cm="1">
        <f t="array" ref="I32">SUMPRODUCT(('Claims Data'!$I$10:$I$9996=$D32)*('Claims Data'!$K$10:$K$9996=I$8)*('Claims Data'!$B$10:$B$9996="TPD")*'Claims Data'!$L$10:$L$9996)</f>
        <v>8</v>
      </c>
      <c r="J32" s="3" cm="1">
        <f t="array" ref="J32">SUMPRODUCT(('Claims Data'!$I$10:$I$9996=$D32)*('Claims Data'!$K$10:$K$9996=J$8)*('Claims Data'!$B$10:$B$9996="TPD")*'Claims Data'!$L$10:$L$9996)</f>
        <v>11</v>
      </c>
      <c r="K32" s="3" cm="1">
        <f t="array" ref="K32">SUMPRODUCT(('Claims Data'!$I$10:$I$9996=$D32)*('Claims Data'!$K$10:$K$9996=K$8)*('Claims Data'!$B$10:$B$9996="TPD")*'Claims Data'!$L$10:$L$9996)</f>
        <v>7</v>
      </c>
      <c r="L32" s="3" cm="1">
        <f t="array" ref="L32">SUMPRODUCT(('Claims Data'!$I$10:$I$9996=$D32)*('Claims Data'!$K$10:$K$9996=L$8)*('Claims Data'!$B$10:$B$9996="TPD")*'Claims Data'!$L$10:$L$9996)</f>
        <v>7</v>
      </c>
      <c r="M32" s="3" cm="1">
        <f t="array" ref="M32">SUMPRODUCT(('Claims Data'!$I$10:$I$9996=$D32)*('Claims Data'!$K$10:$K$9996=M$8)*('Claims Data'!$B$10:$B$9996="TPD")*'Claims Data'!$L$10:$L$9996)</f>
        <v>4.8</v>
      </c>
      <c r="N32" s="3" cm="1">
        <f t="array" ref="N32">SUMPRODUCT(('Claims Data'!$I$10:$I$9996=$D32)*('Claims Data'!$K$10:$K$9996=N$8)*('Claims Data'!$B$10:$B$9996="TPD")*'Claims Data'!$L$10:$L$9996)</f>
        <v>3.8</v>
      </c>
      <c r="O32" s="3" cm="1">
        <f t="array" ref="O32">SUMPRODUCT(('Claims Data'!$I$10:$I$9996=$D32)*('Claims Data'!$K$10:$K$9996=O$8)*('Claims Data'!$B$10:$B$9996="TPD")*'Claims Data'!$L$10:$L$9996)</f>
        <v>4</v>
      </c>
      <c r="P32" s="3" cm="1">
        <f t="array" ref="P32">SUMPRODUCT(('Claims Data'!$I$10:$I$9996=$D32)*('Claims Data'!$K$10:$K$9996=P$8)*('Claims Data'!$B$10:$B$9996="TPD")*'Claims Data'!$L$10:$L$9996)</f>
        <v>6</v>
      </c>
      <c r="Q32" s="3" cm="1">
        <f t="array" ref="Q32">SUMPRODUCT(('Claims Data'!$I$10:$I$9996=$D32)*('Claims Data'!$K$10:$K$9996=Q$8)*('Claims Data'!$B$10:$B$9996="TPD")*'Claims Data'!$L$10:$L$9996)</f>
        <v>5</v>
      </c>
      <c r="R32" s="3"/>
      <c r="S32" s="3"/>
      <c r="T32" s="3"/>
      <c r="U32" s="3"/>
      <c r="V32" s="3"/>
      <c r="W32" s="3"/>
      <c r="X32" s="3"/>
      <c r="Y32" s="3"/>
      <c r="Z32" s="3"/>
      <c r="AA32" s="3"/>
      <c r="AB32" s="3"/>
      <c r="AC32" s="3"/>
      <c r="AD32" s="3"/>
      <c r="AE32" s="3"/>
      <c r="AF32" s="3"/>
      <c r="AG32" s="3"/>
      <c r="AH32" s="3"/>
      <c r="AI32" s="3"/>
      <c r="AJ32" s="3"/>
      <c r="AK32" s="3"/>
      <c r="AL32" s="3"/>
      <c r="AM32" s="3"/>
      <c r="AN32" s="6"/>
    </row>
    <row r="33" spans="2:40" ht="14" x14ac:dyDescent="0.3">
      <c r="B33" s="245"/>
      <c r="C33" s="122">
        <f t="shared" si="2"/>
        <v>2022</v>
      </c>
      <c r="D33" s="29" t="s">
        <v>182</v>
      </c>
      <c r="E33" s="3" cm="1">
        <f t="array" ref="E33">SUMPRODUCT(('Claims Data'!$I$10:$I$9996=$D33)*('Claims Data'!$K$10:$K$9996=E$8)*('Claims Data'!$B$10:$B$9996="TPD")*'Claims Data'!$L$10:$L$9996)</f>
        <v>1</v>
      </c>
      <c r="F33" s="3" cm="1">
        <f t="array" ref="F33">SUMPRODUCT(('Claims Data'!$I$10:$I$9996=$D33)*('Claims Data'!$K$10:$K$9996=F$8)*('Claims Data'!$B$10:$B$9996="TPD")*'Claims Data'!$L$10:$L$9996)</f>
        <v>0</v>
      </c>
      <c r="G33" s="3" cm="1">
        <f t="array" ref="G33">SUMPRODUCT(('Claims Data'!$I$10:$I$9996=$D33)*('Claims Data'!$K$10:$K$9996=G$8)*('Claims Data'!$B$10:$B$9996="TPD")*'Claims Data'!$L$10:$L$9996)</f>
        <v>4</v>
      </c>
      <c r="H33" s="3" cm="1">
        <f t="array" ref="H33">SUMPRODUCT(('Claims Data'!$I$10:$I$9996=$D33)*('Claims Data'!$K$10:$K$9996=H$8)*('Claims Data'!$B$10:$B$9996="TPD")*'Claims Data'!$L$10:$L$9996)</f>
        <v>8</v>
      </c>
      <c r="I33" s="3" cm="1">
        <f t="array" ref="I33">SUMPRODUCT(('Claims Data'!$I$10:$I$9996=$D33)*('Claims Data'!$K$10:$K$9996=I$8)*('Claims Data'!$B$10:$B$9996="TPD")*'Claims Data'!$L$10:$L$9996)</f>
        <v>11</v>
      </c>
      <c r="J33" s="3" cm="1">
        <f t="array" ref="J33">SUMPRODUCT(('Claims Data'!$I$10:$I$9996=$D33)*('Claims Data'!$K$10:$K$9996=J$8)*('Claims Data'!$B$10:$B$9996="TPD")*'Claims Data'!$L$10:$L$9996)</f>
        <v>5</v>
      </c>
      <c r="K33" s="3" cm="1">
        <f t="array" ref="K33">SUMPRODUCT(('Claims Data'!$I$10:$I$9996=$D33)*('Claims Data'!$K$10:$K$9996=K$8)*('Claims Data'!$B$10:$B$9996="TPD")*'Claims Data'!$L$10:$L$9996)</f>
        <v>8</v>
      </c>
      <c r="L33" s="3" cm="1">
        <f t="array" ref="L33">SUMPRODUCT(('Claims Data'!$I$10:$I$9996=$D33)*('Claims Data'!$K$10:$K$9996=L$8)*('Claims Data'!$B$10:$B$9996="TPD")*'Claims Data'!$L$10:$L$9996)</f>
        <v>3.8</v>
      </c>
      <c r="M33" s="3" cm="1">
        <f t="array" ref="M33">SUMPRODUCT(('Claims Data'!$I$10:$I$9996=$D33)*('Claims Data'!$K$10:$K$9996=M$8)*('Claims Data'!$B$10:$B$9996="TPD")*'Claims Data'!$L$10:$L$9996)</f>
        <v>5</v>
      </c>
      <c r="N33" s="3" cm="1">
        <f t="array" ref="N33">SUMPRODUCT(('Claims Data'!$I$10:$I$9996=$D33)*('Claims Data'!$K$10:$K$9996=N$8)*('Claims Data'!$B$10:$B$9996="TPD")*'Claims Data'!$L$10:$L$9996)</f>
        <v>3</v>
      </c>
      <c r="O33" s="3" cm="1">
        <f t="array" ref="O33">SUMPRODUCT(('Claims Data'!$I$10:$I$9996=$D33)*('Claims Data'!$K$10:$K$9996=O$8)*('Claims Data'!$B$10:$B$9996="TPD")*'Claims Data'!$L$10:$L$9996)</f>
        <v>7.8</v>
      </c>
      <c r="P33" s="3" cm="1">
        <f t="array" ref="P33">SUMPRODUCT(('Claims Data'!$I$10:$I$9996=$D33)*('Claims Data'!$K$10:$K$9996=P$8)*('Claims Data'!$B$10:$B$9996="TPD")*'Claims Data'!$L$10:$L$9996)</f>
        <v>2.6</v>
      </c>
      <c r="Q33" s="3"/>
      <c r="R33" s="3"/>
      <c r="S33" s="3"/>
      <c r="T33" s="3"/>
      <c r="U33" s="3"/>
      <c r="V33" s="3"/>
      <c r="W33" s="3"/>
      <c r="X33" s="3"/>
      <c r="Y33" s="3"/>
      <c r="Z33" s="3"/>
      <c r="AA33" s="3"/>
      <c r="AB33" s="3"/>
      <c r="AC33" s="3"/>
      <c r="AD33" s="3"/>
      <c r="AE33" s="3"/>
      <c r="AF33" s="3"/>
      <c r="AG33" s="3"/>
      <c r="AH33" s="3"/>
      <c r="AI33" s="3"/>
      <c r="AJ33" s="3"/>
      <c r="AK33" s="3"/>
      <c r="AL33" s="3"/>
      <c r="AM33" s="3"/>
      <c r="AN33" s="6"/>
    </row>
    <row r="34" spans="2:40" ht="14" x14ac:dyDescent="0.3">
      <c r="B34" s="245"/>
      <c r="C34" s="122">
        <f t="shared" si="2"/>
        <v>2022</v>
      </c>
      <c r="D34" s="29" t="s">
        <v>183</v>
      </c>
      <c r="E34" s="3" cm="1">
        <f t="array" ref="E34">SUMPRODUCT(('Claims Data'!$I$10:$I$9996=$D34)*('Claims Data'!$K$10:$K$9996=E$8)*('Claims Data'!$B$10:$B$9996="TPD")*'Claims Data'!$L$10:$L$9996)</f>
        <v>0</v>
      </c>
      <c r="F34" s="3" cm="1">
        <f t="array" ref="F34">SUMPRODUCT(('Claims Data'!$I$10:$I$9996=$D34)*('Claims Data'!$K$10:$K$9996=F$8)*('Claims Data'!$B$10:$B$9996="TPD")*'Claims Data'!$L$10:$L$9996)</f>
        <v>3</v>
      </c>
      <c r="G34" s="3" cm="1">
        <f t="array" ref="G34">SUMPRODUCT(('Claims Data'!$I$10:$I$9996=$D34)*('Claims Data'!$K$10:$K$9996=G$8)*('Claims Data'!$B$10:$B$9996="TPD")*'Claims Data'!$L$10:$L$9996)</f>
        <v>5</v>
      </c>
      <c r="H34" s="3" cm="1">
        <f t="array" ref="H34">SUMPRODUCT(('Claims Data'!$I$10:$I$9996=$D34)*('Claims Data'!$K$10:$K$9996=H$8)*('Claims Data'!$B$10:$B$9996="TPD")*'Claims Data'!$L$10:$L$9996)</f>
        <v>10</v>
      </c>
      <c r="I34" s="3" cm="1">
        <f t="array" ref="I34">SUMPRODUCT(('Claims Data'!$I$10:$I$9996=$D34)*('Claims Data'!$K$10:$K$9996=I$8)*('Claims Data'!$B$10:$B$9996="TPD")*'Claims Data'!$L$10:$L$9996)</f>
        <v>4.8</v>
      </c>
      <c r="J34" s="3" cm="1">
        <f t="array" ref="J34">SUMPRODUCT(('Claims Data'!$I$10:$I$9996=$D34)*('Claims Data'!$K$10:$K$9996=J$8)*('Claims Data'!$B$10:$B$9996="TPD")*'Claims Data'!$L$10:$L$9996)</f>
        <v>6</v>
      </c>
      <c r="K34" s="3" cm="1">
        <f t="array" ref="K34">SUMPRODUCT(('Claims Data'!$I$10:$I$9996=$D34)*('Claims Data'!$K$10:$K$9996=K$8)*('Claims Data'!$B$10:$B$9996="TPD")*'Claims Data'!$L$10:$L$9996)</f>
        <v>4.8</v>
      </c>
      <c r="L34" s="3" cm="1">
        <f t="array" ref="L34">SUMPRODUCT(('Claims Data'!$I$10:$I$9996=$D34)*('Claims Data'!$K$10:$K$9996=L$8)*('Claims Data'!$B$10:$B$9996="TPD")*'Claims Data'!$L$10:$L$9996)</f>
        <v>17.200000000000003</v>
      </c>
      <c r="M34" s="3" cm="1">
        <f t="array" ref="M34">SUMPRODUCT(('Claims Data'!$I$10:$I$9996=$D34)*('Claims Data'!$K$10:$K$9996=M$8)*('Claims Data'!$B$10:$B$9996="TPD")*'Claims Data'!$L$10:$L$9996)</f>
        <v>7</v>
      </c>
      <c r="N34" s="3" cm="1">
        <f t="array" ref="N34">SUMPRODUCT(('Claims Data'!$I$10:$I$9996=$D34)*('Claims Data'!$K$10:$K$9996=N$8)*('Claims Data'!$B$10:$B$9996="TPD")*'Claims Data'!$L$10:$L$9996)</f>
        <v>6.6</v>
      </c>
      <c r="O34" s="3" cm="1">
        <f t="array" ref="O34">SUMPRODUCT(('Claims Data'!$I$10:$I$9996=$D34)*('Claims Data'!$K$10:$K$9996=O$8)*('Claims Data'!$B$10:$B$9996="TPD")*'Claims Data'!$L$10:$L$9996)</f>
        <v>7.9999999999999991</v>
      </c>
      <c r="P34" s="3"/>
      <c r="Q34" s="3"/>
      <c r="R34" s="3"/>
      <c r="S34" s="3"/>
      <c r="T34" s="3"/>
      <c r="U34" s="3"/>
      <c r="V34" s="3"/>
      <c r="W34" s="3"/>
      <c r="X34" s="3"/>
      <c r="Y34" s="3"/>
      <c r="Z34" s="3"/>
      <c r="AA34" s="3"/>
      <c r="AB34" s="3"/>
      <c r="AC34" s="3"/>
      <c r="AD34" s="3"/>
      <c r="AE34" s="3"/>
      <c r="AF34" s="3"/>
      <c r="AG34" s="3"/>
      <c r="AH34" s="3"/>
      <c r="AI34" s="3"/>
      <c r="AJ34" s="3"/>
      <c r="AK34" s="3"/>
      <c r="AL34" s="3"/>
      <c r="AM34" s="3"/>
      <c r="AN34" s="6"/>
    </row>
    <row r="35" spans="2:40" ht="14" x14ac:dyDescent="0.3">
      <c r="B35" s="245"/>
      <c r="C35" s="122">
        <f t="shared" si="2"/>
        <v>2022</v>
      </c>
      <c r="D35" s="29" t="s">
        <v>184</v>
      </c>
      <c r="E35" s="3" cm="1">
        <f t="array" ref="E35">SUMPRODUCT(('Claims Data'!$I$10:$I$9996=$D35)*('Claims Data'!$K$10:$K$9996=E$8)*('Claims Data'!$B$10:$B$9996="TPD")*'Claims Data'!$L$10:$L$9996)</f>
        <v>0</v>
      </c>
      <c r="F35" s="3" cm="1">
        <f t="array" ref="F35">SUMPRODUCT(('Claims Data'!$I$10:$I$9996=$D35)*('Claims Data'!$K$10:$K$9996=F$8)*('Claims Data'!$B$10:$B$9996="TPD")*'Claims Data'!$L$10:$L$9996)</f>
        <v>1</v>
      </c>
      <c r="G35" s="3" cm="1">
        <f t="array" ref="G35">SUMPRODUCT(('Claims Data'!$I$10:$I$9996=$D35)*('Claims Data'!$K$10:$K$9996=G$8)*('Claims Data'!$B$10:$B$9996="TPD")*'Claims Data'!$L$10:$L$9996)</f>
        <v>11.8</v>
      </c>
      <c r="H35" s="3" cm="1">
        <f t="array" ref="H35">SUMPRODUCT(('Claims Data'!$I$10:$I$9996=$D35)*('Claims Data'!$K$10:$K$9996=H$8)*('Claims Data'!$B$10:$B$9996="TPD")*'Claims Data'!$L$10:$L$9996)</f>
        <v>13</v>
      </c>
      <c r="I35" s="3" cm="1">
        <f t="array" ref="I35">SUMPRODUCT(('Claims Data'!$I$10:$I$9996=$D35)*('Claims Data'!$K$10:$K$9996=I$8)*('Claims Data'!$B$10:$B$9996="TPD")*'Claims Data'!$L$10:$L$9996)</f>
        <v>7</v>
      </c>
      <c r="J35" s="3" cm="1">
        <f t="array" ref="J35">SUMPRODUCT(('Claims Data'!$I$10:$I$9996=$D35)*('Claims Data'!$K$10:$K$9996=J$8)*('Claims Data'!$B$10:$B$9996="TPD")*'Claims Data'!$L$10:$L$9996)</f>
        <v>6</v>
      </c>
      <c r="K35" s="3" cm="1">
        <f t="array" ref="K35">SUMPRODUCT(('Claims Data'!$I$10:$I$9996=$D35)*('Claims Data'!$K$10:$K$9996=K$8)*('Claims Data'!$B$10:$B$9996="TPD")*'Claims Data'!$L$10:$L$9996)</f>
        <v>9.8000000000000007</v>
      </c>
      <c r="L35" s="3" cm="1">
        <f t="array" ref="L35">SUMPRODUCT(('Claims Data'!$I$10:$I$9996=$D35)*('Claims Data'!$K$10:$K$9996=L$8)*('Claims Data'!$B$10:$B$9996="TPD")*'Claims Data'!$L$10:$L$9996)</f>
        <v>3.8</v>
      </c>
      <c r="M35" s="3" cm="1">
        <f t="array" ref="M35">SUMPRODUCT(('Claims Data'!$I$10:$I$9996=$D35)*('Claims Data'!$K$10:$K$9996=M$8)*('Claims Data'!$B$10:$B$9996="TPD")*'Claims Data'!$L$10:$L$9996)</f>
        <v>8.1999999999999993</v>
      </c>
      <c r="N35" s="3" cm="1">
        <f t="array" ref="N35">SUMPRODUCT(('Claims Data'!$I$10:$I$9996=$D35)*('Claims Data'!$K$10:$K$9996=N$8)*('Claims Data'!$B$10:$B$9996="TPD")*'Claims Data'!$L$10:$L$9996)</f>
        <v>11.400000000000002</v>
      </c>
      <c r="O35" s="3"/>
      <c r="P35" s="3"/>
      <c r="Q35" s="3"/>
      <c r="R35" s="3"/>
      <c r="S35" s="3"/>
      <c r="T35" s="3"/>
      <c r="U35" s="3"/>
      <c r="V35" s="3"/>
      <c r="W35" s="3"/>
      <c r="X35" s="3"/>
      <c r="Y35" s="3"/>
      <c r="Z35" s="3"/>
      <c r="AA35" s="3"/>
      <c r="AB35" s="3"/>
      <c r="AC35" s="3"/>
      <c r="AD35" s="3"/>
      <c r="AE35" s="3"/>
      <c r="AF35" s="3"/>
      <c r="AG35" s="3"/>
      <c r="AH35" s="3"/>
      <c r="AI35" s="3"/>
      <c r="AJ35" s="3"/>
      <c r="AK35" s="3"/>
      <c r="AL35" s="3"/>
      <c r="AM35" s="3"/>
      <c r="AN35" s="6"/>
    </row>
    <row r="36" spans="2:40" ht="14" x14ac:dyDescent="0.3">
      <c r="B36" s="245"/>
      <c r="C36" s="122">
        <f t="shared" si="2"/>
        <v>2022</v>
      </c>
      <c r="D36" s="29" t="s">
        <v>185</v>
      </c>
      <c r="E36" s="3" cm="1">
        <f t="array" ref="E36">SUMPRODUCT(('Claims Data'!$I$10:$I$9996=$D36)*('Claims Data'!$K$10:$K$9996=E$8)*('Claims Data'!$B$10:$B$9996="TPD")*'Claims Data'!$L$10:$L$9996)</f>
        <v>3</v>
      </c>
      <c r="F36" s="3" cm="1">
        <f t="array" ref="F36">SUMPRODUCT(('Claims Data'!$I$10:$I$9996=$D36)*('Claims Data'!$K$10:$K$9996=F$8)*('Claims Data'!$B$10:$B$9996="TPD")*'Claims Data'!$L$10:$L$9996)</f>
        <v>5</v>
      </c>
      <c r="G36" s="3" cm="1">
        <f t="array" ref="G36">SUMPRODUCT(('Claims Data'!$I$10:$I$9996=$D36)*('Claims Data'!$K$10:$K$9996=G$8)*('Claims Data'!$B$10:$B$9996="TPD")*'Claims Data'!$L$10:$L$9996)</f>
        <v>5</v>
      </c>
      <c r="H36" s="3" cm="1">
        <f t="array" ref="H36">SUMPRODUCT(('Claims Data'!$I$10:$I$9996=$D36)*('Claims Data'!$K$10:$K$9996=H$8)*('Claims Data'!$B$10:$B$9996="TPD")*'Claims Data'!$L$10:$L$9996)</f>
        <v>12.8</v>
      </c>
      <c r="I36" s="3" cm="1">
        <f t="array" ref="I36">SUMPRODUCT(('Claims Data'!$I$10:$I$9996=$D36)*('Claims Data'!$K$10:$K$9996=I$8)*('Claims Data'!$B$10:$B$9996="TPD")*'Claims Data'!$L$10:$L$9996)</f>
        <v>11.8</v>
      </c>
      <c r="J36" s="3" cm="1">
        <f t="array" ref="J36">SUMPRODUCT(('Claims Data'!$I$10:$I$9996=$D36)*('Claims Data'!$K$10:$K$9996=J$8)*('Claims Data'!$B$10:$B$9996="TPD")*'Claims Data'!$L$10:$L$9996)</f>
        <v>7</v>
      </c>
      <c r="K36" s="3" cm="1">
        <f t="array" ref="K36">SUMPRODUCT(('Claims Data'!$I$10:$I$9996=$D36)*('Claims Data'!$K$10:$K$9996=K$8)*('Claims Data'!$B$10:$B$9996="TPD")*'Claims Data'!$L$10:$L$9996)</f>
        <v>7.8</v>
      </c>
      <c r="L36" s="3" cm="1">
        <f t="array" ref="L36">SUMPRODUCT(('Claims Data'!$I$10:$I$9996=$D36)*('Claims Data'!$K$10:$K$9996=L$8)*('Claims Data'!$B$10:$B$9996="TPD")*'Claims Data'!$L$10:$L$9996)</f>
        <v>9.6</v>
      </c>
      <c r="M36" s="3" cm="1">
        <f t="array" ref="M36">SUMPRODUCT(('Claims Data'!$I$10:$I$9996=$D36)*('Claims Data'!$K$10:$K$9996=M$8)*('Claims Data'!$B$10:$B$9996="TPD")*'Claims Data'!$L$10:$L$9996)</f>
        <v>12.600000000000003</v>
      </c>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6"/>
    </row>
    <row r="37" spans="2:40" ht="14" x14ac:dyDescent="0.3">
      <c r="B37" s="245"/>
      <c r="C37" s="122">
        <f t="shared" si="2"/>
        <v>2023</v>
      </c>
      <c r="D37" s="29" t="s">
        <v>186</v>
      </c>
      <c r="E37" s="3" cm="1">
        <f t="array" ref="E37">SUMPRODUCT(('Claims Data'!$I$10:$I$9996=$D37)*('Claims Data'!$K$10:$K$9996=E$8)*('Claims Data'!$B$10:$B$9996="TPD")*'Claims Data'!$L$10:$L$9996)</f>
        <v>0</v>
      </c>
      <c r="F37" s="3" cm="1">
        <f t="array" ref="F37">SUMPRODUCT(('Claims Data'!$I$10:$I$9996=$D37)*('Claims Data'!$K$10:$K$9996=F$8)*('Claims Data'!$B$10:$B$9996="TPD")*'Claims Data'!$L$10:$L$9996)</f>
        <v>1</v>
      </c>
      <c r="G37" s="3" cm="1">
        <f t="array" ref="G37">SUMPRODUCT(('Claims Data'!$I$10:$I$9996=$D37)*('Claims Data'!$K$10:$K$9996=G$8)*('Claims Data'!$B$10:$B$9996="TPD")*'Claims Data'!$L$10:$L$9996)</f>
        <v>4</v>
      </c>
      <c r="H37" s="3" cm="1">
        <f t="array" ref="H37">SUMPRODUCT(('Claims Data'!$I$10:$I$9996=$D37)*('Claims Data'!$K$10:$K$9996=H$8)*('Claims Data'!$B$10:$B$9996="TPD")*'Claims Data'!$L$10:$L$9996)</f>
        <v>9.8000000000000007</v>
      </c>
      <c r="I37" s="3" cm="1">
        <f t="array" ref="I37">SUMPRODUCT(('Claims Data'!$I$10:$I$9996=$D37)*('Claims Data'!$K$10:$K$9996=I$8)*('Claims Data'!$B$10:$B$9996="TPD")*'Claims Data'!$L$10:$L$9996)</f>
        <v>13.8</v>
      </c>
      <c r="J37" s="3" cm="1">
        <f t="array" ref="J37">SUMPRODUCT(('Claims Data'!$I$10:$I$9996=$D37)*('Claims Data'!$K$10:$K$9996=J$8)*('Claims Data'!$B$10:$B$9996="TPD")*'Claims Data'!$L$10:$L$9996)</f>
        <v>8.3999999999999986</v>
      </c>
      <c r="K37" s="3" cm="1">
        <f t="array" ref="K37">SUMPRODUCT(('Claims Data'!$I$10:$I$9996=$D37)*('Claims Data'!$K$10:$K$9996=K$8)*('Claims Data'!$B$10:$B$9996="TPD")*'Claims Data'!$L$10:$L$9996)</f>
        <v>9.4</v>
      </c>
      <c r="L37" s="3" cm="1">
        <f t="array" ref="L37">SUMPRODUCT(('Claims Data'!$I$10:$I$9996=$D37)*('Claims Data'!$K$10:$K$9996=L$8)*('Claims Data'!$B$10:$B$9996="TPD")*'Claims Data'!$L$10:$L$9996)</f>
        <v>8.7999999999999989</v>
      </c>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6"/>
    </row>
    <row r="38" spans="2:40" ht="14" x14ac:dyDescent="0.3">
      <c r="B38" s="245"/>
      <c r="C38" s="122">
        <f t="shared" si="2"/>
        <v>2023</v>
      </c>
      <c r="D38" s="29" t="s">
        <v>187</v>
      </c>
      <c r="E38" s="3" cm="1">
        <f t="array" ref="E38">SUMPRODUCT(('Claims Data'!$I$10:$I$9996=$D38)*('Claims Data'!$K$10:$K$9996=E$8)*('Claims Data'!$B$10:$B$9996="TPD")*'Claims Data'!$L$10:$L$9996)</f>
        <v>0</v>
      </c>
      <c r="F38" s="3" cm="1">
        <f t="array" ref="F38">SUMPRODUCT(('Claims Data'!$I$10:$I$9996=$D38)*('Claims Data'!$K$10:$K$9996=F$8)*('Claims Data'!$B$10:$B$9996="TPD")*'Claims Data'!$L$10:$L$9996)</f>
        <v>1</v>
      </c>
      <c r="G38" s="3" cm="1">
        <f t="array" ref="G38">SUMPRODUCT(('Claims Data'!$I$10:$I$9996=$D38)*('Claims Data'!$K$10:$K$9996=G$8)*('Claims Data'!$B$10:$B$9996="TPD")*'Claims Data'!$L$10:$L$9996)</f>
        <v>7</v>
      </c>
      <c r="H38" s="3" cm="1">
        <f t="array" ref="H38">SUMPRODUCT(('Claims Data'!$I$10:$I$9996=$D38)*('Claims Data'!$K$10:$K$9996=H$8)*('Claims Data'!$B$10:$B$9996="TPD")*'Claims Data'!$L$10:$L$9996)</f>
        <v>12</v>
      </c>
      <c r="I38" s="3" cm="1">
        <f t="array" ref="I38">SUMPRODUCT(('Claims Data'!$I$10:$I$9996=$D38)*('Claims Data'!$K$10:$K$9996=I$8)*('Claims Data'!$B$10:$B$9996="TPD")*'Claims Data'!$L$10:$L$9996)</f>
        <v>14.600000000000001</v>
      </c>
      <c r="J38" s="3" cm="1">
        <f t="array" ref="J38">SUMPRODUCT(('Claims Data'!$I$10:$I$9996=$D38)*('Claims Data'!$K$10:$K$9996=J$8)*('Claims Data'!$B$10:$B$9996="TPD")*'Claims Data'!$L$10:$L$9996)</f>
        <v>7.9999999999999991</v>
      </c>
      <c r="K38" s="3" cm="1">
        <f t="array" ref="K38">SUMPRODUCT(('Claims Data'!$I$10:$I$9996=$D38)*('Claims Data'!$K$10:$K$9996=K$8)*('Claims Data'!$B$10:$B$9996="TPD")*'Claims Data'!$L$10:$L$9996)</f>
        <v>10.200000000000001</v>
      </c>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6"/>
    </row>
    <row r="39" spans="2:40" ht="14" x14ac:dyDescent="0.3">
      <c r="B39" s="245"/>
      <c r="C39" s="122">
        <f t="shared" si="2"/>
        <v>2023</v>
      </c>
      <c r="D39" s="29" t="s">
        <v>188</v>
      </c>
      <c r="E39" s="3" cm="1">
        <f t="array" ref="E39">SUMPRODUCT(('Claims Data'!$I$10:$I$9996=$D39)*('Claims Data'!$K$10:$K$9996=E$8)*('Claims Data'!$B$10:$B$9996="TPD")*'Claims Data'!$L$10:$L$9996)</f>
        <v>1</v>
      </c>
      <c r="F39" s="3" cm="1">
        <f t="array" ref="F39">SUMPRODUCT(('Claims Data'!$I$10:$I$9996=$D39)*('Claims Data'!$K$10:$K$9996=F$8)*('Claims Data'!$B$10:$B$9996="TPD")*'Claims Data'!$L$10:$L$9996)</f>
        <v>0</v>
      </c>
      <c r="G39" s="3" cm="1">
        <f t="array" ref="G39">SUMPRODUCT(('Claims Data'!$I$10:$I$9996=$D39)*('Claims Data'!$K$10:$K$9996=G$8)*('Claims Data'!$B$10:$B$9996="TPD")*'Claims Data'!$L$10:$L$9996)</f>
        <v>10.8</v>
      </c>
      <c r="H39" s="3" cm="1">
        <f t="array" ref="H39">SUMPRODUCT(('Claims Data'!$I$10:$I$9996=$D39)*('Claims Data'!$K$10:$K$9996=H$8)*('Claims Data'!$B$10:$B$9996="TPD")*'Claims Data'!$L$10:$L$9996)</f>
        <v>17.400000000000002</v>
      </c>
      <c r="I39" s="3" cm="1">
        <f t="array" ref="I39">SUMPRODUCT(('Claims Data'!$I$10:$I$9996=$D39)*('Claims Data'!$K$10:$K$9996=I$8)*('Claims Data'!$B$10:$B$9996="TPD")*'Claims Data'!$L$10:$L$9996)</f>
        <v>11.200000000000001</v>
      </c>
      <c r="J39" s="3" cm="1">
        <f t="array" ref="J39">SUMPRODUCT(('Claims Data'!$I$10:$I$9996=$D39)*('Claims Data'!$K$10:$K$9996=J$8)*('Claims Data'!$B$10:$B$9996="TPD")*'Claims Data'!$L$10:$L$9996)</f>
        <v>10.600000000000001</v>
      </c>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6"/>
    </row>
    <row r="40" spans="2:40" ht="14" x14ac:dyDescent="0.3">
      <c r="B40" s="245"/>
      <c r="C40" s="122">
        <f t="shared" si="2"/>
        <v>2023</v>
      </c>
      <c r="D40" s="29" t="s">
        <v>189</v>
      </c>
      <c r="E40" s="3" cm="1">
        <f t="array" ref="E40">SUMPRODUCT(('Claims Data'!$I$10:$I$9996=$D40)*('Claims Data'!$K$10:$K$9996=E$8)*('Claims Data'!$B$10:$B$9996="TPD")*'Claims Data'!$L$10:$L$9996)</f>
        <v>0</v>
      </c>
      <c r="F40" s="3" cm="1">
        <f t="array" ref="F40">SUMPRODUCT(('Claims Data'!$I$10:$I$9996=$D40)*('Claims Data'!$K$10:$K$9996=F$8)*('Claims Data'!$B$10:$B$9996="TPD")*'Claims Data'!$L$10:$L$9996)</f>
        <v>0</v>
      </c>
      <c r="G40" s="3" cm="1">
        <f t="array" ref="G40">SUMPRODUCT(('Claims Data'!$I$10:$I$9996=$D40)*('Claims Data'!$K$10:$K$9996=G$8)*('Claims Data'!$B$10:$B$9996="TPD")*'Claims Data'!$L$10:$L$9996)</f>
        <v>3</v>
      </c>
      <c r="H40" s="3" cm="1">
        <f t="array" ref="H40">SUMPRODUCT(('Claims Data'!$I$10:$I$9996=$D40)*('Claims Data'!$K$10:$K$9996=H$8)*('Claims Data'!$B$10:$B$9996="TPD")*'Claims Data'!$L$10:$L$9996)</f>
        <v>13.4</v>
      </c>
      <c r="I40" s="3" cm="1">
        <f t="array" ref="I40">SUMPRODUCT(('Claims Data'!$I$10:$I$9996=$D40)*('Claims Data'!$K$10:$K$9996=I$8)*('Claims Data'!$B$10:$B$9996="TPD")*'Claims Data'!$L$10:$L$9996)</f>
        <v>12.600000000000001</v>
      </c>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6"/>
    </row>
    <row r="41" spans="2:40" ht="14" x14ac:dyDescent="0.3">
      <c r="B41" s="245"/>
      <c r="C41" s="122">
        <f t="shared" si="2"/>
        <v>2024</v>
      </c>
      <c r="D41" s="29" t="s">
        <v>190</v>
      </c>
      <c r="E41" s="32" cm="1">
        <f t="array" ref="E41">SUMPRODUCT(('Claims Data'!$I$10:$I$9996=$D41)*('Claims Data'!$K$10:$K$9996=E$8)*('Claims Data'!$B$10:$B$9996="TPD")*'Claims Data'!$L$10:$L$9996)</f>
        <v>0</v>
      </c>
      <c r="F41" s="3" cm="1">
        <f t="array" ref="F41">SUMPRODUCT(('Claims Data'!$I$10:$I$9996=$D41)*('Claims Data'!$K$10:$K$9996=F$8)*('Claims Data'!$B$10:$B$9996="TPD")*'Claims Data'!$L$10:$L$9996)</f>
        <v>1</v>
      </c>
      <c r="G41" s="3" cm="1">
        <f t="array" ref="G41">SUMPRODUCT(('Claims Data'!$I$10:$I$9996=$D41)*('Claims Data'!$K$10:$K$9996=G$8)*('Claims Data'!$B$10:$B$9996="TPD")*'Claims Data'!$L$10:$L$9996)</f>
        <v>7.9999999999999991</v>
      </c>
      <c r="H41" s="3" cm="1">
        <f t="array" ref="H41">SUMPRODUCT(('Claims Data'!$I$10:$I$9996=$D41)*('Claims Data'!$K$10:$K$9996=H$8)*('Claims Data'!$B$10:$B$9996="TPD")*'Claims Data'!$L$10:$L$9996)</f>
        <v>17.800000000000004</v>
      </c>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6"/>
    </row>
    <row r="42" spans="2:40" ht="14" x14ac:dyDescent="0.3">
      <c r="B42" s="245"/>
      <c r="C42" s="122">
        <f t="shared" si="2"/>
        <v>2024</v>
      </c>
      <c r="D42" s="29" t="s">
        <v>191</v>
      </c>
      <c r="E42" s="3" cm="1">
        <f t="array" ref="E42">SUMPRODUCT(('Claims Data'!$I$10:$I$9996=$D42)*('Claims Data'!$K$10:$K$9996=E$8)*('Claims Data'!$B$10:$B$9996="TPD")*'Claims Data'!$L$10:$L$9996)</f>
        <v>0</v>
      </c>
      <c r="F42" s="3" cm="1">
        <f t="array" ref="F42">SUMPRODUCT(('Claims Data'!$I$10:$I$9996=$D42)*('Claims Data'!$K$10:$K$9996=F$8)*('Claims Data'!$B$10:$B$9996="TPD")*'Claims Data'!$L$10:$L$9996)</f>
        <v>1</v>
      </c>
      <c r="G42" s="3" cm="1">
        <f t="array" ref="G42">SUMPRODUCT(('Claims Data'!$I$10:$I$9996=$D42)*('Claims Data'!$K$10:$K$9996=G$8)*('Claims Data'!$B$10:$B$9996="TPD")*'Claims Data'!$L$10:$L$9996)</f>
        <v>8.4</v>
      </c>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6"/>
    </row>
    <row r="43" spans="2:40" ht="14" x14ac:dyDescent="0.3">
      <c r="B43" s="245"/>
      <c r="C43" s="122">
        <f t="shared" si="2"/>
        <v>2024</v>
      </c>
      <c r="D43" s="29" t="s">
        <v>192</v>
      </c>
      <c r="E43" s="3" cm="1">
        <f t="array" ref="E43">SUMPRODUCT(('Claims Data'!$I$10:$I$9996=$D43)*('Claims Data'!$K$10:$K$9996=E$8)*('Claims Data'!$B$10:$B$9996="TPD")*'Claims Data'!$L$10:$L$9996)</f>
        <v>0.8</v>
      </c>
      <c r="F43" s="3" cm="1">
        <f t="array" ref="F43">SUMPRODUCT(('Claims Data'!$I$10:$I$9996=$D43)*('Claims Data'!$K$10:$K$9996=F$8)*('Claims Data'!$B$10:$B$9996="TPD")*'Claims Data'!$L$10:$L$9996)</f>
        <v>3.5999999999999996</v>
      </c>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6"/>
    </row>
    <row r="44" spans="2:40" ht="14" x14ac:dyDescent="0.3">
      <c r="B44" s="245"/>
      <c r="C44" s="123">
        <f t="shared" si="2"/>
        <v>2024</v>
      </c>
      <c r="D44" s="41" t="s">
        <v>193</v>
      </c>
      <c r="E44" s="94" cm="1">
        <f t="array" ref="E44">SUMPRODUCT(('Claims Data'!$I$10:$I$9996=$D44)*('Claims Data'!$K$10:$K$9996=E$8)*('Claims Data'!$B$10:$B$9996="TPD")*'Claims Data'!$L$10:$L$9996)</f>
        <v>0.8</v>
      </c>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21"/>
    </row>
    <row r="46" spans="2:40" ht="14" x14ac:dyDescent="0.3">
      <c r="C46" s="10" t="s">
        <v>64</v>
      </c>
    </row>
    <row r="47" spans="2:40" ht="14" x14ac:dyDescent="0.3">
      <c r="E47" s="244" t="s">
        <v>121</v>
      </c>
      <c r="F47" s="244"/>
      <c r="G47" s="244"/>
      <c r="H47" s="244"/>
      <c r="I47" s="244"/>
      <c r="J47" s="244"/>
      <c r="K47" s="244"/>
      <c r="L47" s="244"/>
      <c r="M47" s="244"/>
      <c r="N47" s="244"/>
      <c r="O47" s="244"/>
      <c r="P47" s="244"/>
      <c r="Q47" s="244"/>
      <c r="R47" s="244"/>
      <c r="S47" s="244"/>
      <c r="T47" s="244"/>
      <c r="U47" s="244"/>
      <c r="V47" s="244"/>
      <c r="W47" s="244"/>
      <c r="X47" s="244"/>
      <c r="Y47" s="244"/>
      <c r="Z47" s="244"/>
      <c r="AA47" s="244"/>
      <c r="AB47" s="244"/>
      <c r="AC47" s="244"/>
      <c r="AD47" s="244"/>
      <c r="AE47" s="244"/>
      <c r="AF47" s="244"/>
      <c r="AG47" s="244"/>
      <c r="AH47" s="244"/>
      <c r="AI47" s="244"/>
      <c r="AJ47" s="244"/>
      <c r="AK47" s="244"/>
      <c r="AL47" s="244"/>
      <c r="AM47" s="244"/>
      <c r="AN47" s="244"/>
    </row>
    <row r="48" spans="2:40" ht="14" x14ac:dyDescent="0.3">
      <c r="C48" s="23" t="s">
        <v>151</v>
      </c>
      <c r="D48" s="23" t="s">
        <v>152</v>
      </c>
      <c r="E48" s="24">
        <v>0</v>
      </c>
      <c r="F48" s="24">
        <f t="shared" ref="F48:AN48" si="3">E48+1</f>
        <v>1</v>
      </c>
      <c r="G48" s="24">
        <f t="shared" si="3"/>
        <v>2</v>
      </c>
      <c r="H48" s="24">
        <f t="shared" si="3"/>
        <v>3</v>
      </c>
      <c r="I48" s="24">
        <f t="shared" si="3"/>
        <v>4</v>
      </c>
      <c r="J48" s="24">
        <f t="shared" si="3"/>
        <v>5</v>
      </c>
      <c r="K48" s="24">
        <f t="shared" si="3"/>
        <v>6</v>
      </c>
      <c r="L48" s="24">
        <f t="shared" si="3"/>
        <v>7</v>
      </c>
      <c r="M48" s="24">
        <f t="shared" si="3"/>
        <v>8</v>
      </c>
      <c r="N48" s="24">
        <f t="shared" si="3"/>
        <v>9</v>
      </c>
      <c r="O48" s="24">
        <f t="shared" si="3"/>
        <v>10</v>
      </c>
      <c r="P48" s="24">
        <f t="shared" si="3"/>
        <v>11</v>
      </c>
      <c r="Q48" s="24">
        <f t="shared" si="3"/>
        <v>12</v>
      </c>
      <c r="R48" s="24">
        <f t="shared" si="3"/>
        <v>13</v>
      </c>
      <c r="S48" s="24">
        <f t="shared" si="3"/>
        <v>14</v>
      </c>
      <c r="T48" s="24">
        <f t="shared" si="3"/>
        <v>15</v>
      </c>
      <c r="U48" s="24">
        <f t="shared" si="3"/>
        <v>16</v>
      </c>
      <c r="V48" s="24">
        <f t="shared" si="3"/>
        <v>17</v>
      </c>
      <c r="W48" s="24">
        <f t="shared" si="3"/>
        <v>18</v>
      </c>
      <c r="X48" s="24">
        <f t="shared" si="3"/>
        <v>19</v>
      </c>
      <c r="Y48" s="24">
        <f t="shared" si="3"/>
        <v>20</v>
      </c>
      <c r="Z48" s="24">
        <f t="shared" si="3"/>
        <v>21</v>
      </c>
      <c r="AA48" s="24">
        <f t="shared" si="3"/>
        <v>22</v>
      </c>
      <c r="AB48" s="24">
        <f t="shared" si="3"/>
        <v>23</v>
      </c>
      <c r="AC48" s="24">
        <f t="shared" si="3"/>
        <v>24</v>
      </c>
      <c r="AD48" s="24">
        <f t="shared" si="3"/>
        <v>25</v>
      </c>
      <c r="AE48" s="24">
        <f t="shared" si="3"/>
        <v>26</v>
      </c>
      <c r="AF48" s="24">
        <f t="shared" si="3"/>
        <v>27</v>
      </c>
      <c r="AG48" s="24">
        <f t="shared" si="3"/>
        <v>28</v>
      </c>
      <c r="AH48" s="24">
        <f t="shared" si="3"/>
        <v>29</v>
      </c>
      <c r="AI48" s="24">
        <f t="shared" si="3"/>
        <v>30</v>
      </c>
      <c r="AJ48" s="24">
        <f t="shared" si="3"/>
        <v>31</v>
      </c>
      <c r="AK48" s="24">
        <f t="shared" si="3"/>
        <v>32</v>
      </c>
      <c r="AL48" s="24">
        <f t="shared" si="3"/>
        <v>33</v>
      </c>
      <c r="AM48" s="24">
        <f t="shared" si="3"/>
        <v>34</v>
      </c>
      <c r="AN48" s="25">
        <f t="shared" si="3"/>
        <v>35</v>
      </c>
    </row>
    <row r="49" spans="2:40" ht="15" customHeight="1" x14ac:dyDescent="0.3">
      <c r="B49" s="245" t="s">
        <v>52</v>
      </c>
      <c r="C49" s="122">
        <f>_xlfn.NUMBERVALUE(LEFT(D49,4))</f>
        <v>2016</v>
      </c>
      <c r="D49" s="29" t="s">
        <v>158</v>
      </c>
      <c r="E49" s="3" cm="1">
        <f t="array" ref="E49">SUMPRODUCT(('Claims Data'!$I$10:$I$9996=$D49)*('Claims Data'!$K$10:$K$9996&lt;=E$48)*('Claims Data'!$B$10:$B$9996="TPD")*'Claims Data'!$L$10:$L$9996)</f>
        <v>0</v>
      </c>
      <c r="F49" s="3" cm="1">
        <f t="array" ref="F49">SUMPRODUCT(('Claims Data'!$I$10:$I$9996=$D49)*('Claims Data'!$K$10:$K$9996&lt;=F$48)*('Claims Data'!$B$10:$B$9996="TPD")*'Claims Data'!$L$10:$L$9996)</f>
        <v>1</v>
      </c>
      <c r="G49" s="3" cm="1">
        <f t="array" ref="G49">SUMPRODUCT(('Claims Data'!$I$10:$I$9996=$D49)*('Claims Data'!$K$10:$K$9996&lt;=G$48)*('Claims Data'!$B$10:$B$9996="TPD")*'Claims Data'!$L$10:$L$9996)</f>
        <v>3</v>
      </c>
      <c r="H49" s="3" cm="1">
        <f t="array" ref="H49">SUMPRODUCT(('Claims Data'!$I$10:$I$9996=$D49)*('Claims Data'!$K$10:$K$9996&lt;=H$48)*('Claims Data'!$B$10:$B$9996="TPD")*'Claims Data'!$L$10:$L$9996)</f>
        <v>8</v>
      </c>
      <c r="I49" s="3" cm="1">
        <f t="array" ref="I49">SUMPRODUCT(('Claims Data'!$I$10:$I$9996=$D49)*('Claims Data'!$K$10:$K$9996&lt;=I$48)*('Claims Data'!$B$10:$B$9996="TPD")*'Claims Data'!$L$10:$L$9996)</f>
        <v>13</v>
      </c>
      <c r="J49" s="3" cm="1">
        <f t="array" ref="J49">SUMPRODUCT(('Claims Data'!$I$10:$I$9996=$D49)*('Claims Data'!$K$10:$K$9996&lt;=J$48)*('Claims Data'!$B$10:$B$9996="TPD")*'Claims Data'!$L$10:$L$9996)</f>
        <v>15</v>
      </c>
      <c r="K49" s="3" cm="1">
        <f t="array" ref="K49">SUMPRODUCT(('Claims Data'!$I$10:$I$9996=$D49)*('Claims Data'!$K$10:$K$9996&lt;=K$48)*('Claims Data'!$B$10:$B$9996="TPD")*'Claims Data'!$L$10:$L$9996)</f>
        <v>18</v>
      </c>
      <c r="L49" s="3" cm="1">
        <f t="array" ref="L49">SUMPRODUCT(('Claims Data'!$I$10:$I$9996=$D49)*('Claims Data'!$K$10:$K$9996&lt;=L$48)*('Claims Data'!$B$10:$B$9996="TPD")*'Claims Data'!$L$10:$L$9996)</f>
        <v>24</v>
      </c>
      <c r="M49" s="3" cm="1">
        <f t="array" ref="M49">SUMPRODUCT(('Claims Data'!$I$10:$I$9996=$D49)*('Claims Data'!$K$10:$K$9996&lt;=M$48)*('Claims Data'!$B$10:$B$9996="TPD")*'Claims Data'!$L$10:$L$9996)</f>
        <v>28</v>
      </c>
      <c r="N49" s="3" cm="1">
        <f t="array" ref="N49">SUMPRODUCT(('Claims Data'!$I$10:$I$9996=$D49)*('Claims Data'!$K$10:$K$9996&lt;=N$48)*('Claims Data'!$B$10:$B$9996="TPD")*'Claims Data'!$L$10:$L$9996)</f>
        <v>30</v>
      </c>
      <c r="O49" s="3" cm="1">
        <f t="array" ref="O49">SUMPRODUCT(('Claims Data'!$I$10:$I$9996=$D49)*('Claims Data'!$K$10:$K$9996&lt;=O$48)*('Claims Data'!$B$10:$B$9996="TPD")*'Claims Data'!$L$10:$L$9996)</f>
        <v>31</v>
      </c>
      <c r="P49" s="3" cm="1">
        <f t="array" ref="P49">SUMPRODUCT(('Claims Data'!$I$10:$I$9996=$D49)*('Claims Data'!$K$10:$K$9996&lt;=P$48)*('Claims Data'!$B$10:$B$9996="TPD")*'Claims Data'!$L$10:$L$9996)</f>
        <v>33</v>
      </c>
      <c r="Q49" s="3" cm="1">
        <f t="array" ref="Q49">SUMPRODUCT(('Claims Data'!$I$10:$I$9996=$D49)*('Claims Data'!$K$10:$K$9996&lt;=Q$48)*('Claims Data'!$B$10:$B$9996="TPD")*'Claims Data'!$L$10:$L$9996)</f>
        <v>33</v>
      </c>
      <c r="R49" s="3" cm="1">
        <f t="array" ref="R49">SUMPRODUCT(('Claims Data'!$I$10:$I$9996=$D49)*('Claims Data'!$K$10:$K$9996&lt;=R$48)*('Claims Data'!$B$10:$B$9996="TPD")*'Claims Data'!$L$10:$L$9996)</f>
        <v>34</v>
      </c>
      <c r="S49" s="3" cm="1">
        <f t="array" ref="S49">SUMPRODUCT(('Claims Data'!$I$10:$I$9996=$D49)*('Claims Data'!$K$10:$K$9996&lt;=S$48)*('Claims Data'!$B$10:$B$9996="TPD")*'Claims Data'!$L$10:$L$9996)</f>
        <v>34</v>
      </c>
      <c r="T49" s="3" cm="1">
        <f t="array" ref="T49">SUMPRODUCT(('Claims Data'!$I$10:$I$9996=$D49)*('Claims Data'!$K$10:$K$9996&lt;=T$48)*('Claims Data'!$B$10:$B$9996="TPD")*'Claims Data'!$L$10:$L$9996)</f>
        <v>34</v>
      </c>
      <c r="U49" s="3" cm="1">
        <f t="array" ref="U49">SUMPRODUCT(('Claims Data'!$I$10:$I$9996=$D49)*('Claims Data'!$K$10:$K$9996&lt;=U$48)*('Claims Data'!$B$10:$B$9996="TPD")*'Claims Data'!$L$10:$L$9996)</f>
        <v>35</v>
      </c>
      <c r="V49" s="3" cm="1">
        <f t="array" ref="V49">SUMPRODUCT(('Claims Data'!$I$10:$I$9996=$D49)*('Claims Data'!$K$10:$K$9996&lt;=V$48)*('Claims Data'!$B$10:$B$9996="TPD")*'Claims Data'!$L$10:$L$9996)</f>
        <v>35</v>
      </c>
      <c r="W49" s="3" cm="1">
        <f t="array" ref="W49">SUMPRODUCT(('Claims Data'!$I$10:$I$9996=$D49)*('Claims Data'!$K$10:$K$9996&lt;=W$48)*('Claims Data'!$B$10:$B$9996="TPD")*'Claims Data'!$L$10:$L$9996)</f>
        <v>35</v>
      </c>
      <c r="X49" s="3" cm="1">
        <f t="array" ref="X49">SUMPRODUCT(('Claims Data'!$I$10:$I$9996=$D49)*('Claims Data'!$K$10:$K$9996&lt;=X$48)*('Claims Data'!$B$10:$B$9996="TPD")*'Claims Data'!$L$10:$L$9996)</f>
        <v>35</v>
      </c>
      <c r="Y49" s="3" cm="1">
        <f t="array" ref="Y49">SUMPRODUCT(('Claims Data'!$I$10:$I$9996=$D49)*('Claims Data'!$K$10:$K$9996&lt;=Y$48)*('Claims Data'!$B$10:$B$9996="TPD")*'Claims Data'!$L$10:$L$9996)</f>
        <v>35</v>
      </c>
      <c r="Z49" s="3" cm="1">
        <f t="array" ref="Z49">SUMPRODUCT(('Claims Data'!$I$10:$I$9996=$D49)*('Claims Data'!$K$10:$K$9996&lt;=Z$48)*('Claims Data'!$B$10:$B$9996="TPD")*'Claims Data'!$L$10:$L$9996)</f>
        <v>37</v>
      </c>
      <c r="AA49" s="3" cm="1">
        <f t="array" ref="AA49">SUMPRODUCT(('Claims Data'!$I$10:$I$9996=$D49)*('Claims Data'!$K$10:$K$9996&lt;=AA$48)*('Claims Data'!$B$10:$B$9996="TPD")*'Claims Data'!$L$10:$L$9996)</f>
        <v>38</v>
      </c>
      <c r="AB49" s="3" cm="1">
        <f t="array" ref="AB49">SUMPRODUCT(('Claims Data'!$I$10:$I$9996=$D49)*('Claims Data'!$K$10:$K$9996&lt;=AB$48)*('Claims Data'!$B$10:$B$9996="TPD")*'Claims Data'!$L$10:$L$9996)</f>
        <v>42</v>
      </c>
      <c r="AC49" s="3" cm="1">
        <f t="array" ref="AC49">SUMPRODUCT(('Claims Data'!$I$10:$I$9996=$D49)*('Claims Data'!$K$10:$K$9996&lt;=AC$48)*('Claims Data'!$B$10:$B$9996="TPD")*'Claims Data'!$L$10:$L$9996)</f>
        <v>43</v>
      </c>
      <c r="AD49" s="3" cm="1">
        <f t="array" ref="AD49">SUMPRODUCT(('Claims Data'!$I$10:$I$9996=$D49)*('Claims Data'!$K$10:$K$9996&lt;=AD$48)*('Claims Data'!$B$10:$B$9996="TPD")*'Claims Data'!$L$10:$L$9996)</f>
        <v>44</v>
      </c>
      <c r="AE49" s="3" cm="1">
        <f t="array" ref="AE49">SUMPRODUCT(('Claims Data'!$I$10:$I$9996=$D49)*('Claims Data'!$K$10:$K$9996&lt;=AE$48)*('Claims Data'!$B$10:$B$9996="TPD")*'Claims Data'!$L$10:$L$9996)</f>
        <v>45</v>
      </c>
      <c r="AF49" s="3" cm="1">
        <f t="array" ref="AF49">SUMPRODUCT(('Claims Data'!$I$10:$I$9996=$D49)*('Claims Data'!$K$10:$K$9996&lt;=AF$48)*('Claims Data'!$B$10:$B$9996="TPD")*'Claims Data'!$L$10:$L$9996)</f>
        <v>47</v>
      </c>
      <c r="AG49" s="3" cm="1">
        <f t="array" ref="AG49">SUMPRODUCT(('Claims Data'!$I$10:$I$9996=$D49)*('Claims Data'!$K$10:$K$9996&lt;=AG$48)*('Claims Data'!$B$10:$B$9996="TPD")*'Claims Data'!$L$10:$L$9996)</f>
        <v>48</v>
      </c>
      <c r="AH49" s="3" cm="1">
        <f t="array" ref="AH49">SUMPRODUCT(('Claims Data'!$I$10:$I$9996=$D49)*('Claims Data'!$K$10:$K$9996&lt;=AH$48)*('Claims Data'!$B$10:$B$9996="TPD")*'Claims Data'!$L$10:$L$9996)</f>
        <v>49</v>
      </c>
      <c r="AI49" s="3" cm="1">
        <f t="array" ref="AI49">SUMPRODUCT(('Claims Data'!$I$10:$I$9996=$D49)*('Claims Data'!$K$10:$K$9996&lt;=AI$48)*('Claims Data'!$B$10:$B$9996="TPD")*'Claims Data'!$L$10:$L$9996)</f>
        <v>51</v>
      </c>
      <c r="AJ49" s="3" cm="1">
        <f t="array" ref="AJ49">SUMPRODUCT(('Claims Data'!$I$10:$I$9996=$D49)*('Claims Data'!$K$10:$K$9996&lt;=AJ$48)*('Claims Data'!$B$10:$B$9996="TPD")*'Claims Data'!$L$10:$L$9996)</f>
        <v>51</v>
      </c>
      <c r="AK49" s="3" cm="1">
        <f t="array" ref="AK49">SUMPRODUCT(('Claims Data'!$I$10:$I$9996=$D49)*('Claims Data'!$K$10:$K$9996&lt;=AK$48)*('Claims Data'!$B$10:$B$9996="TPD")*'Claims Data'!$L$10:$L$9996)</f>
        <v>52</v>
      </c>
      <c r="AL49" s="3" cm="1">
        <f t="array" ref="AL49">SUMPRODUCT(('Claims Data'!$I$10:$I$9996=$D49)*('Claims Data'!$K$10:$K$9996&lt;=AL$48)*('Claims Data'!$B$10:$B$9996="TPD")*'Claims Data'!$L$10:$L$9996)</f>
        <v>52</v>
      </c>
      <c r="AM49" s="3" cm="1">
        <f t="array" ref="AM49">SUMPRODUCT(('Claims Data'!$I$10:$I$9996=$D49)*('Claims Data'!$K$10:$K$9996&lt;=AM$48)*('Claims Data'!$B$10:$B$9996="TPD")*'Claims Data'!$L$10:$L$9996)</f>
        <v>52</v>
      </c>
      <c r="AN49" s="31" cm="1">
        <f t="array" ref="AN49">SUMPRODUCT(('Claims Data'!$I$10:$I$9996=$D49)*('Claims Data'!$K$10:$K$9996&lt;=AN$48)*('Claims Data'!$B$10:$B$9996="TPD")*'Claims Data'!$L$10:$L$9996)</f>
        <v>52</v>
      </c>
    </row>
    <row r="50" spans="2:40" ht="14" x14ac:dyDescent="0.3">
      <c r="B50" s="245"/>
      <c r="C50" s="122">
        <f t="shared" ref="C50:C84" si="4">_xlfn.NUMBERVALUE(LEFT(D50,4))</f>
        <v>2016</v>
      </c>
      <c r="D50" s="29" t="s">
        <v>159</v>
      </c>
      <c r="E50" s="3" cm="1">
        <f t="array" ref="E50">SUMPRODUCT(('Claims Data'!$I$10:$I$9996=$D50)*('Claims Data'!$K$10:$K$9996&lt;=E$48)*('Claims Data'!$B$10:$B$9996="TPD")*'Claims Data'!$L$10:$L$9996)</f>
        <v>0</v>
      </c>
      <c r="F50" s="3" cm="1">
        <f t="array" ref="F50">SUMPRODUCT(('Claims Data'!$I$10:$I$9996=$D50)*('Claims Data'!$K$10:$K$9996&lt;=F$48)*('Claims Data'!$B$10:$B$9996="TPD")*'Claims Data'!$L$10:$L$9996)</f>
        <v>0</v>
      </c>
      <c r="G50" s="3" cm="1">
        <f t="array" ref="G50">SUMPRODUCT(('Claims Data'!$I$10:$I$9996=$D50)*('Claims Data'!$K$10:$K$9996&lt;=G$48)*('Claims Data'!$B$10:$B$9996="TPD")*'Claims Data'!$L$10:$L$9996)</f>
        <v>1</v>
      </c>
      <c r="H50" s="3" cm="1">
        <f t="array" ref="H50">SUMPRODUCT(('Claims Data'!$I$10:$I$9996=$D50)*('Claims Data'!$K$10:$K$9996&lt;=H$48)*('Claims Data'!$B$10:$B$9996="TPD")*'Claims Data'!$L$10:$L$9996)</f>
        <v>1</v>
      </c>
      <c r="I50" s="3" cm="1">
        <f t="array" ref="I50">SUMPRODUCT(('Claims Data'!$I$10:$I$9996=$D50)*('Claims Data'!$K$10:$K$9996&lt;=I$48)*('Claims Data'!$B$10:$B$9996="TPD")*'Claims Data'!$L$10:$L$9996)</f>
        <v>4</v>
      </c>
      <c r="J50" s="3" cm="1">
        <f t="array" ref="J50">SUMPRODUCT(('Claims Data'!$I$10:$I$9996=$D50)*('Claims Data'!$K$10:$K$9996&lt;=J$48)*('Claims Data'!$B$10:$B$9996="TPD")*'Claims Data'!$L$10:$L$9996)</f>
        <v>6</v>
      </c>
      <c r="K50" s="3" cm="1">
        <f t="array" ref="K50">SUMPRODUCT(('Claims Data'!$I$10:$I$9996=$D50)*('Claims Data'!$K$10:$K$9996&lt;=K$48)*('Claims Data'!$B$10:$B$9996="TPD")*'Claims Data'!$L$10:$L$9996)</f>
        <v>7</v>
      </c>
      <c r="L50" s="3" cm="1">
        <f t="array" ref="L50">SUMPRODUCT(('Claims Data'!$I$10:$I$9996=$D50)*('Claims Data'!$K$10:$K$9996&lt;=L$48)*('Claims Data'!$B$10:$B$9996="TPD")*'Claims Data'!$L$10:$L$9996)</f>
        <v>11</v>
      </c>
      <c r="M50" s="3" cm="1">
        <f t="array" ref="M50">SUMPRODUCT(('Claims Data'!$I$10:$I$9996=$D50)*('Claims Data'!$K$10:$K$9996&lt;=M$48)*('Claims Data'!$B$10:$B$9996="TPD")*'Claims Data'!$L$10:$L$9996)</f>
        <v>12</v>
      </c>
      <c r="N50" s="3" cm="1">
        <f t="array" ref="N50">SUMPRODUCT(('Claims Data'!$I$10:$I$9996=$D50)*('Claims Data'!$K$10:$K$9996&lt;=N$48)*('Claims Data'!$B$10:$B$9996="TPD")*'Claims Data'!$L$10:$L$9996)</f>
        <v>14</v>
      </c>
      <c r="O50" s="3" cm="1">
        <f t="array" ref="O50">SUMPRODUCT(('Claims Data'!$I$10:$I$9996=$D50)*('Claims Data'!$K$10:$K$9996&lt;=O$48)*('Claims Data'!$B$10:$B$9996="TPD")*'Claims Data'!$L$10:$L$9996)</f>
        <v>17</v>
      </c>
      <c r="P50" s="3" cm="1">
        <f t="array" ref="P50">SUMPRODUCT(('Claims Data'!$I$10:$I$9996=$D50)*('Claims Data'!$K$10:$K$9996&lt;=P$48)*('Claims Data'!$B$10:$B$9996="TPD")*'Claims Data'!$L$10:$L$9996)</f>
        <v>18</v>
      </c>
      <c r="Q50" s="3" cm="1">
        <f t="array" ref="Q50">SUMPRODUCT(('Claims Data'!$I$10:$I$9996=$D50)*('Claims Data'!$K$10:$K$9996&lt;=Q$48)*('Claims Data'!$B$10:$B$9996="TPD")*'Claims Data'!$L$10:$L$9996)</f>
        <v>19</v>
      </c>
      <c r="R50" s="3" cm="1">
        <f t="array" ref="R50">SUMPRODUCT(('Claims Data'!$I$10:$I$9996=$D50)*('Claims Data'!$K$10:$K$9996&lt;=R$48)*('Claims Data'!$B$10:$B$9996="TPD")*'Claims Data'!$L$10:$L$9996)</f>
        <v>20</v>
      </c>
      <c r="S50" s="3" cm="1">
        <f t="array" ref="S50">SUMPRODUCT(('Claims Data'!$I$10:$I$9996=$D50)*('Claims Data'!$K$10:$K$9996&lt;=S$48)*('Claims Data'!$B$10:$B$9996="TPD")*'Claims Data'!$L$10:$L$9996)</f>
        <v>24</v>
      </c>
      <c r="T50" s="3" cm="1">
        <f t="array" ref="T50">SUMPRODUCT(('Claims Data'!$I$10:$I$9996=$D50)*('Claims Data'!$K$10:$K$9996&lt;=T$48)*('Claims Data'!$B$10:$B$9996="TPD")*'Claims Data'!$L$10:$L$9996)</f>
        <v>25</v>
      </c>
      <c r="U50" s="3" cm="1">
        <f t="array" ref="U50">SUMPRODUCT(('Claims Data'!$I$10:$I$9996=$D50)*('Claims Data'!$K$10:$K$9996&lt;=U$48)*('Claims Data'!$B$10:$B$9996="TPD")*'Claims Data'!$L$10:$L$9996)</f>
        <v>27</v>
      </c>
      <c r="V50" s="3" cm="1">
        <f t="array" ref="V50">SUMPRODUCT(('Claims Data'!$I$10:$I$9996=$D50)*('Claims Data'!$K$10:$K$9996&lt;=V$48)*('Claims Data'!$B$10:$B$9996="TPD")*'Claims Data'!$L$10:$L$9996)</f>
        <v>27</v>
      </c>
      <c r="W50" s="3" cm="1">
        <f t="array" ref="W50">SUMPRODUCT(('Claims Data'!$I$10:$I$9996=$D50)*('Claims Data'!$K$10:$K$9996&lt;=W$48)*('Claims Data'!$B$10:$B$9996="TPD")*'Claims Data'!$L$10:$L$9996)</f>
        <v>29</v>
      </c>
      <c r="X50" s="3" cm="1">
        <f t="array" ref="X50">SUMPRODUCT(('Claims Data'!$I$10:$I$9996=$D50)*('Claims Data'!$K$10:$K$9996&lt;=X$48)*('Claims Data'!$B$10:$B$9996="TPD")*'Claims Data'!$L$10:$L$9996)</f>
        <v>29</v>
      </c>
      <c r="Y50" s="3" cm="1">
        <f t="array" ref="Y50">SUMPRODUCT(('Claims Data'!$I$10:$I$9996=$D50)*('Claims Data'!$K$10:$K$9996&lt;=Y$48)*('Claims Data'!$B$10:$B$9996="TPD")*'Claims Data'!$L$10:$L$9996)</f>
        <v>29</v>
      </c>
      <c r="Z50" s="3" cm="1">
        <f t="array" ref="Z50">SUMPRODUCT(('Claims Data'!$I$10:$I$9996=$D50)*('Claims Data'!$K$10:$K$9996&lt;=Z$48)*('Claims Data'!$B$10:$B$9996="TPD")*'Claims Data'!$L$10:$L$9996)</f>
        <v>29</v>
      </c>
      <c r="AA50" s="3" cm="1">
        <f t="array" ref="AA50">SUMPRODUCT(('Claims Data'!$I$10:$I$9996=$D50)*('Claims Data'!$K$10:$K$9996&lt;=AA$48)*('Claims Data'!$B$10:$B$9996="TPD")*'Claims Data'!$L$10:$L$9996)</f>
        <v>31</v>
      </c>
      <c r="AB50" s="3" cm="1">
        <f t="array" ref="AB50">SUMPRODUCT(('Claims Data'!$I$10:$I$9996=$D50)*('Claims Data'!$K$10:$K$9996&lt;=AB$48)*('Claims Data'!$B$10:$B$9996="TPD")*'Claims Data'!$L$10:$L$9996)</f>
        <v>34</v>
      </c>
      <c r="AC50" s="3" cm="1">
        <f t="array" ref="AC50">SUMPRODUCT(('Claims Data'!$I$10:$I$9996=$D50)*('Claims Data'!$K$10:$K$9996&lt;=AC$48)*('Claims Data'!$B$10:$B$9996="TPD")*'Claims Data'!$L$10:$L$9996)</f>
        <v>34</v>
      </c>
      <c r="AD50" s="3" cm="1">
        <f t="array" ref="AD50">SUMPRODUCT(('Claims Data'!$I$10:$I$9996=$D50)*('Claims Data'!$K$10:$K$9996&lt;=AD$48)*('Claims Data'!$B$10:$B$9996="TPD")*'Claims Data'!$L$10:$L$9996)</f>
        <v>35</v>
      </c>
      <c r="AE50" s="3" cm="1">
        <f t="array" ref="AE50">SUMPRODUCT(('Claims Data'!$I$10:$I$9996=$D50)*('Claims Data'!$K$10:$K$9996&lt;=AE$48)*('Claims Data'!$B$10:$B$9996="TPD")*'Claims Data'!$L$10:$L$9996)</f>
        <v>35</v>
      </c>
      <c r="AF50" s="3" cm="1">
        <f t="array" ref="AF50">SUMPRODUCT(('Claims Data'!$I$10:$I$9996=$D50)*('Claims Data'!$K$10:$K$9996&lt;=AF$48)*('Claims Data'!$B$10:$B$9996="TPD")*'Claims Data'!$L$10:$L$9996)</f>
        <v>35</v>
      </c>
      <c r="AG50" s="3" cm="1">
        <f t="array" ref="AG50">SUMPRODUCT(('Claims Data'!$I$10:$I$9996=$D50)*('Claims Data'!$K$10:$K$9996&lt;=AG$48)*('Claims Data'!$B$10:$B$9996="TPD")*'Claims Data'!$L$10:$L$9996)</f>
        <v>35</v>
      </c>
      <c r="AH50" s="3" cm="1">
        <f t="array" ref="AH50">SUMPRODUCT(('Claims Data'!$I$10:$I$9996=$D50)*('Claims Data'!$K$10:$K$9996&lt;=AH$48)*('Claims Data'!$B$10:$B$9996="TPD")*'Claims Data'!$L$10:$L$9996)</f>
        <v>36</v>
      </c>
      <c r="AI50" s="3" cm="1">
        <f t="array" ref="AI50">SUMPRODUCT(('Claims Data'!$I$10:$I$9996=$D50)*('Claims Data'!$K$10:$K$9996&lt;=AI$48)*('Claims Data'!$B$10:$B$9996="TPD")*'Claims Data'!$L$10:$L$9996)</f>
        <v>36</v>
      </c>
      <c r="AJ50" s="3" cm="1">
        <f t="array" ref="AJ50">SUMPRODUCT(('Claims Data'!$I$10:$I$9996=$D50)*('Claims Data'!$K$10:$K$9996&lt;=AJ$48)*('Claims Data'!$B$10:$B$9996="TPD")*'Claims Data'!$L$10:$L$9996)</f>
        <v>36</v>
      </c>
      <c r="AK50" s="3" cm="1">
        <f t="array" ref="AK50">SUMPRODUCT(('Claims Data'!$I$10:$I$9996=$D50)*('Claims Data'!$K$10:$K$9996&lt;=AK$48)*('Claims Data'!$B$10:$B$9996="TPD")*'Claims Data'!$L$10:$L$9996)</f>
        <v>36</v>
      </c>
      <c r="AL50" s="3" cm="1">
        <f t="array" ref="AL50">SUMPRODUCT(('Claims Data'!$I$10:$I$9996=$D50)*('Claims Data'!$K$10:$K$9996&lt;=AL$48)*('Claims Data'!$B$10:$B$9996="TPD")*'Claims Data'!$L$10:$L$9996)</f>
        <v>36</v>
      </c>
      <c r="AM50" s="3" cm="1">
        <f t="array" ref="AM50">SUMPRODUCT(('Claims Data'!$I$10:$I$9996=$D50)*('Claims Data'!$K$10:$K$9996&lt;=AM$48)*('Claims Data'!$B$10:$B$9996="TPD")*'Claims Data'!$L$10:$L$9996)</f>
        <v>37.599999999999994</v>
      </c>
      <c r="AN50" s="6"/>
    </row>
    <row r="51" spans="2:40" ht="14" x14ac:dyDescent="0.3">
      <c r="B51" s="245"/>
      <c r="C51" s="122">
        <f t="shared" si="4"/>
        <v>2016</v>
      </c>
      <c r="D51" s="29" t="s">
        <v>160</v>
      </c>
      <c r="E51" s="3" cm="1">
        <f t="array" ref="E51">SUMPRODUCT(('Claims Data'!$I$10:$I$9996=$D51)*('Claims Data'!$K$10:$K$9996&lt;=E$48)*('Claims Data'!$B$10:$B$9996="TPD")*'Claims Data'!$L$10:$L$9996)</f>
        <v>0</v>
      </c>
      <c r="F51" s="3" cm="1">
        <f t="array" ref="F51">SUMPRODUCT(('Claims Data'!$I$10:$I$9996=$D51)*('Claims Data'!$K$10:$K$9996&lt;=F$48)*('Claims Data'!$B$10:$B$9996="TPD")*'Claims Data'!$L$10:$L$9996)</f>
        <v>4</v>
      </c>
      <c r="G51" s="3" cm="1">
        <f t="array" ref="G51">SUMPRODUCT(('Claims Data'!$I$10:$I$9996=$D51)*('Claims Data'!$K$10:$K$9996&lt;=G$48)*('Claims Data'!$B$10:$B$9996="TPD")*'Claims Data'!$L$10:$L$9996)</f>
        <v>5</v>
      </c>
      <c r="H51" s="3" cm="1">
        <f t="array" ref="H51">SUMPRODUCT(('Claims Data'!$I$10:$I$9996=$D51)*('Claims Data'!$K$10:$K$9996&lt;=H$48)*('Claims Data'!$B$10:$B$9996="TPD")*'Claims Data'!$L$10:$L$9996)</f>
        <v>13</v>
      </c>
      <c r="I51" s="3" cm="1">
        <f t="array" ref="I51">SUMPRODUCT(('Claims Data'!$I$10:$I$9996=$D51)*('Claims Data'!$K$10:$K$9996&lt;=I$48)*('Claims Data'!$B$10:$B$9996="TPD")*'Claims Data'!$L$10:$L$9996)</f>
        <v>21</v>
      </c>
      <c r="J51" s="3" cm="1">
        <f t="array" ref="J51">SUMPRODUCT(('Claims Data'!$I$10:$I$9996=$D51)*('Claims Data'!$K$10:$K$9996&lt;=J$48)*('Claims Data'!$B$10:$B$9996="TPD")*'Claims Data'!$L$10:$L$9996)</f>
        <v>24</v>
      </c>
      <c r="K51" s="3" cm="1">
        <f t="array" ref="K51">SUMPRODUCT(('Claims Data'!$I$10:$I$9996=$D51)*('Claims Data'!$K$10:$K$9996&lt;=K$48)*('Claims Data'!$B$10:$B$9996="TPD")*'Claims Data'!$L$10:$L$9996)</f>
        <v>28</v>
      </c>
      <c r="L51" s="3" cm="1">
        <f t="array" ref="L51">SUMPRODUCT(('Claims Data'!$I$10:$I$9996=$D51)*('Claims Data'!$K$10:$K$9996&lt;=L$48)*('Claims Data'!$B$10:$B$9996="TPD")*'Claims Data'!$L$10:$L$9996)</f>
        <v>30</v>
      </c>
      <c r="M51" s="3" cm="1">
        <f t="array" ref="M51">SUMPRODUCT(('Claims Data'!$I$10:$I$9996=$D51)*('Claims Data'!$K$10:$K$9996&lt;=M$48)*('Claims Data'!$B$10:$B$9996="TPD")*'Claims Data'!$L$10:$L$9996)</f>
        <v>33</v>
      </c>
      <c r="N51" s="3" cm="1">
        <f t="array" ref="N51">SUMPRODUCT(('Claims Data'!$I$10:$I$9996=$D51)*('Claims Data'!$K$10:$K$9996&lt;=N$48)*('Claims Data'!$B$10:$B$9996="TPD")*'Claims Data'!$L$10:$L$9996)</f>
        <v>34</v>
      </c>
      <c r="O51" s="3" cm="1">
        <f t="array" ref="O51">SUMPRODUCT(('Claims Data'!$I$10:$I$9996=$D51)*('Claims Data'!$K$10:$K$9996&lt;=O$48)*('Claims Data'!$B$10:$B$9996="TPD")*'Claims Data'!$L$10:$L$9996)</f>
        <v>36</v>
      </c>
      <c r="P51" s="3" cm="1">
        <f t="array" ref="P51">SUMPRODUCT(('Claims Data'!$I$10:$I$9996=$D51)*('Claims Data'!$K$10:$K$9996&lt;=P$48)*('Claims Data'!$B$10:$B$9996="TPD")*'Claims Data'!$L$10:$L$9996)</f>
        <v>39</v>
      </c>
      <c r="Q51" s="3" cm="1">
        <f t="array" ref="Q51">SUMPRODUCT(('Claims Data'!$I$10:$I$9996=$D51)*('Claims Data'!$K$10:$K$9996&lt;=Q$48)*('Claims Data'!$B$10:$B$9996="TPD")*'Claims Data'!$L$10:$L$9996)</f>
        <v>41</v>
      </c>
      <c r="R51" s="3" cm="1">
        <f t="array" ref="R51">SUMPRODUCT(('Claims Data'!$I$10:$I$9996=$D51)*('Claims Data'!$K$10:$K$9996&lt;=R$48)*('Claims Data'!$B$10:$B$9996="TPD")*'Claims Data'!$L$10:$L$9996)</f>
        <v>42</v>
      </c>
      <c r="S51" s="3" cm="1">
        <f t="array" ref="S51">SUMPRODUCT(('Claims Data'!$I$10:$I$9996=$D51)*('Claims Data'!$K$10:$K$9996&lt;=S$48)*('Claims Data'!$B$10:$B$9996="TPD")*'Claims Data'!$L$10:$L$9996)</f>
        <v>42</v>
      </c>
      <c r="T51" s="3" cm="1">
        <f t="array" ref="T51">SUMPRODUCT(('Claims Data'!$I$10:$I$9996=$D51)*('Claims Data'!$K$10:$K$9996&lt;=T$48)*('Claims Data'!$B$10:$B$9996="TPD")*'Claims Data'!$L$10:$L$9996)</f>
        <v>44</v>
      </c>
      <c r="U51" s="3" cm="1">
        <f t="array" ref="U51">SUMPRODUCT(('Claims Data'!$I$10:$I$9996=$D51)*('Claims Data'!$K$10:$K$9996&lt;=U$48)*('Claims Data'!$B$10:$B$9996="TPD")*'Claims Data'!$L$10:$L$9996)</f>
        <v>45</v>
      </c>
      <c r="V51" s="3" cm="1">
        <f t="array" ref="V51">SUMPRODUCT(('Claims Data'!$I$10:$I$9996=$D51)*('Claims Data'!$K$10:$K$9996&lt;=V$48)*('Claims Data'!$B$10:$B$9996="TPD")*'Claims Data'!$L$10:$L$9996)</f>
        <v>45</v>
      </c>
      <c r="W51" s="3" cm="1">
        <f t="array" ref="W51">SUMPRODUCT(('Claims Data'!$I$10:$I$9996=$D51)*('Claims Data'!$K$10:$K$9996&lt;=W$48)*('Claims Data'!$B$10:$B$9996="TPD")*'Claims Data'!$L$10:$L$9996)</f>
        <v>47</v>
      </c>
      <c r="X51" s="3" cm="1">
        <f t="array" ref="X51">SUMPRODUCT(('Claims Data'!$I$10:$I$9996=$D51)*('Claims Data'!$K$10:$K$9996&lt;=X$48)*('Claims Data'!$B$10:$B$9996="TPD")*'Claims Data'!$L$10:$L$9996)</f>
        <v>48</v>
      </c>
      <c r="Y51" s="3" cm="1">
        <f t="array" ref="Y51">SUMPRODUCT(('Claims Data'!$I$10:$I$9996=$D51)*('Claims Data'!$K$10:$K$9996&lt;=Y$48)*('Claims Data'!$B$10:$B$9996="TPD")*'Claims Data'!$L$10:$L$9996)</f>
        <v>49</v>
      </c>
      <c r="Z51" s="3" cm="1">
        <f t="array" ref="Z51">SUMPRODUCT(('Claims Data'!$I$10:$I$9996=$D51)*('Claims Data'!$K$10:$K$9996&lt;=Z$48)*('Claims Data'!$B$10:$B$9996="TPD")*'Claims Data'!$L$10:$L$9996)</f>
        <v>49</v>
      </c>
      <c r="AA51" s="3" cm="1">
        <f t="array" ref="AA51">SUMPRODUCT(('Claims Data'!$I$10:$I$9996=$D51)*('Claims Data'!$K$10:$K$9996&lt;=AA$48)*('Claims Data'!$B$10:$B$9996="TPD")*'Claims Data'!$L$10:$L$9996)</f>
        <v>49</v>
      </c>
      <c r="AB51" s="3" cm="1">
        <f t="array" ref="AB51">SUMPRODUCT(('Claims Data'!$I$10:$I$9996=$D51)*('Claims Data'!$K$10:$K$9996&lt;=AB$48)*('Claims Data'!$B$10:$B$9996="TPD")*'Claims Data'!$L$10:$L$9996)</f>
        <v>49</v>
      </c>
      <c r="AC51" s="3" cm="1">
        <f t="array" ref="AC51">SUMPRODUCT(('Claims Data'!$I$10:$I$9996=$D51)*('Claims Data'!$K$10:$K$9996&lt;=AC$48)*('Claims Data'!$B$10:$B$9996="TPD")*'Claims Data'!$L$10:$L$9996)</f>
        <v>49</v>
      </c>
      <c r="AD51" s="3" cm="1">
        <f t="array" ref="AD51">SUMPRODUCT(('Claims Data'!$I$10:$I$9996=$D51)*('Claims Data'!$K$10:$K$9996&lt;=AD$48)*('Claims Data'!$B$10:$B$9996="TPD")*'Claims Data'!$L$10:$L$9996)</f>
        <v>51</v>
      </c>
      <c r="AE51" s="3" cm="1">
        <f t="array" ref="AE51">SUMPRODUCT(('Claims Data'!$I$10:$I$9996=$D51)*('Claims Data'!$K$10:$K$9996&lt;=AE$48)*('Claims Data'!$B$10:$B$9996="TPD")*'Claims Data'!$L$10:$L$9996)</f>
        <v>53</v>
      </c>
      <c r="AF51" s="3" cm="1">
        <f t="array" ref="AF51">SUMPRODUCT(('Claims Data'!$I$10:$I$9996=$D51)*('Claims Data'!$K$10:$K$9996&lt;=AF$48)*('Claims Data'!$B$10:$B$9996="TPD")*'Claims Data'!$L$10:$L$9996)</f>
        <v>54</v>
      </c>
      <c r="AG51" s="3" cm="1">
        <f t="array" ref="AG51">SUMPRODUCT(('Claims Data'!$I$10:$I$9996=$D51)*('Claims Data'!$K$10:$K$9996&lt;=AG$48)*('Claims Data'!$B$10:$B$9996="TPD")*'Claims Data'!$L$10:$L$9996)</f>
        <v>55</v>
      </c>
      <c r="AH51" s="3" cm="1">
        <f t="array" ref="AH51">SUMPRODUCT(('Claims Data'!$I$10:$I$9996=$D51)*('Claims Data'!$K$10:$K$9996&lt;=AH$48)*('Claims Data'!$B$10:$B$9996="TPD")*'Claims Data'!$L$10:$L$9996)</f>
        <v>56</v>
      </c>
      <c r="AI51" s="3" cm="1">
        <f t="array" ref="AI51">SUMPRODUCT(('Claims Data'!$I$10:$I$9996=$D51)*('Claims Data'!$K$10:$K$9996&lt;=AI$48)*('Claims Data'!$B$10:$B$9996="TPD")*'Claims Data'!$L$10:$L$9996)</f>
        <v>58</v>
      </c>
      <c r="AJ51" s="3" cm="1">
        <f t="array" ref="AJ51">SUMPRODUCT(('Claims Data'!$I$10:$I$9996=$D51)*('Claims Data'!$K$10:$K$9996&lt;=AJ$48)*('Claims Data'!$B$10:$B$9996="TPD")*'Claims Data'!$L$10:$L$9996)</f>
        <v>59</v>
      </c>
      <c r="AK51" s="3" cm="1">
        <f t="array" ref="AK51">SUMPRODUCT(('Claims Data'!$I$10:$I$9996=$D51)*('Claims Data'!$K$10:$K$9996&lt;=AK$48)*('Claims Data'!$B$10:$B$9996="TPD")*'Claims Data'!$L$10:$L$9996)</f>
        <v>60</v>
      </c>
      <c r="AL51" s="3" cm="1">
        <f t="array" ref="AL51">SUMPRODUCT(('Claims Data'!$I$10:$I$9996=$D51)*('Claims Data'!$K$10:$K$9996&lt;=AL$48)*('Claims Data'!$B$10:$B$9996="TPD")*'Claims Data'!$L$10:$L$9996)</f>
        <v>60</v>
      </c>
      <c r="AM51" s="3"/>
      <c r="AN51" s="6"/>
    </row>
    <row r="52" spans="2:40" ht="14" x14ac:dyDescent="0.3">
      <c r="B52" s="245"/>
      <c r="C52" s="122">
        <f t="shared" si="4"/>
        <v>2016</v>
      </c>
      <c r="D52" s="29" t="s">
        <v>161</v>
      </c>
      <c r="E52" s="3" cm="1">
        <f t="array" ref="E52">SUMPRODUCT(('Claims Data'!$I$10:$I$9996=$D52)*('Claims Data'!$K$10:$K$9996&lt;=E$48)*('Claims Data'!$B$10:$B$9996="TPD")*'Claims Data'!$L$10:$L$9996)</f>
        <v>0</v>
      </c>
      <c r="F52" s="3" cm="1">
        <f t="array" ref="F52">SUMPRODUCT(('Claims Data'!$I$10:$I$9996=$D52)*('Claims Data'!$K$10:$K$9996&lt;=F$48)*('Claims Data'!$B$10:$B$9996="TPD")*'Claims Data'!$L$10:$L$9996)</f>
        <v>4</v>
      </c>
      <c r="G52" s="3" cm="1">
        <f t="array" ref="G52">SUMPRODUCT(('Claims Data'!$I$10:$I$9996=$D52)*('Claims Data'!$K$10:$K$9996&lt;=G$48)*('Claims Data'!$B$10:$B$9996="TPD")*'Claims Data'!$L$10:$L$9996)</f>
        <v>5</v>
      </c>
      <c r="H52" s="3" cm="1">
        <f t="array" ref="H52">SUMPRODUCT(('Claims Data'!$I$10:$I$9996=$D52)*('Claims Data'!$K$10:$K$9996&lt;=H$48)*('Claims Data'!$B$10:$B$9996="TPD")*'Claims Data'!$L$10:$L$9996)</f>
        <v>10</v>
      </c>
      <c r="I52" s="3" cm="1">
        <f t="array" ref="I52">SUMPRODUCT(('Claims Data'!$I$10:$I$9996=$D52)*('Claims Data'!$K$10:$K$9996&lt;=I$48)*('Claims Data'!$B$10:$B$9996="TPD")*'Claims Data'!$L$10:$L$9996)</f>
        <v>18</v>
      </c>
      <c r="J52" s="3" cm="1">
        <f t="array" ref="J52">SUMPRODUCT(('Claims Data'!$I$10:$I$9996=$D52)*('Claims Data'!$K$10:$K$9996&lt;=J$48)*('Claims Data'!$B$10:$B$9996="TPD")*'Claims Data'!$L$10:$L$9996)</f>
        <v>22</v>
      </c>
      <c r="K52" s="3" cm="1">
        <f t="array" ref="K52">SUMPRODUCT(('Claims Data'!$I$10:$I$9996=$D52)*('Claims Data'!$K$10:$K$9996&lt;=K$48)*('Claims Data'!$B$10:$B$9996="TPD")*'Claims Data'!$L$10:$L$9996)</f>
        <v>23</v>
      </c>
      <c r="L52" s="3" cm="1">
        <f t="array" ref="L52">SUMPRODUCT(('Claims Data'!$I$10:$I$9996=$D52)*('Claims Data'!$K$10:$K$9996&lt;=L$48)*('Claims Data'!$B$10:$B$9996="TPD")*'Claims Data'!$L$10:$L$9996)</f>
        <v>25</v>
      </c>
      <c r="M52" s="3" cm="1">
        <f t="array" ref="M52">SUMPRODUCT(('Claims Data'!$I$10:$I$9996=$D52)*('Claims Data'!$K$10:$K$9996&lt;=M$48)*('Claims Data'!$B$10:$B$9996="TPD")*'Claims Data'!$L$10:$L$9996)</f>
        <v>28</v>
      </c>
      <c r="N52" s="3" cm="1">
        <f t="array" ref="N52">SUMPRODUCT(('Claims Data'!$I$10:$I$9996=$D52)*('Claims Data'!$K$10:$K$9996&lt;=N$48)*('Claims Data'!$B$10:$B$9996="TPD")*'Claims Data'!$L$10:$L$9996)</f>
        <v>32</v>
      </c>
      <c r="O52" s="3" cm="1">
        <f t="array" ref="O52">SUMPRODUCT(('Claims Data'!$I$10:$I$9996=$D52)*('Claims Data'!$K$10:$K$9996&lt;=O$48)*('Claims Data'!$B$10:$B$9996="TPD")*'Claims Data'!$L$10:$L$9996)</f>
        <v>34</v>
      </c>
      <c r="P52" s="3" cm="1">
        <f t="array" ref="P52">SUMPRODUCT(('Claims Data'!$I$10:$I$9996=$D52)*('Claims Data'!$K$10:$K$9996&lt;=P$48)*('Claims Data'!$B$10:$B$9996="TPD")*'Claims Data'!$L$10:$L$9996)</f>
        <v>34</v>
      </c>
      <c r="Q52" s="3" cm="1">
        <f t="array" ref="Q52">SUMPRODUCT(('Claims Data'!$I$10:$I$9996=$D52)*('Claims Data'!$K$10:$K$9996&lt;=Q$48)*('Claims Data'!$B$10:$B$9996="TPD")*'Claims Data'!$L$10:$L$9996)</f>
        <v>34</v>
      </c>
      <c r="R52" s="3" cm="1">
        <f t="array" ref="R52">SUMPRODUCT(('Claims Data'!$I$10:$I$9996=$D52)*('Claims Data'!$K$10:$K$9996&lt;=R$48)*('Claims Data'!$B$10:$B$9996="TPD")*'Claims Data'!$L$10:$L$9996)</f>
        <v>36</v>
      </c>
      <c r="S52" s="3" cm="1">
        <f t="array" ref="S52">SUMPRODUCT(('Claims Data'!$I$10:$I$9996=$D52)*('Claims Data'!$K$10:$K$9996&lt;=S$48)*('Claims Data'!$B$10:$B$9996="TPD")*'Claims Data'!$L$10:$L$9996)</f>
        <v>37</v>
      </c>
      <c r="T52" s="3" cm="1">
        <f t="array" ref="T52">SUMPRODUCT(('Claims Data'!$I$10:$I$9996=$D52)*('Claims Data'!$K$10:$K$9996&lt;=T$48)*('Claims Data'!$B$10:$B$9996="TPD")*'Claims Data'!$L$10:$L$9996)</f>
        <v>38</v>
      </c>
      <c r="U52" s="3" cm="1">
        <f t="array" ref="U52">SUMPRODUCT(('Claims Data'!$I$10:$I$9996=$D52)*('Claims Data'!$K$10:$K$9996&lt;=U$48)*('Claims Data'!$B$10:$B$9996="TPD")*'Claims Data'!$L$10:$L$9996)</f>
        <v>39</v>
      </c>
      <c r="V52" s="3" cm="1">
        <f t="array" ref="V52">SUMPRODUCT(('Claims Data'!$I$10:$I$9996=$D52)*('Claims Data'!$K$10:$K$9996&lt;=V$48)*('Claims Data'!$B$10:$B$9996="TPD")*'Claims Data'!$L$10:$L$9996)</f>
        <v>41</v>
      </c>
      <c r="W52" s="3" cm="1">
        <f t="array" ref="W52">SUMPRODUCT(('Claims Data'!$I$10:$I$9996=$D52)*('Claims Data'!$K$10:$K$9996&lt;=W$48)*('Claims Data'!$B$10:$B$9996="TPD")*'Claims Data'!$L$10:$L$9996)</f>
        <v>41</v>
      </c>
      <c r="X52" s="3" cm="1">
        <f t="array" ref="X52">SUMPRODUCT(('Claims Data'!$I$10:$I$9996=$D52)*('Claims Data'!$K$10:$K$9996&lt;=X$48)*('Claims Data'!$B$10:$B$9996="TPD")*'Claims Data'!$L$10:$L$9996)</f>
        <v>43</v>
      </c>
      <c r="Y52" s="3" cm="1">
        <f t="array" ref="Y52">SUMPRODUCT(('Claims Data'!$I$10:$I$9996=$D52)*('Claims Data'!$K$10:$K$9996&lt;=Y$48)*('Claims Data'!$B$10:$B$9996="TPD")*'Claims Data'!$L$10:$L$9996)</f>
        <v>45</v>
      </c>
      <c r="Z52" s="3" cm="1">
        <f t="array" ref="Z52">SUMPRODUCT(('Claims Data'!$I$10:$I$9996=$D52)*('Claims Data'!$K$10:$K$9996&lt;=Z$48)*('Claims Data'!$B$10:$B$9996="TPD")*'Claims Data'!$L$10:$L$9996)</f>
        <v>45</v>
      </c>
      <c r="AA52" s="3" cm="1">
        <f t="array" ref="AA52">SUMPRODUCT(('Claims Data'!$I$10:$I$9996=$D52)*('Claims Data'!$K$10:$K$9996&lt;=AA$48)*('Claims Data'!$B$10:$B$9996="TPD")*'Claims Data'!$L$10:$L$9996)</f>
        <v>47</v>
      </c>
      <c r="AB52" s="3" cm="1">
        <f t="array" ref="AB52">SUMPRODUCT(('Claims Data'!$I$10:$I$9996=$D52)*('Claims Data'!$K$10:$K$9996&lt;=AB$48)*('Claims Data'!$B$10:$B$9996="TPD")*'Claims Data'!$L$10:$L$9996)</f>
        <v>47</v>
      </c>
      <c r="AC52" s="3" cm="1">
        <f t="array" ref="AC52">SUMPRODUCT(('Claims Data'!$I$10:$I$9996=$D52)*('Claims Data'!$K$10:$K$9996&lt;=AC$48)*('Claims Data'!$B$10:$B$9996="TPD")*'Claims Data'!$L$10:$L$9996)</f>
        <v>48</v>
      </c>
      <c r="AD52" s="3" cm="1">
        <f t="array" ref="AD52">SUMPRODUCT(('Claims Data'!$I$10:$I$9996=$D52)*('Claims Data'!$K$10:$K$9996&lt;=AD$48)*('Claims Data'!$B$10:$B$9996="TPD")*'Claims Data'!$L$10:$L$9996)</f>
        <v>48</v>
      </c>
      <c r="AE52" s="3" cm="1">
        <f t="array" ref="AE52">SUMPRODUCT(('Claims Data'!$I$10:$I$9996=$D52)*('Claims Data'!$K$10:$K$9996&lt;=AE$48)*('Claims Data'!$B$10:$B$9996="TPD")*'Claims Data'!$L$10:$L$9996)</f>
        <v>48</v>
      </c>
      <c r="AF52" s="3" cm="1">
        <f t="array" ref="AF52">SUMPRODUCT(('Claims Data'!$I$10:$I$9996=$D52)*('Claims Data'!$K$10:$K$9996&lt;=AF$48)*('Claims Data'!$B$10:$B$9996="TPD")*'Claims Data'!$L$10:$L$9996)</f>
        <v>49</v>
      </c>
      <c r="AG52" s="3" cm="1">
        <f t="array" ref="AG52">SUMPRODUCT(('Claims Data'!$I$10:$I$9996=$D52)*('Claims Data'!$K$10:$K$9996&lt;=AG$48)*('Claims Data'!$B$10:$B$9996="TPD")*'Claims Data'!$L$10:$L$9996)</f>
        <v>50</v>
      </c>
      <c r="AH52" s="3" cm="1">
        <f t="array" ref="AH52">SUMPRODUCT(('Claims Data'!$I$10:$I$9996=$D52)*('Claims Data'!$K$10:$K$9996&lt;=AH$48)*('Claims Data'!$B$10:$B$9996="TPD")*'Claims Data'!$L$10:$L$9996)</f>
        <v>50</v>
      </c>
      <c r="AI52" s="3" cm="1">
        <f t="array" ref="AI52">SUMPRODUCT(('Claims Data'!$I$10:$I$9996=$D52)*('Claims Data'!$K$10:$K$9996&lt;=AI$48)*('Claims Data'!$B$10:$B$9996="TPD")*'Claims Data'!$L$10:$L$9996)</f>
        <v>50</v>
      </c>
      <c r="AJ52" s="3" cm="1">
        <f t="array" ref="AJ52">SUMPRODUCT(('Claims Data'!$I$10:$I$9996=$D52)*('Claims Data'!$K$10:$K$9996&lt;=AJ$48)*('Claims Data'!$B$10:$B$9996="TPD")*'Claims Data'!$L$10:$L$9996)</f>
        <v>51</v>
      </c>
      <c r="AK52" s="3" cm="1">
        <f t="array" ref="AK52">SUMPRODUCT(('Claims Data'!$I$10:$I$9996=$D52)*('Claims Data'!$K$10:$K$9996&lt;=AK$48)*('Claims Data'!$B$10:$B$9996="TPD")*'Claims Data'!$L$10:$L$9996)</f>
        <v>51.8</v>
      </c>
      <c r="AL52" s="3"/>
      <c r="AM52" s="3"/>
      <c r="AN52" s="6"/>
    </row>
    <row r="53" spans="2:40" ht="14" x14ac:dyDescent="0.3">
      <c r="B53" s="245"/>
      <c r="C53" s="122">
        <f t="shared" si="4"/>
        <v>2017</v>
      </c>
      <c r="D53" s="29" t="s">
        <v>162</v>
      </c>
      <c r="E53" s="3" cm="1">
        <f t="array" ref="E53">SUMPRODUCT(('Claims Data'!$I$10:$I$9996=$D53)*('Claims Data'!$K$10:$K$9996&lt;=E$48)*('Claims Data'!$B$10:$B$9996="TPD")*'Claims Data'!$L$10:$L$9996)</f>
        <v>0</v>
      </c>
      <c r="F53" s="3" cm="1">
        <f t="array" ref="F53">SUMPRODUCT(('Claims Data'!$I$10:$I$9996=$D53)*('Claims Data'!$K$10:$K$9996&lt;=F$48)*('Claims Data'!$B$10:$B$9996="TPD")*'Claims Data'!$L$10:$L$9996)</f>
        <v>3</v>
      </c>
      <c r="G53" s="3" cm="1">
        <f t="array" ref="G53">SUMPRODUCT(('Claims Data'!$I$10:$I$9996=$D53)*('Claims Data'!$K$10:$K$9996&lt;=G$48)*('Claims Data'!$B$10:$B$9996="TPD")*'Claims Data'!$L$10:$L$9996)</f>
        <v>6</v>
      </c>
      <c r="H53" s="3" cm="1">
        <f t="array" ref="H53">SUMPRODUCT(('Claims Data'!$I$10:$I$9996=$D53)*('Claims Data'!$K$10:$K$9996&lt;=H$48)*('Claims Data'!$B$10:$B$9996="TPD")*'Claims Data'!$L$10:$L$9996)</f>
        <v>13</v>
      </c>
      <c r="I53" s="3" cm="1">
        <f t="array" ref="I53">SUMPRODUCT(('Claims Data'!$I$10:$I$9996=$D53)*('Claims Data'!$K$10:$K$9996&lt;=I$48)*('Claims Data'!$B$10:$B$9996="TPD")*'Claims Data'!$L$10:$L$9996)</f>
        <v>16</v>
      </c>
      <c r="J53" s="3" cm="1">
        <f t="array" ref="J53">SUMPRODUCT(('Claims Data'!$I$10:$I$9996=$D53)*('Claims Data'!$K$10:$K$9996&lt;=J$48)*('Claims Data'!$B$10:$B$9996="TPD")*'Claims Data'!$L$10:$L$9996)</f>
        <v>21</v>
      </c>
      <c r="K53" s="3" cm="1">
        <f t="array" ref="K53">SUMPRODUCT(('Claims Data'!$I$10:$I$9996=$D53)*('Claims Data'!$K$10:$K$9996&lt;=K$48)*('Claims Data'!$B$10:$B$9996="TPD")*'Claims Data'!$L$10:$L$9996)</f>
        <v>25</v>
      </c>
      <c r="L53" s="3" cm="1">
        <f t="array" ref="L53">SUMPRODUCT(('Claims Data'!$I$10:$I$9996=$D53)*('Claims Data'!$K$10:$K$9996&lt;=L$48)*('Claims Data'!$B$10:$B$9996="TPD")*'Claims Data'!$L$10:$L$9996)</f>
        <v>27</v>
      </c>
      <c r="M53" s="3" cm="1">
        <f t="array" ref="M53">SUMPRODUCT(('Claims Data'!$I$10:$I$9996=$D53)*('Claims Data'!$K$10:$K$9996&lt;=M$48)*('Claims Data'!$B$10:$B$9996="TPD")*'Claims Data'!$L$10:$L$9996)</f>
        <v>29</v>
      </c>
      <c r="N53" s="3" cm="1">
        <f t="array" ref="N53">SUMPRODUCT(('Claims Data'!$I$10:$I$9996=$D53)*('Claims Data'!$K$10:$K$9996&lt;=N$48)*('Claims Data'!$B$10:$B$9996="TPD")*'Claims Data'!$L$10:$L$9996)</f>
        <v>30</v>
      </c>
      <c r="O53" s="3" cm="1">
        <f t="array" ref="O53">SUMPRODUCT(('Claims Data'!$I$10:$I$9996=$D53)*('Claims Data'!$K$10:$K$9996&lt;=O$48)*('Claims Data'!$B$10:$B$9996="TPD")*'Claims Data'!$L$10:$L$9996)</f>
        <v>30</v>
      </c>
      <c r="P53" s="3" cm="1">
        <f t="array" ref="P53">SUMPRODUCT(('Claims Data'!$I$10:$I$9996=$D53)*('Claims Data'!$K$10:$K$9996&lt;=P$48)*('Claims Data'!$B$10:$B$9996="TPD")*'Claims Data'!$L$10:$L$9996)</f>
        <v>33</v>
      </c>
      <c r="Q53" s="3" cm="1">
        <f t="array" ref="Q53">SUMPRODUCT(('Claims Data'!$I$10:$I$9996=$D53)*('Claims Data'!$K$10:$K$9996&lt;=Q$48)*('Claims Data'!$B$10:$B$9996="TPD")*'Claims Data'!$L$10:$L$9996)</f>
        <v>37</v>
      </c>
      <c r="R53" s="3" cm="1">
        <f t="array" ref="R53">SUMPRODUCT(('Claims Data'!$I$10:$I$9996=$D53)*('Claims Data'!$K$10:$K$9996&lt;=R$48)*('Claims Data'!$B$10:$B$9996="TPD")*'Claims Data'!$L$10:$L$9996)</f>
        <v>38</v>
      </c>
      <c r="S53" s="3" cm="1">
        <f t="array" ref="S53">SUMPRODUCT(('Claims Data'!$I$10:$I$9996=$D53)*('Claims Data'!$K$10:$K$9996&lt;=S$48)*('Claims Data'!$B$10:$B$9996="TPD")*'Claims Data'!$L$10:$L$9996)</f>
        <v>39</v>
      </c>
      <c r="T53" s="3" cm="1">
        <f t="array" ref="T53">SUMPRODUCT(('Claims Data'!$I$10:$I$9996=$D53)*('Claims Data'!$K$10:$K$9996&lt;=T$48)*('Claims Data'!$B$10:$B$9996="TPD")*'Claims Data'!$L$10:$L$9996)</f>
        <v>40</v>
      </c>
      <c r="U53" s="3" cm="1">
        <f t="array" ref="U53">SUMPRODUCT(('Claims Data'!$I$10:$I$9996=$D53)*('Claims Data'!$K$10:$K$9996&lt;=U$48)*('Claims Data'!$B$10:$B$9996="TPD")*'Claims Data'!$L$10:$L$9996)</f>
        <v>43</v>
      </c>
      <c r="V53" s="3" cm="1">
        <f t="array" ref="V53">SUMPRODUCT(('Claims Data'!$I$10:$I$9996=$D53)*('Claims Data'!$K$10:$K$9996&lt;=V$48)*('Claims Data'!$B$10:$B$9996="TPD")*'Claims Data'!$L$10:$L$9996)</f>
        <v>46</v>
      </c>
      <c r="W53" s="3" cm="1">
        <f t="array" ref="W53">SUMPRODUCT(('Claims Data'!$I$10:$I$9996=$D53)*('Claims Data'!$K$10:$K$9996&lt;=W$48)*('Claims Data'!$B$10:$B$9996="TPD")*'Claims Data'!$L$10:$L$9996)</f>
        <v>50</v>
      </c>
      <c r="X53" s="3" cm="1">
        <f t="array" ref="X53">SUMPRODUCT(('Claims Data'!$I$10:$I$9996=$D53)*('Claims Data'!$K$10:$K$9996&lt;=X$48)*('Claims Data'!$B$10:$B$9996="TPD")*'Claims Data'!$L$10:$L$9996)</f>
        <v>52</v>
      </c>
      <c r="Y53" s="3" cm="1">
        <f t="array" ref="Y53">SUMPRODUCT(('Claims Data'!$I$10:$I$9996=$D53)*('Claims Data'!$K$10:$K$9996&lt;=Y$48)*('Claims Data'!$B$10:$B$9996="TPD")*'Claims Data'!$L$10:$L$9996)</f>
        <v>52</v>
      </c>
      <c r="Z53" s="3" cm="1">
        <f t="array" ref="Z53">SUMPRODUCT(('Claims Data'!$I$10:$I$9996=$D53)*('Claims Data'!$K$10:$K$9996&lt;=Z$48)*('Claims Data'!$B$10:$B$9996="TPD")*'Claims Data'!$L$10:$L$9996)</f>
        <v>55</v>
      </c>
      <c r="AA53" s="3" cm="1">
        <f t="array" ref="AA53">SUMPRODUCT(('Claims Data'!$I$10:$I$9996=$D53)*('Claims Data'!$K$10:$K$9996&lt;=AA$48)*('Claims Data'!$B$10:$B$9996="TPD")*'Claims Data'!$L$10:$L$9996)</f>
        <v>56</v>
      </c>
      <c r="AB53" s="3" cm="1">
        <f t="array" ref="AB53">SUMPRODUCT(('Claims Data'!$I$10:$I$9996=$D53)*('Claims Data'!$K$10:$K$9996&lt;=AB$48)*('Claims Data'!$B$10:$B$9996="TPD")*'Claims Data'!$L$10:$L$9996)</f>
        <v>57</v>
      </c>
      <c r="AC53" s="3" cm="1">
        <f t="array" ref="AC53">SUMPRODUCT(('Claims Data'!$I$10:$I$9996=$D53)*('Claims Data'!$K$10:$K$9996&lt;=AC$48)*('Claims Data'!$B$10:$B$9996="TPD")*'Claims Data'!$L$10:$L$9996)</f>
        <v>58</v>
      </c>
      <c r="AD53" s="3" cm="1">
        <f t="array" ref="AD53">SUMPRODUCT(('Claims Data'!$I$10:$I$9996=$D53)*('Claims Data'!$K$10:$K$9996&lt;=AD$48)*('Claims Data'!$B$10:$B$9996="TPD")*'Claims Data'!$L$10:$L$9996)</f>
        <v>59</v>
      </c>
      <c r="AE53" s="3" cm="1">
        <f t="array" ref="AE53">SUMPRODUCT(('Claims Data'!$I$10:$I$9996=$D53)*('Claims Data'!$K$10:$K$9996&lt;=AE$48)*('Claims Data'!$B$10:$B$9996="TPD")*'Claims Data'!$L$10:$L$9996)</f>
        <v>59</v>
      </c>
      <c r="AF53" s="3" cm="1">
        <f t="array" ref="AF53">SUMPRODUCT(('Claims Data'!$I$10:$I$9996=$D53)*('Claims Data'!$K$10:$K$9996&lt;=AF$48)*('Claims Data'!$B$10:$B$9996="TPD")*'Claims Data'!$L$10:$L$9996)</f>
        <v>61</v>
      </c>
      <c r="AG53" s="3" cm="1">
        <f t="array" ref="AG53">SUMPRODUCT(('Claims Data'!$I$10:$I$9996=$D53)*('Claims Data'!$K$10:$K$9996&lt;=AG$48)*('Claims Data'!$B$10:$B$9996="TPD")*'Claims Data'!$L$10:$L$9996)</f>
        <v>61</v>
      </c>
      <c r="AH53" s="3" cm="1">
        <f t="array" ref="AH53">SUMPRODUCT(('Claims Data'!$I$10:$I$9996=$D53)*('Claims Data'!$K$10:$K$9996&lt;=AH$48)*('Claims Data'!$B$10:$B$9996="TPD")*'Claims Data'!$L$10:$L$9996)</f>
        <v>61</v>
      </c>
      <c r="AI53" s="3" cm="1">
        <f t="array" ref="AI53">SUMPRODUCT(('Claims Data'!$I$10:$I$9996=$D53)*('Claims Data'!$K$10:$K$9996&lt;=AI$48)*('Claims Data'!$B$10:$B$9996="TPD")*'Claims Data'!$L$10:$L$9996)</f>
        <v>62</v>
      </c>
      <c r="AJ53" s="3" cm="1">
        <f t="array" ref="AJ53">SUMPRODUCT(('Claims Data'!$I$10:$I$9996=$D53)*('Claims Data'!$K$10:$K$9996&lt;=AJ$48)*('Claims Data'!$B$10:$B$9996="TPD")*'Claims Data'!$L$10:$L$9996)</f>
        <v>63.599999999999994</v>
      </c>
      <c r="AK53" s="3"/>
      <c r="AL53" s="3"/>
      <c r="AM53" s="3"/>
      <c r="AN53" s="6"/>
    </row>
    <row r="54" spans="2:40" ht="14" x14ac:dyDescent="0.3">
      <c r="B54" s="245"/>
      <c r="C54" s="122">
        <f t="shared" si="4"/>
        <v>2017</v>
      </c>
      <c r="D54" s="29" t="s">
        <v>163</v>
      </c>
      <c r="E54" s="3" cm="1">
        <f t="array" ref="E54">SUMPRODUCT(('Claims Data'!$I$10:$I$9996=$D54)*('Claims Data'!$K$10:$K$9996&lt;=E$48)*('Claims Data'!$B$10:$B$9996="TPD")*'Claims Data'!$L$10:$L$9996)</f>
        <v>2</v>
      </c>
      <c r="F54" s="3" cm="1">
        <f t="array" ref="F54">SUMPRODUCT(('Claims Data'!$I$10:$I$9996=$D54)*('Claims Data'!$K$10:$K$9996&lt;=F$48)*('Claims Data'!$B$10:$B$9996="TPD")*'Claims Data'!$L$10:$L$9996)</f>
        <v>3</v>
      </c>
      <c r="G54" s="3" cm="1">
        <f t="array" ref="G54">SUMPRODUCT(('Claims Data'!$I$10:$I$9996=$D54)*('Claims Data'!$K$10:$K$9996&lt;=G$48)*('Claims Data'!$B$10:$B$9996="TPD")*'Claims Data'!$L$10:$L$9996)</f>
        <v>8</v>
      </c>
      <c r="H54" s="3" cm="1">
        <f t="array" ref="H54">SUMPRODUCT(('Claims Data'!$I$10:$I$9996=$D54)*('Claims Data'!$K$10:$K$9996&lt;=H$48)*('Claims Data'!$B$10:$B$9996="TPD")*'Claims Data'!$L$10:$L$9996)</f>
        <v>19</v>
      </c>
      <c r="I54" s="3" cm="1">
        <f t="array" ref="I54">SUMPRODUCT(('Claims Data'!$I$10:$I$9996=$D54)*('Claims Data'!$K$10:$K$9996&lt;=I$48)*('Claims Data'!$B$10:$B$9996="TPD")*'Claims Data'!$L$10:$L$9996)</f>
        <v>21</v>
      </c>
      <c r="J54" s="3" cm="1">
        <f t="array" ref="J54">SUMPRODUCT(('Claims Data'!$I$10:$I$9996=$D54)*('Claims Data'!$K$10:$K$9996&lt;=J$48)*('Claims Data'!$B$10:$B$9996="TPD")*'Claims Data'!$L$10:$L$9996)</f>
        <v>26</v>
      </c>
      <c r="K54" s="3" cm="1">
        <f t="array" ref="K54">SUMPRODUCT(('Claims Data'!$I$10:$I$9996=$D54)*('Claims Data'!$K$10:$K$9996&lt;=K$48)*('Claims Data'!$B$10:$B$9996="TPD")*'Claims Data'!$L$10:$L$9996)</f>
        <v>31</v>
      </c>
      <c r="L54" s="3" cm="1">
        <f t="array" ref="L54">SUMPRODUCT(('Claims Data'!$I$10:$I$9996=$D54)*('Claims Data'!$K$10:$K$9996&lt;=L$48)*('Claims Data'!$B$10:$B$9996="TPD")*'Claims Data'!$L$10:$L$9996)</f>
        <v>32</v>
      </c>
      <c r="M54" s="3" cm="1">
        <f t="array" ref="M54">SUMPRODUCT(('Claims Data'!$I$10:$I$9996=$D54)*('Claims Data'!$K$10:$K$9996&lt;=M$48)*('Claims Data'!$B$10:$B$9996="TPD")*'Claims Data'!$L$10:$L$9996)</f>
        <v>34</v>
      </c>
      <c r="N54" s="3" cm="1">
        <f t="array" ref="N54">SUMPRODUCT(('Claims Data'!$I$10:$I$9996=$D54)*('Claims Data'!$K$10:$K$9996&lt;=N$48)*('Claims Data'!$B$10:$B$9996="TPD")*'Claims Data'!$L$10:$L$9996)</f>
        <v>35</v>
      </c>
      <c r="O54" s="3" cm="1">
        <f t="array" ref="O54">SUMPRODUCT(('Claims Data'!$I$10:$I$9996=$D54)*('Claims Data'!$K$10:$K$9996&lt;=O$48)*('Claims Data'!$B$10:$B$9996="TPD")*'Claims Data'!$L$10:$L$9996)</f>
        <v>38</v>
      </c>
      <c r="P54" s="3" cm="1">
        <f t="array" ref="P54">SUMPRODUCT(('Claims Data'!$I$10:$I$9996=$D54)*('Claims Data'!$K$10:$K$9996&lt;=P$48)*('Claims Data'!$B$10:$B$9996="TPD")*'Claims Data'!$L$10:$L$9996)</f>
        <v>40</v>
      </c>
      <c r="Q54" s="3" cm="1">
        <f t="array" ref="Q54">SUMPRODUCT(('Claims Data'!$I$10:$I$9996=$D54)*('Claims Data'!$K$10:$K$9996&lt;=Q$48)*('Claims Data'!$B$10:$B$9996="TPD")*'Claims Data'!$L$10:$L$9996)</f>
        <v>41</v>
      </c>
      <c r="R54" s="3" cm="1">
        <f t="array" ref="R54">SUMPRODUCT(('Claims Data'!$I$10:$I$9996=$D54)*('Claims Data'!$K$10:$K$9996&lt;=R$48)*('Claims Data'!$B$10:$B$9996="TPD")*'Claims Data'!$L$10:$L$9996)</f>
        <v>44</v>
      </c>
      <c r="S54" s="3" cm="1">
        <f t="array" ref="S54">SUMPRODUCT(('Claims Data'!$I$10:$I$9996=$D54)*('Claims Data'!$K$10:$K$9996&lt;=S$48)*('Claims Data'!$B$10:$B$9996="TPD")*'Claims Data'!$L$10:$L$9996)</f>
        <v>46</v>
      </c>
      <c r="T54" s="3" cm="1">
        <f t="array" ref="T54">SUMPRODUCT(('Claims Data'!$I$10:$I$9996=$D54)*('Claims Data'!$K$10:$K$9996&lt;=T$48)*('Claims Data'!$B$10:$B$9996="TPD")*'Claims Data'!$L$10:$L$9996)</f>
        <v>48</v>
      </c>
      <c r="U54" s="3" cm="1">
        <f t="array" ref="U54">SUMPRODUCT(('Claims Data'!$I$10:$I$9996=$D54)*('Claims Data'!$K$10:$K$9996&lt;=U$48)*('Claims Data'!$B$10:$B$9996="TPD")*'Claims Data'!$L$10:$L$9996)</f>
        <v>51</v>
      </c>
      <c r="V54" s="3" cm="1">
        <f t="array" ref="V54">SUMPRODUCT(('Claims Data'!$I$10:$I$9996=$D54)*('Claims Data'!$K$10:$K$9996&lt;=V$48)*('Claims Data'!$B$10:$B$9996="TPD")*'Claims Data'!$L$10:$L$9996)</f>
        <v>53</v>
      </c>
      <c r="W54" s="3" cm="1">
        <f t="array" ref="W54">SUMPRODUCT(('Claims Data'!$I$10:$I$9996=$D54)*('Claims Data'!$K$10:$K$9996&lt;=W$48)*('Claims Data'!$B$10:$B$9996="TPD")*'Claims Data'!$L$10:$L$9996)</f>
        <v>55</v>
      </c>
      <c r="X54" s="3" cm="1">
        <f t="array" ref="X54">SUMPRODUCT(('Claims Data'!$I$10:$I$9996=$D54)*('Claims Data'!$K$10:$K$9996&lt;=X$48)*('Claims Data'!$B$10:$B$9996="TPD")*'Claims Data'!$L$10:$L$9996)</f>
        <v>55</v>
      </c>
      <c r="Y54" s="3" cm="1">
        <f t="array" ref="Y54">SUMPRODUCT(('Claims Data'!$I$10:$I$9996=$D54)*('Claims Data'!$K$10:$K$9996&lt;=Y$48)*('Claims Data'!$B$10:$B$9996="TPD")*'Claims Data'!$L$10:$L$9996)</f>
        <v>55</v>
      </c>
      <c r="Z54" s="3" cm="1">
        <f t="array" ref="Z54">SUMPRODUCT(('Claims Data'!$I$10:$I$9996=$D54)*('Claims Data'!$K$10:$K$9996&lt;=Z$48)*('Claims Data'!$B$10:$B$9996="TPD")*'Claims Data'!$L$10:$L$9996)</f>
        <v>55</v>
      </c>
      <c r="AA54" s="3" cm="1">
        <f t="array" ref="AA54">SUMPRODUCT(('Claims Data'!$I$10:$I$9996=$D54)*('Claims Data'!$K$10:$K$9996&lt;=AA$48)*('Claims Data'!$B$10:$B$9996="TPD")*'Claims Data'!$L$10:$L$9996)</f>
        <v>56</v>
      </c>
      <c r="AB54" s="3" cm="1">
        <f t="array" ref="AB54">SUMPRODUCT(('Claims Data'!$I$10:$I$9996=$D54)*('Claims Data'!$K$10:$K$9996&lt;=AB$48)*('Claims Data'!$B$10:$B$9996="TPD")*'Claims Data'!$L$10:$L$9996)</f>
        <v>56</v>
      </c>
      <c r="AC54" s="3" cm="1">
        <f t="array" ref="AC54">SUMPRODUCT(('Claims Data'!$I$10:$I$9996=$D54)*('Claims Data'!$K$10:$K$9996&lt;=AC$48)*('Claims Data'!$B$10:$B$9996="TPD")*'Claims Data'!$L$10:$L$9996)</f>
        <v>57</v>
      </c>
      <c r="AD54" s="3" cm="1">
        <f t="array" ref="AD54">SUMPRODUCT(('Claims Data'!$I$10:$I$9996=$D54)*('Claims Data'!$K$10:$K$9996&lt;=AD$48)*('Claims Data'!$B$10:$B$9996="TPD")*'Claims Data'!$L$10:$L$9996)</f>
        <v>57</v>
      </c>
      <c r="AE54" s="3" cm="1">
        <f t="array" ref="AE54">SUMPRODUCT(('Claims Data'!$I$10:$I$9996=$D54)*('Claims Data'!$K$10:$K$9996&lt;=AE$48)*('Claims Data'!$B$10:$B$9996="TPD")*'Claims Data'!$L$10:$L$9996)</f>
        <v>60</v>
      </c>
      <c r="AF54" s="3" cm="1">
        <f t="array" ref="AF54">SUMPRODUCT(('Claims Data'!$I$10:$I$9996=$D54)*('Claims Data'!$K$10:$K$9996&lt;=AF$48)*('Claims Data'!$B$10:$B$9996="TPD")*'Claims Data'!$L$10:$L$9996)</f>
        <v>61</v>
      </c>
      <c r="AG54" s="3" cm="1">
        <f t="array" ref="AG54">SUMPRODUCT(('Claims Data'!$I$10:$I$9996=$D54)*('Claims Data'!$K$10:$K$9996&lt;=AG$48)*('Claims Data'!$B$10:$B$9996="TPD")*'Claims Data'!$L$10:$L$9996)</f>
        <v>61.8</v>
      </c>
      <c r="AH54" s="3" cm="1">
        <f t="array" ref="AH54">SUMPRODUCT(('Claims Data'!$I$10:$I$9996=$D54)*('Claims Data'!$K$10:$K$9996&lt;=AH$48)*('Claims Data'!$B$10:$B$9996="TPD")*'Claims Data'!$L$10:$L$9996)</f>
        <v>61.8</v>
      </c>
      <c r="AI54" s="3" cm="1">
        <f t="array" ref="AI54">SUMPRODUCT(('Claims Data'!$I$10:$I$9996=$D54)*('Claims Data'!$K$10:$K$9996&lt;=AI$48)*('Claims Data'!$B$10:$B$9996="TPD")*'Claims Data'!$L$10:$L$9996)</f>
        <v>62.8</v>
      </c>
      <c r="AJ54" s="3"/>
      <c r="AK54" s="3"/>
      <c r="AL54" s="3"/>
      <c r="AM54" s="3"/>
      <c r="AN54" s="6"/>
    </row>
    <row r="55" spans="2:40" ht="14" x14ac:dyDescent="0.3">
      <c r="B55" s="245"/>
      <c r="C55" s="122">
        <f t="shared" si="4"/>
        <v>2017</v>
      </c>
      <c r="D55" s="29" t="s">
        <v>164</v>
      </c>
      <c r="E55" s="3" cm="1">
        <f t="array" ref="E55">SUMPRODUCT(('Claims Data'!$I$10:$I$9996=$D55)*('Claims Data'!$K$10:$K$9996&lt;=E$48)*('Claims Data'!$B$10:$B$9996="TPD")*'Claims Data'!$L$10:$L$9996)</f>
        <v>0</v>
      </c>
      <c r="F55" s="3" cm="1">
        <f t="array" ref="F55">SUMPRODUCT(('Claims Data'!$I$10:$I$9996=$D55)*('Claims Data'!$K$10:$K$9996&lt;=F$48)*('Claims Data'!$B$10:$B$9996="TPD")*'Claims Data'!$L$10:$L$9996)</f>
        <v>3</v>
      </c>
      <c r="G55" s="3" cm="1">
        <f t="array" ref="G55">SUMPRODUCT(('Claims Data'!$I$10:$I$9996=$D55)*('Claims Data'!$K$10:$K$9996&lt;=G$48)*('Claims Data'!$B$10:$B$9996="TPD")*'Claims Data'!$L$10:$L$9996)</f>
        <v>8</v>
      </c>
      <c r="H55" s="3" cm="1">
        <f t="array" ref="H55">SUMPRODUCT(('Claims Data'!$I$10:$I$9996=$D55)*('Claims Data'!$K$10:$K$9996&lt;=H$48)*('Claims Data'!$B$10:$B$9996="TPD")*'Claims Data'!$L$10:$L$9996)</f>
        <v>14</v>
      </c>
      <c r="I55" s="3" cm="1">
        <f t="array" ref="I55">SUMPRODUCT(('Claims Data'!$I$10:$I$9996=$D55)*('Claims Data'!$K$10:$K$9996&lt;=I$48)*('Claims Data'!$B$10:$B$9996="TPD")*'Claims Data'!$L$10:$L$9996)</f>
        <v>18</v>
      </c>
      <c r="J55" s="3" cm="1">
        <f t="array" ref="J55">SUMPRODUCT(('Claims Data'!$I$10:$I$9996=$D55)*('Claims Data'!$K$10:$K$9996&lt;=J$48)*('Claims Data'!$B$10:$B$9996="TPD")*'Claims Data'!$L$10:$L$9996)</f>
        <v>19</v>
      </c>
      <c r="K55" s="3" cm="1">
        <f t="array" ref="K55">SUMPRODUCT(('Claims Data'!$I$10:$I$9996=$D55)*('Claims Data'!$K$10:$K$9996&lt;=K$48)*('Claims Data'!$B$10:$B$9996="TPD")*'Claims Data'!$L$10:$L$9996)</f>
        <v>21</v>
      </c>
      <c r="L55" s="3" cm="1">
        <f t="array" ref="L55">SUMPRODUCT(('Claims Data'!$I$10:$I$9996=$D55)*('Claims Data'!$K$10:$K$9996&lt;=L$48)*('Claims Data'!$B$10:$B$9996="TPD")*'Claims Data'!$L$10:$L$9996)</f>
        <v>22</v>
      </c>
      <c r="M55" s="3" cm="1">
        <f t="array" ref="M55">SUMPRODUCT(('Claims Data'!$I$10:$I$9996=$D55)*('Claims Data'!$K$10:$K$9996&lt;=M$48)*('Claims Data'!$B$10:$B$9996="TPD")*'Claims Data'!$L$10:$L$9996)</f>
        <v>24</v>
      </c>
      <c r="N55" s="3" cm="1">
        <f t="array" ref="N55">SUMPRODUCT(('Claims Data'!$I$10:$I$9996=$D55)*('Claims Data'!$K$10:$K$9996&lt;=N$48)*('Claims Data'!$B$10:$B$9996="TPD")*'Claims Data'!$L$10:$L$9996)</f>
        <v>27</v>
      </c>
      <c r="O55" s="3" cm="1">
        <f t="array" ref="O55">SUMPRODUCT(('Claims Data'!$I$10:$I$9996=$D55)*('Claims Data'!$K$10:$K$9996&lt;=O$48)*('Claims Data'!$B$10:$B$9996="TPD")*'Claims Data'!$L$10:$L$9996)</f>
        <v>30</v>
      </c>
      <c r="P55" s="3" cm="1">
        <f t="array" ref="P55">SUMPRODUCT(('Claims Data'!$I$10:$I$9996=$D55)*('Claims Data'!$K$10:$K$9996&lt;=P$48)*('Claims Data'!$B$10:$B$9996="TPD")*'Claims Data'!$L$10:$L$9996)</f>
        <v>34</v>
      </c>
      <c r="Q55" s="3" cm="1">
        <f t="array" ref="Q55">SUMPRODUCT(('Claims Data'!$I$10:$I$9996=$D55)*('Claims Data'!$K$10:$K$9996&lt;=Q$48)*('Claims Data'!$B$10:$B$9996="TPD")*'Claims Data'!$L$10:$L$9996)</f>
        <v>35</v>
      </c>
      <c r="R55" s="3" cm="1">
        <f t="array" ref="R55">SUMPRODUCT(('Claims Data'!$I$10:$I$9996=$D55)*('Claims Data'!$K$10:$K$9996&lt;=R$48)*('Claims Data'!$B$10:$B$9996="TPD")*'Claims Data'!$L$10:$L$9996)</f>
        <v>36</v>
      </c>
      <c r="S55" s="3" cm="1">
        <f t="array" ref="S55">SUMPRODUCT(('Claims Data'!$I$10:$I$9996=$D55)*('Claims Data'!$K$10:$K$9996&lt;=S$48)*('Claims Data'!$B$10:$B$9996="TPD")*'Claims Data'!$L$10:$L$9996)</f>
        <v>39</v>
      </c>
      <c r="T55" s="3" cm="1">
        <f t="array" ref="T55">SUMPRODUCT(('Claims Data'!$I$10:$I$9996=$D55)*('Claims Data'!$K$10:$K$9996&lt;=T$48)*('Claims Data'!$B$10:$B$9996="TPD")*'Claims Data'!$L$10:$L$9996)</f>
        <v>40</v>
      </c>
      <c r="U55" s="3" cm="1">
        <f t="array" ref="U55">SUMPRODUCT(('Claims Data'!$I$10:$I$9996=$D55)*('Claims Data'!$K$10:$K$9996&lt;=U$48)*('Claims Data'!$B$10:$B$9996="TPD")*'Claims Data'!$L$10:$L$9996)</f>
        <v>43</v>
      </c>
      <c r="V55" s="3" cm="1">
        <f t="array" ref="V55">SUMPRODUCT(('Claims Data'!$I$10:$I$9996=$D55)*('Claims Data'!$K$10:$K$9996&lt;=V$48)*('Claims Data'!$B$10:$B$9996="TPD")*'Claims Data'!$L$10:$L$9996)</f>
        <v>43</v>
      </c>
      <c r="W55" s="3" cm="1">
        <f t="array" ref="W55">SUMPRODUCT(('Claims Data'!$I$10:$I$9996=$D55)*('Claims Data'!$K$10:$K$9996&lt;=W$48)*('Claims Data'!$B$10:$B$9996="TPD")*'Claims Data'!$L$10:$L$9996)</f>
        <v>44</v>
      </c>
      <c r="X55" s="3" cm="1">
        <f t="array" ref="X55">SUMPRODUCT(('Claims Data'!$I$10:$I$9996=$D55)*('Claims Data'!$K$10:$K$9996&lt;=X$48)*('Claims Data'!$B$10:$B$9996="TPD")*'Claims Data'!$L$10:$L$9996)</f>
        <v>46</v>
      </c>
      <c r="Y55" s="3" cm="1">
        <f t="array" ref="Y55">SUMPRODUCT(('Claims Data'!$I$10:$I$9996=$D55)*('Claims Data'!$K$10:$K$9996&lt;=Y$48)*('Claims Data'!$B$10:$B$9996="TPD")*'Claims Data'!$L$10:$L$9996)</f>
        <v>46</v>
      </c>
      <c r="Z55" s="3" cm="1">
        <f t="array" ref="Z55">SUMPRODUCT(('Claims Data'!$I$10:$I$9996=$D55)*('Claims Data'!$K$10:$K$9996&lt;=Z$48)*('Claims Data'!$B$10:$B$9996="TPD")*'Claims Data'!$L$10:$L$9996)</f>
        <v>47</v>
      </c>
      <c r="AA55" s="3" cm="1">
        <f t="array" ref="AA55">SUMPRODUCT(('Claims Data'!$I$10:$I$9996=$D55)*('Claims Data'!$K$10:$K$9996&lt;=AA$48)*('Claims Data'!$B$10:$B$9996="TPD")*'Claims Data'!$L$10:$L$9996)</f>
        <v>47.8</v>
      </c>
      <c r="AB55" s="3" cm="1">
        <f t="array" ref="AB55">SUMPRODUCT(('Claims Data'!$I$10:$I$9996=$D55)*('Claims Data'!$K$10:$K$9996&lt;=AB$48)*('Claims Data'!$B$10:$B$9996="TPD")*'Claims Data'!$L$10:$L$9996)</f>
        <v>48.8</v>
      </c>
      <c r="AC55" s="3" cm="1">
        <f t="array" ref="AC55">SUMPRODUCT(('Claims Data'!$I$10:$I$9996=$D55)*('Claims Data'!$K$10:$K$9996&lt;=AC$48)*('Claims Data'!$B$10:$B$9996="TPD")*'Claims Data'!$L$10:$L$9996)</f>
        <v>48.8</v>
      </c>
      <c r="AD55" s="3" cm="1">
        <f t="array" ref="AD55">SUMPRODUCT(('Claims Data'!$I$10:$I$9996=$D55)*('Claims Data'!$K$10:$K$9996&lt;=AD$48)*('Claims Data'!$B$10:$B$9996="TPD")*'Claims Data'!$L$10:$L$9996)</f>
        <v>49.8</v>
      </c>
      <c r="AE55" s="3" cm="1">
        <f t="array" ref="AE55">SUMPRODUCT(('Claims Data'!$I$10:$I$9996=$D55)*('Claims Data'!$K$10:$K$9996&lt;=AE$48)*('Claims Data'!$B$10:$B$9996="TPD")*'Claims Data'!$L$10:$L$9996)</f>
        <v>49.8</v>
      </c>
      <c r="AF55" s="3" cm="1">
        <f t="array" ref="AF55">SUMPRODUCT(('Claims Data'!$I$10:$I$9996=$D55)*('Claims Data'!$K$10:$K$9996&lt;=AF$48)*('Claims Data'!$B$10:$B$9996="TPD")*'Claims Data'!$L$10:$L$9996)</f>
        <v>50.599999999999994</v>
      </c>
      <c r="AG55" s="3" cm="1">
        <f t="array" ref="AG55">SUMPRODUCT(('Claims Data'!$I$10:$I$9996=$D55)*('Claims Data'!$K$10:$K$9996&lt;=AG$48)*('Claims Data'!$B$10:$B$9996="TPD")*'Claims Data'!$L$10:$L$9996)</f>
        <v>51.399999999999991</v>
      </c>
      <c r="AH55" s="3" cm="1">
        <f t="array" ref="AH55">SUMPRODUCT(('Claims Data'!$I$10:$I$9996=$D55)*('Claims Data'!$K$10:$K$9996&lt;=AH$48)*('Claims Data'!$B$10:$B$9996="TPD")*'Claims Data'!$L$10:$L$9996)</f>
        <v>52.199999999999989</v>
      </c>
      <c r="AI55" s="3"/>
      <c r="AJ55" s="3"/>
      <c r="AK55" s="3"/>
      <c r="AL55" s="3"/>
      <c r="AM55" s="3"/>
      <c r="AN55" s="6"/>
    </row>
    <row r="56" spans="2:40" ht="14" x14ac:dyDescent="0.3">
      <c r="B56" s="245"/>
      <c r="C56" s="122">
        <f t="shared" si="4"/>
        <v>2017</v>
      </c>
      <c r="D56" s="29" t="s">
        <v>165</v>
      </c>
      <c r="E56" s="3" cm="1">
        <f t="array" ref="E56">SUMPRODUCT(('Claims Data'!$I$10:$I$9996=$D56)*('Claims Data'!$K$10:$K$9996&lt;=E$48)*('Claims Data'!$B$10:$B$9996="TPD")*'Claims Data'!$L$10:$L$9996)</f>
        <v>1</v>
      </c>
      <c r="F56" s="3" cm="1">
        <f t="array" ref="F56">SUMPRODUCT(('Claims Data'!$I$10:$I$9996=$D56)*('Claims Data'!$K$10:$K$9996&lt;=F$48)*('Claims Data'!$B$10:$B$9996="TPD")*'Claims Data'!$L$10:$L$9996)</f>
        <v>5</v>
      </c>
      <c r="G56" s="3" cm="1">
        <f t="array" ref="G56">SUMPRODUCT(('Claims Data'!$I$10:$I$9996=$D56)*('Claims Data'!$K$10:$K$9996&lt;=G$48)*('Claims Data'!$B$10:$B$9996="TPD")*'Claims Data'!$L$10:$L$9996)</f>
        <v>6</v>
      </c>
      <c r="H56" s="3" cm="1">
        <f t="array" ref="H56">SUMPRODUCT(('Claims Data'!$I$10:$I$9996=$D56)*('Claims Data'!$K$10:$K$9996&lt;=H$48)*('Claims Data'!$B$10:$B$9996="TPD")*'Claims Data'!$L$10:$L$9996)</f>
        <v>16</v>
      </c>
      <c r="I56" s="3" cm="1">
        <f t="array" ref="I56">SUMPRODUCT(('Claims Data'!$I$10:$I$9996=$D56)*('Claims Data'!$K$10:$K$9996&lt;=I$48)*('Claims Data'!$B$10:$B$9996="TPD")*'Claims Data'!$L$10:$L$9996)</f>
        <v>20</v>
      </c>
      <c r="J56" s="3" cm="1">
        <f t="array" ref="J56">SUMPRODUCT(('Claims Data'!$I$10:$I$9996=$D56)*('Claims Data'!$K$10:$K$9996&lt;=J$48)*('Claims Data'!$B$10:$B$9996="TPD")*'Claims Data'!$L$10:$L$9996)</f>
        <v>23</v>
      </c>
      <c r="K56" s="3" cm="1">
        <f t="array" ref="K56">SUMPRODUCT(('Claims Data'!$I$10:$I$9996=$D56)*('Claims Data'!$K$10:$K$9996&lt;=K$48)*('Claims Data'!$B$10:$B$9996="TPD")*'Claims Data'!$L$10:$L$9996)</f>
        <v>23</v>
      </c>
      <c r="L56" s="3" cm="1">
        <f t="array" ref="L56">SUMPRODUCT(('Claims Data'!$I$10:$I$9996=$D56)*('Claims Data'!$K$10:$K$9996&lt;=L$48)*('Claims Data'!$B$10:$B$9996="TPD")*'Claims Data'!$L$10:$L$9996)</f>
        <v>27</v>
      </c>
      <c r="M56" s="3" cm="1">
        <f t="array" ref="M56">SUMPRODUCT(('Claims Data'!$I$10:$I$9996=$D56)*('Claims Data'!$K$10:$K$9996&lt;=M$48)*('Claims Data'!$B$10:$B$9996="TPD")*'Claims Data'!$L$10:$L$9996)</f>
        <v>30</v>
      </c>
      <c r="N56" s="3" cm="1">
        <f t="array" ref="N56">SUMPRODUCT(('Claims Data'!$I$10:$I$9996=$D56)*('Claims Data'!$K$10:$K$9996&lt;=N$48)*('Claims Data'!$B$10:$B$9996="TPD")*'Claims Data'!$L$10:$L$9996)</f>
        <v>32</v>
      </c>
      <c r="O56" s="3" cm="1">
        <f t="array" ref="O56">SUMPRODUCT(('Claims Data'!$I$10:$I$9996=$D56)*('Claims Data'!$K$10:$K$9996&lt;=O$48)*('Claims Data'!$B$10:$B$9996="TPD")*'Claims Data'!$L$10:$L$9996)</f>
        <v>35</v>
      </c>
      <c r="P56" s="3" cm="1">
        <f t="array" ref="P56">SUMPRODUCT(('Claims Data'!$I$10:$I$9996=$D56)*('Claims Data'!$K$10:$K$9996&lt;=P$48)*('Claims Data'!$B$10:$B$9996="TPD")*'Claims Data'!$L$10:$L$9996)</f>
        <v>40</v>
      </c>
      <c r="Q56" s="3" cm="1">
        <f t="array" ref="Q56">SUMPRODUCT(('Claims Data'!$I$10:$I$9996=$D56)*('Claims Data'!$K$10:$K$9996&lt;=Q$48)*('Claims Data'!$B$10:$B$9996="TPD")*'Claims Data'!$L$10:$L$9996)</f>
        <v>46</v>
      </c>
      <c r="R56" s="3" cm="1">
        <f t="array" ref="R56">SUMPRODUCT(('Claims Data'!$I$10:$I$9996=$D56)*('Claims Data'!$K$10:$K$9996&lt;=R$48)*('Claims Data'!$B$10:$B$9996="TPD")*'Claims Data'!$L$10:$L$9996)</f>
        <v>49</v>
      </c>
      <c r="S56" s="3" cm="1">
        <f t="array" ref="S56">SUMPRODUCT(('Claims Data'!$I$10:$I$9996=$D56)*('Claims Data'!$K$10:$K$9996&lt;=S$48)*('Claims Data'!$B$10:$B$9996="TPD")*'Claims Data'!$L$10:$L$9996)</f>
        <v>49</v>
      </c>
      <c r="T56" s="3" cm="1">
        <f t="array" ref="T56">SUMPRODUCT(('Claims Data'!$I$10:$I$9996=$D56)*('Claims Data'!$K$10:$K$9996&lt;=T$48)*('Claims Data'!$B$10:$B$9996="TPD")*'Claims Data'!$L$10:$L$9996)</f>
        <v>52</v>
      </c>
      <c r="U56" s="3" cm="1">
        <f t="array" ref="U56">SUMPRODUCT(('Claims Data'!$I$10:$I$9996=$D56)*('Claims Data'!$K$10:$K$9996&lt;=U$48)*('Claims Data'!$B$10:$B$9996="TPD")*'Claims Data'!$L$10:$L$9996)</f>
        <v>53</v>
      </c>
      <c r="V56" s="3" cm="1">
        <f t="array" ref="V56">SUMPRODUCT(('Claims Data'!$I$10:$I$9996=$D56)*('Claims Data'!$K$10:$K$9996&lt;=V$48)*('Claims Data'!$B$10:$B$9996="TPD")*'Claims Data'!$L$10:$L$9996)</f>
        <v>53</v>
      </c>
      <c r="W56" s="3" cm="1">
        <f t="array" ref="W56">SUMPRODUCT(('Claims Data'!$I$10:$I$9996=$D56)*('Claims Data'!$K$10:$K$9996&lt;=W$48)*('Claims Data'!$B$10:$B$9996="TPD")*'Claims Data'!$L$10:$L$9996)</f>
        <v>55</v>
      </c>
      <c r="X56" s="3" cm="1">
        <f t="array" ref="X56">SUMPRODUCT(('Claims Data'!$I$10:$I$9996=$D56)*('Claims Data'!$K$10:$K$9996&lt;=X$48)*('Claims Data'!$B$10:$B$9996="TPD")*'Claims Data'!$L$10:$L$9996)</f>
        <v>58</v>
      </c>
      <c r="Y56" s="3" cm="1">
        <f t="array" ref="Y56">SUMPRODUCT(('Claims Data'!$I$10:$I$9996=$D56)*('Claims Data'!$K$10:$K$9996&lt;=Y$48)*('Claims Data'!$B$10:$B$9996="TPD")*'Claims Data'!$L$10:$L$9996)</f>
        <v>61</v>
      </c>
      <c r="Z56" s="3" cm="1">
        <f t="array" ref="Z56">SUMPRODUCT(('Claims Data'!$I$10:$I$9996=$D56)*('Claims Data'!$K$10:$K$9996&lt;=Z$48)*('Claims Data'!$B$10:$B$9996="TPD")*'Claims Data'!$L$10:$L$9996)</f>
        <v>67</v>
      </c>
      <c r="AA56" s="3" cm="1">
        <f t="array" ref="AA56">SUMPRODUCT(('Claims Data'!$I$10:$I$9996=$D56)*('Claims Data'!$K$10:$K$9996&lt;=AA$48)*('Claims Data'!$B$10:$B$9996="TPD")*'Claims Data'!$L$10:$L$9996)</f>
        <v>68</v>
      </c>
      <c r="AB56" s="3" cm="1">
        <f t="array" ref="AB56">SUMPRODUCT(('Claims Data'!$I$10:$I$9996=$D56)*('Claims Data'!$K$10:$K$9996&lt;=AB$48)*('Claims Data'!$B$10:$B$9996="TPD")*'Claims Data'!$L$10:$L$9996)</f>
        <v>69</v>
      </c>
      <c r="AC56" s="3" cm="1">
        <f t="array" ref="AC56">SUMPRODUCT(('Claims Data'!$I$10:$I$9996=$D56)*('Claims Data'!$K$10:$K$9996&lt;=AC$48)*('Claims Data'!$B$10:$B$9996="TPD")*'Claims Data'!$L$10:$L$9996)</f>
        <v>72</v>
      </c>
      <c r="AD56" s="3" cm="1">
        <f t="array" ref="AD56">SUMPRODUCT(('Claims Data'!$I$10:$I$9996=$D56)*('Claims Data'!$K$10:$K$9996&lt;=AD$48)*('Claims Data'!$B$10:$B$9996="TPD")*'Claims Data'!$L$10:$L$9996)</f>
        <v>73</v>
      </c>
      <c r="AE56" s="3" cm="1">
        <f t="array" ref="AE56">SUMPRODUCT(('Claims Data'!$I$10:$I$9996=$D56)*('Claims Data'!$K$10:$K$9996&lt;=AE$48)*('Claims Data'!$B$10:$B$9996="TPD")*'Claims Data'!$L$10:$L$9996)</f>
        <v>74</v>
      </c>
      <c r="AF56" s="3" cm="1">
        <f t="array" ref="AF56">SUMPRODUCT(('Claims Data'!$I$10:$I$9996=$D56)*('Claims Data'!$K$10:$K$9996&lt;=AF$48)*('Claims Data'!$B$10:$B$9996="TPD")*'Claims Data'!$L$10:$L$9996)</f>
        <v>74</v>
      </c>
      <c r="AG56" s="3" cm="1">
        <f t="array" ref="AG56">SUMPRODUCT(('Claims Data'!$I$10:$I$9996=$D56)*('Claims Data'!$K$10:$K$9996&lt;=AG$48)*('Claims Data'!$B$10:$B$9996="TPD")*'Claims Data'!$L$10:$L$9996)</f>
        <v>74</v>
      </c>
      <c r="AH56" s="3"/>
      <c r="AI56" s="3"/>
      <c r="AJ56" s="3"/>
      <c r="AK56" s="3"/>
      <c r="AL56" s="3"/>
      <c r="AM56" s="3"/>
      <c r="AN56" s="6"/>
    </row>
    <row r="57" spans="2:40" ht="14" x14ac:dyDescent="0.3">
      <c r="B57" s="245"/>
      <c r="C57" s="122">
        <f t="shared" si="4"/>
        <v>2018</v>
      </c>
      <c r="D57" s="29" t="s">
        <v>166</v>
      </c>
      <c r="E57" s="3" cm="1">
        <f t="array" ref="E57">SUMPRODUCT(('Claims Data'!$I$10:$I$9996=$D57)*('Claims Data'!$K$10:$K$9996&lt;=E$48)*('Claims Data'!$B$10:$B$9996="TPD")*'Claims Data'!$L$10:$L$9996)</f>
        <v>0</v>
      </c>
      <c r="F57" s="3" cm="1">
        <f t="array" ref="F57">SUMPRODUCT(('Claims Data'!$I$10:$I$9996=$D57)*('Claims Data'!$K$10:$K$9996&lt;=F$48)*('Claims Data'!$B$10:$B$9996="TPD")*'Claims Data'!$L$10:$L$9996)</f>
        <v>4</v>
      </c>
      <c r="G57" s="3" cm="1">
        <f t="array" ref="G57">SUMPRODUCT(('Claims Data'!$I$10:$I$9996=$D57)*('Claims Data'!$K$10:$K$9996&lt;=G$48)*('Claims Data'!$B$10:$B$9996="TPD")*'Claims Data'!$L$10:$L$9996)</f>
        <v>8</v>
      </c>
      <c r="H57" s="3" cm="1">
        <f t="array" ref="H57">SUMPRODUCT(('Claims Data'!$I$10:$I$9996=$D57)*('Claims Data'!$K$10:$K$9996&lt;=H$48)*('Claims Data'!$B$10:$B$9996="TPD")*'Claims Data'!$L$10:$L$9996)</f>
        <v>14</v>
      </c>
      <c r="I57" s="3" cm="1">
        <f t="array" ref="I57">SUMPRODUCT(('Claims Data'!$I$10:$I$9996=$D57)*('Claims Data'!$K$10:$K$9996&lt;=I$48)*('Claims Data'!$B$10:$B$9996="TPD")*'Claims Data'!$L$10:$L$9996)</f>
        <v>18</v>
      </c>
      <c r="J57" s="3" cm="1">
        <f t="array" ref="J57">SUMPRODUCT(('Claims Data'!$I$10:$I$9996=$D57)*('Claims Data'!$K$10:$K$9996&lt;=J$48)*('Claims Data'!$B$10:$B$9996="TPD")*'Claims Data'!$L$10:$L$9996)</f>
        <v>21</v>
      </c>
      <c r="K57" s="3" cm="1">
        <f t="array" ref="K57">SUMPRODUCT(('Claims Data'!$I$10:$I$9996=$D57)*('Claims Data'!$K$10:$K$9996&lt;=K$48)*('Claims Data'!$B$10:$B$9996="TPD")*'Claims Data'!$L$10:$L$9996)</f>
        <v>24</v>
      </c>
      <c r="L57" s="3" cm="1">
        <f t="array" ref="L57">SUMPRODUCT(('Claims Data'!$I$10:$I$9996=$D57)*('Claims Data'!$K$10:$K$9996&lt;=L$48)*('Claims Data'!$B$10:$B$9996="TPD")*'Claims Data'!$L$10:$L$9996)</f>
        <v>25</v>
      </c>
      <c r="M57" s="3" cm="1">
        <f t="array" ref="M57">SUMPRODUCT(('Claims Data'!$I$10:$I$9996=$D57)*('Claims Data'!$K$10:$K$9996&lt;=M$48)*('Claims Data'!$B$10:$B$9996="TPD")*'Claims Data'!$L$10:$L$9996)</f>
        <v>27</v>
      </c>
      <c r="N57" s="3" cm="1">
        <f t="array" ref="N57">SUMPRODUCT(('Claims Data'!$I$10:$I$9996=$D57)*('Claims Data'!$K$10:$K$9996&lt;=N$48)*('Claims Data'!$B$10:$B$9996="TPD")*'Claims Data'!$L$10:$L$9996)</f>
        <v>30</v>
      </c>
      <c r="O57" s="3" cm="1">
        <f t="array" ref="O57">SUMPRODUCT(('Claims Data'!$I$10:$I$9996=$D57)*('Claims Data'!$K$10:$K$9996&lt;=O$48)*('Claims Data'!$B$10:$B$9996="TPD")*'Claims Data'!$L$10:$L$9996)</f>
        <v>34</v>
      </c>
      <c r="P57" s="3" cm="1">
        <f t="array" ref="P57">SUMPRODUCT(('Claims Data'!$I$10:$I$9996=$D57)*('Claims Data'!$K$10:$K$9996&lt;=P$48)*('Claims Data'!$B$10:$B$9996="TPD")*'Claims Data'!$L$10:$L$9996)</f>
        <v>35</v>
      </c>
      <c r="Q57" s="3" cm="1">
        <f t="array" ref="Q57">SUMPRODUCT(('Claims Data'!$I$10:$I$9996=$D57)*('Claims Data'!$K$10:$K$9996&lt;=Q$48)*('Claims Data'!$B$10:$B$9996="TPD")*'Claims Data'!$L$10:$L$9996)</f>
        <v>35</v>
      </c>
      <c r="R57" s="3" cm="1">
        <f t="array" ref="R57">SUMPRODUCT(('Claims Data'!$I$10:$I$9996=$D57)*('Claims Data'!$K$10:$K$9996&lt;=R$48)*('Claims Data'!$B$10:$B$9996="TPD")*'Claims Data'!$L$10:$L$9996)</f>
        <v>35</v>
      </c>
      <c r="S57" s="3" cm="1">
        <f t="array" ref="S57">SUMPRODUCT(('Claims Data'!$I$10:$I$9996=$D57)*('Claims Data'!$K$10:$K$9996&lt;=S$48)*('Claims Data'!$B$10:$B$9996="TPD")*'Claims Data'!$L$10:$L$9996)</f>
        <v>38</v>
      </c>
      <c r="T57" s="3" cm="1">
        <f t="array" ref="T57">SUMPRODUCT(('Claims Data'!$I$10:$I$9996=$D57)*('Claims Data'!$K$10:$K$9996&lt;=T$48)*('Claims Data'!$B$10:$B$9996="TPD")*'Claims Data'!$L$10:$L$9996)</f>
        <v>40</v>
      </c>
      <c r="U57" s="3" cm="1">
        <f t="array" ref="U57">SUMPRODUCT(('Claims Data'!$I$10:$I$9996=$D57)*('Claims Data'!$K$10:$K$9996&lt;=U$48)*('Claims Data'!$B$10:$B$9996="TPD")*'Claims Data'!$L$10:$L$9996)</f>
        <v>40</v>
      </c>
      <c r="V57" s="3" cm="1">
        <f t="array" ref="V57">SUMPRODUCT(('Claims Data'!$I$10:$I$9996=$D57)*('Claims Data'!$K$10:$K$9996&lt;=V$48)*('Claims Data'!$B$10:$B$9996="TPD")*'Claims Data'!$L$10:$L$9996)</f>
        <v>42</v>
      </c>
      <c r="W57" s="3" cm="1">
        <f t="array" ref="W57">SUMPRODUCT(('Claims Data'!$I$10:$I$9996=$D57)*('Claims Data'!$K$10:$K$9996&lt;=W$48)*('Claims Data'!$B$10:$B$9996="TPD")*'Claims Data'!$L$10:$L$9996)</f>
        <v>45</v>
      </c>
      <c r="X57" s="3" cm="1">
        <f t="array" ref="X57">SUMPRODUCT(('Claims Data'!$I$10:$I$9996=$D57)*('Claims Data'!$K$10:$K$9996&lt;=X$48)*('Claims Data'!$B$10:$B$9996="TPD")*'Claims Data'!$L$10:$L$9996)</f>
        <v>49</v>
      </c>
      <c r="Y57" s="3" cm="1">
        <f t="array" ref="Y57">SUMPRODUCT(('Claims Data'!$I$10:$I$9996=$D57)*('Claims Data'!$K$10:$K$9996&lt;=Y$48)*('Claims Data'!$B$10:$B$9996="TPD")*'Claims Data'!$L$10:$L$9996)</f>
        <v>51</v>
      </c>
      <c r="Z57" s="3" cm="1">
        <f t="array" ref="Z57">SUMPRODUCT(('Claims Data'!$I$10:$I$9996=$D57)*('Claims Data'!$K$10:$K$9996&lt;=Z$48)*('Claims Data'!$B$10:$B$9996="TPD")*'Claims Data'!$L$10:$L$9996)</f>
        <v>52</v>
      </c>
      <c r="AA57" s="3" cm="1">
        <f t="array" ref="AA57">SUMPRODUCT(('Claims Data'!$I$10:$I$9996=$D57)*('Claims Data'!$K$10:$K$9996&lt;=AA$48)*('Claims Data'!$B$10:$B$9996="TPD")*'Claims Data'!$L$10:$L$9996)</f>
        <v>53</v>
      </c>
      <c r="AB57" s="3" cm="1">
        <f t="array" ref="AB57">SUMPRODUCT(('Claims Data'!$I$10:$I$9996=$D57)*('Claims Data'!$K$10:$K$9996&lt;=AB$48)*('Claims Data'!$B$10:$B$9996="TPD")*'Claims Data'!$L$10:$L$9996)</f>
        <v>53.8</v>
      </c>
      <c r="AC57" s="3" cm="1">
        <f t="array" ref="AC57">SUMPRODUCT(('Claims Data'!$I$10:$I$9996=$D57)*('Claims Data'!$K$10:$K$9996&lt;=AC$48)*('Claims Data'!$B$10:$B$9996="TPD")*'Claims Data'!$L$10:$L$9996)</f>
        <v>54.8</v>
      </c>
      <c r="AD57" s="3" cm="1">
        <f t="array" ref="AD57">SUMPRODUCT(('Claims Data'!$I$10:$I$9996=$D57)*('Claims Data'!$K$10:$K$9996&lt;=AD$48)*('Claims Data'!$B$10:$B$9996="TPD")*'Claims Data'!$L$10:$L$9996)</f>
        <v>54.8</v>
      </c>
      <c r="AE57" s="3" cm="1">
        <f t="array" ref="AE57">SUMPRODUCT(('Claims Data'!$I$10:$I$9996=$D57)*('Claims Data'!$K$10:$K$9996&lt;=AE$48)*('Claims Data'!$B$10:$B$9996="TPD")*'Claims Data'!$L$10:$L$9996)</f>
        <v>55.8</v>
      </c>
      <c r="AF57" s="3" cm="1">
        <f t="array" ref="AF57">SUMPRODUCT(('Claims Data'!$I$10:$I$9996=$D57)*('Claims Data'!$K$10:$K$9996&lt;=AF$48)*('Claims Data'!$B$10:$B$9996="TPD")*'Claims Data'!$L$10:$L$9996)</f>
        <v>56.8</v>
      </c>
      <c r="AG57" s="3"/>
      <c r="AH57" s="3"/>
      <c r="AI57" s="3"/>
      <c r="AJ57" s="3"/>
      <c r="AK57" s="3"/>
      <c r="AL57" s="3"/>
      <c r="AM57" s="3"/>
      <c r="AN57" s="6"/>
    </row>
    <row r="58" spans="2:40" ht="14" x14ac:dyDescent="0.3">
      <c r="B58" s="245"/>
      <c r="C58" s="122">
        <f t="shared" si="4"/>
        <v>2018</v>
      </c>
      <c r="D58" s="29" t="s">
        <v>167</v>
      </c>
      <c r="E58" s="3" cm="1">
        <f t="array" ref="E58">SUMPRODUCT(('Claims Data'!$I$10:$I$9996=$D58)*('Claims Data'!$K$10:$K$9996&lt;=E$48)*('Claims Data'!$B$10:$B$9996="TPD")*'Claims Data'!$L$10:$L$9996)</f>
        <v>0</v>
      </c>
      <c r="F58" s="3" cm="1">
        <f t="array" ref="F58">SUMPRODUCT(('Claims Data'!$I$10:$I$9996=$D58)*('Claims Data'!$K$10:$K$9996&lt;=F$48)*('Claims Data'!$B$10:$B$9996="TPD")*'Claims Data'!$L$10:$L$9996)</f>
        <v>0</v>
      </c>
      <c r="G58" s="3" cm="1">
        <f t="array" ref="G58">SUMPRODUCT(('Claims Data'!$I$10:$I$9996=$D58)*('Claims Data'!$K$10:$K$9996&lt;=G$48)*('Claims Data'!$B$10:$B$9996="TPD")*'Claims Data'!$L$10:$L$9996)</f>
        <v>3</v>
      </c>
      <c r="H58" s="3" cm="1">
        <f t="array" ref="H58">SUMPRODUCT(('Claims Data'!$I$10:$I$9996=$D58)*('Claims Data'!$K$10:$K$9996&lt;=H$48)*('Claims Data'!$B$10:$B$9996="TPD")*'Claims Data'!$L$10:$L$9996)</f>
        <v>14</v>
      </c>
      <c r="I58" s="3" cm="1">
        <f t="array" ref="I58">SUMPRODUCT(('Claims Data'!$I$10:$I$9996=$D58)*('Claims Data'!$K$10:$K$9996&lt;=I$48)*('Claims Data'!$B$10:$B$9996="TPD")*'Claims Data'!$L$10:$L$9996)</f>
        <v>16</v>
      </c>
      <c r="J58" s="3" cm="1">
        <f t="array" ref="J58">SUMPRODUCT(('Claims Data'!$I$10:$I$9996=$D58)*('Claims Data'!$K$10:$K$9996&lt;=J$48)*('Claims Data'!$B$10:$B$9996="TPD")*'Claims Data'!$L$10:$L$9996)</f>
        <v>19</v>
      </c>
      <c r="K58" s="3" cm="1">
        <f t="array" ref="K58">SUMPRODUCT(('Claims Data'!$I$10:$I$9996=$D58)*('Claims Data'!$K$10:$K$9996&lt;=K$48)*('Claims Data'!$B$10:$B$9996="TPD")*'Claims Data'!$L$10:$L$9996)</f>
        <v>25</v>
      </c>
      <c r="L58" s="3" cm="1">
        <f t="array" ref="L58">SUMPRODUCT(('Claims Data'!$I$10:$I$9996=$D58)*('Claims Data'!$K$10:$K$9996&lt;=L$48)*('Claims Data'!$B$10:$B$9996="TPD")*'Claims Data'!$L$10:$L$9996)</f>
        <v>30</v>
      </c>
      <c r="M58" s="3" cm="1">
        <f t="array" ref="M58">SUMPRODUCT(('Claims Data'!$I$10:$I$9996=$D58)*('Claims Data'!$K$10:$K$9996&lt;=M$48)*('Claims Data'!$B$10:$B$9996="TPD")*'Claims Data'!$L$10:$L$9996)</f>
        <v>31</v>
      </c>
      <c r="N58" s="3" cm="1">
        <f t="array" ref="N58">SUMPRODUCT(('Claims Data'!$I$10:$I$9996=$D58)*('Claims Data'!$K$10:$K$9996&lt;=N$48)*('Claims Data'!$B$10:$B$9996="TPD")*'Claims Data'!$L$10:$L$9996)</f>
        <v>33</v>
      </c>
      <c r="O58" s="3" cm="1">
        <f t="array" ref="O58">SUMPRODUCT(('Claims Data'!$I$10:$I$9996=$D58)*('Claims Data'!$K$10:$K$9996&lt;=O$48)*('Claims Data'!$B$10:$B$9996="TPD")*'Claims Data'!$L$10:$L$9996)</f>
        <v>38</v>
      </c>
      <c r="P58" s="3" cm="1">
        <f t="array" ref="P58">SUMPRODUCT(('Claims Data'!$I$10:$I$9996=$D58)*('Claims Data'!$K$10:$K$9996&lt;=P$48)*('Claims Data'!$B$10:$B$9996="TPD")*'Claims Data'!$L$10:$L$9996)</f>
        <v>41</v>
      </c>
      <c r="Q58" s="3" cm="1">
        <f t="array" ref="Q58">SUMPRODUCT(('Claims Data'!$I$10:$I$9996=$D58)*('Claims Data'!$K$10:$K$9996&lt;=Q$48)*('Claims Data'!$B$10:$B$9996="TPD")*'Claims Data'!$L$10:$L$9996)</f>
        <v>48</v>
      </c>
      <c r="R58" s="3" cm="1">
        <f t="array" ref="R58">SUMPRODUCT(('Claims Data'!$I$10:$I$9996=$D58)*('Claims Data'!$K$10:$K$9996&lt;=R$48)*('Claims Data'!$B$10:$B$9996="TPD")*'Claims Data'!$L$10:$L$9996)</f>
        <v>51</v>
      </c>
      <c r="S58" s="3" cm="1">
        <f t="array" ref="S58">SUMPRODUCT(('Claims Data'!$I$10:$I$9996=$D58)*('Claims Data'!$K$10:$K$9996&lt;=S$48)*('Claims Data'!$B$10:$B$9996="TPD")*'Claims Data'!$L$10:$L$9996)</f>
        <v>53</v>
      </c>
      <c r="T58" s="3" cm="1">
        <f t="array" ref="T58">SUMPRODUCT(('Claims Data'!$I$10:$I$9996=$D58)*('Claims Data'!$K$10:$K$9996&lt;=T$48)*('Claims Data'!$B$10:$B$9996="TPD")*'Claims Data'!$L$10:$L$9996)</f>
        <v>54</v>
      </c>
      <c r="U58" s="3" cm="1">
        <f t="array" ref="U58">SUMPRODUCT(('Claims Data'!$I$10:$I$9996=$D58)*('Claims Data'!$K$10:$K$9996&lt;=U$48)*('Claims Data'!$B$10:$B$9996="TPD")*'Claims Data'!$L$10:$L$9996)</f>
        <v>56</v>
      </c>
      <c r="V58" s="3" cm="1">
        <f t="array" ref="V58">SUMPRODUCT(('Claims Data'!$I$10:$I$9996=$D58)*('Claims Data'!$K$10:$K$9996&lt;=V$48)*('Claims Data'!$B$10:$B$9996="TPD")*'Claims Data'!$L$10:$L$9996)</f>
        <v>56</v>
      </c>
      <c r="W58" s="3" cm="1">
        <f t="array" ref="W58">SUMPRODUCT(('Claims Data'!$I$10:$I$9996=$D58)*('Claims Data'!$K$10:$K$9996&lt;=W$48)*('Claims Data'!$B$10:$B$9996="TPD")*'Claims Data'!$L$10:$L$9996)</f>
        <v>59</v>
      </c>
      <c r="X58" s="3" cm="1">
        <f t="array" ref="X58">SUMPRODUCT(('Claims Data'!$I$10:$I$9996=$D58)*('Claims Data'!$K$10:$K$9996&lt;=X$48)*('Claims Data'!$B$10:$B$9996="TPD")*'Claims Data'!$L$10:$L$9996)</f>
        <v>61</v>
      </c>
      <c r="Y58" s="3" cm="1">
        <f t="array" ref="Y58">SUMPRODUCT(('Claims Data'!$I$10:$I$9996=$D58)*('Claims Data'!$K$10:$K$9996&lt;=Y$48)*('Claims Data'!$B$10:$B$9996="TPD")*'Claims Data'!$L$10:$L$9996)</f>
        <v>64</v>
      </c>
      <c r="Z58" s="3" cm="1">
        <f t="array" ref="Z58">SUMPRODUCT(('Claims Data'!$I$10:$I$9996=$D58)*('Claims Data'!$K$10:$K$9996&lt;=Z$48)*('Claims Data'!$B$10:$B$9996="TPD")*'Claims Data'!$L$10:$L$9996)</f>
        <v>64</v>
      </c>
      <c r="AA58" s="3" cm="1">
        <f t="array" ref="AA58">SUMPRODUCT(('Claims Data'!$I$10:$I$9996=$D58)*('Claims Data'!$K$10:$K$9996&lt;=AA$48)*('Claims Data'!$B$10:$B$9996="TPD")*'Claims Data'!$L$10:$L$9996)</f>
        <v>64</v>
      </c>
      <c r="AB58" s="3" cm="1">
        <f t="array" ref="AB58">SUMPRODUCT(('Claims Data'!$I$10:$I$9996=$D58)*('Claims Data'!$K$10:$K$9996&lt;=AB$48)*('Claims Data'!$B$10:$B$9996="TPD")*'Claims Data'!$L$10:$L$9996)</f>
        <v>64.8</v>
      </c>
      <c r="AC58" s="3" cm="1">
        <f t="array" ref="AC58">SUMPRODUCT(('Claims Data'!$I$10:$I$9996=$D58)*('Claims Data'!$K$10:$K$9996&lt;=AC$48)*('Claims Data'!$B$10:$B$9996="TPD")*'Claims Data'!$L$10:$L$9996)</f>
        <v>64.8</v>
      </c>
      <c r="AD58" s="3" cm="1">
        <f t="array" ref="AD58">SUMPRODUCT(('Claims Data'!$I$10:$I$9996=$D58)*('Claims Data'!$K$10:$K$9996&lt;=AD$48)*('Claims Data'!$B$10:$B$9996="TPD")*'Claims Data'!$L$10:$L$9996)</f>
        <v>64.8</v>
      </c>
      <c r="AE58" s="3" cm="1">
        <f t="array" ref="AE58">SUMPRODUCT(('Claims Data'!$I$10:$I$9996=$D58)*('Claims Data'!$K$10:$K$9996&lt;=AE$48)*('Claims Data'!$B$10:$B$9996="TPD")*'Claims Data'!$L$10:$L$9996)</f>
        <v>66.599999999999994</v>
      </c>
      <c r="AF58" s="3"/>
      <c r="AG58" s="3"/>
      <c r="AH58" s="3"/>
      <c r="AI58" s="3"/>
      <c r="AJ58" s="3"/>
      <c r="AK58" s="3"/>
      <c r="AL58" s="3"/>
      <c r="AM58" s="3"/>
      <c r="AN58" s="6"/>
    </row>
    <row r="59" spans="2:40" ht="14" x14ac:dyDescent="0.3">
      <c r="B59" s="245"/>
      <c r="C59" s="122">
        <f t="shared" si="4"/>
        <v>2018</v>
      </c>
      <c r="D59" s="29" t="s">
        <v>168</v>
      </c>
      <c r="E59" s="3" cm="1">
        <f t="array" ref="E59">SUMPRODUCT(('Claims Data'!$I$10:$I$9996=$D59)*('Claims Data'!$K$10:$K$9996&lt;=E$48)*('Claims Data'!$B$10:$B$9996="TPD")*'Claims Data'!$L$10:$L$9996)</f>
        <v>0</v>
      </c>
      <c r="F59" s="3" cm="1">
        <f t="array" ref="F59">SUMPRODUCT(('Claims Data'!$I$10:$I$9996=$D59)*('Claims Data'!$K$10:$K$9996&lt;=F$48)*('Claims Data'!$B$10:$B$9996="TPD")*'Claims Data'!$L$10:$L$9996)</f>
        <v>2</v>
      </c>
      <c r="G59" s="3" cm="1">
        <f t="array" ref="G59">SUMPRODUCT(('Claims Data'!$I$10:$I$9996=$D59)*('Claims Data'!$K$10:$K$9996&lt;=G$48)*('Claims Data'!$B$10:$B$9996="TPD")*'Claims Data'!$L$10:$L$9996)</f>
        <v>5</v>
      </c>
      <c r="H59" s="3" cm="1">
        <f t="array" ref="H59">SUMPRODUCT(('Claims Data'!$I$10:$I$9996=$D59)*('Claims Data'!$K$10:$K$9996&lt;=H$48)*('Claims Data'!$B$10:$B$9996="TPD")*'Claims Data'!$L$10:$L$9996)</f>
        <v>12</v>
      </c>
      <c r="I59" s="3" cm="1">
        <f t="array" ref="I59">SUMPRODUCT(('Claims Data'!$I$10:$I$9996=$D59)*('Claims Data'!$K$10:$K$9996&lt;=I$48)*('Claims Data'!$B$10:$B$9996="TPD")*'Claims Data'!$L$10:$L$9996)</f>
        <v>18</v>
      </c>
      <c r="J59" s="3" cm="1">
        <f t="array" ref="J59">SUMPRODUCT(('Claims Data'!$I$10:$I$9996=$D59)*('Claims Data'!$K$10:$K$9996&lt;=J$48)*('Claims Data'!$B$10:$B$9996="TPD")*'Claims Data'!$L$10:$L$9996)</f>
        <v>22</v>
      </c>
      <c r="K59" s="3" cm="1">
        <f t="array" ref="K59">SUMPRODUCT(('Claims Data'!$I$10:$I$9996=$D59)*('Claims Data'!$K$10:$K$9996&lt;=K$48)*('Claims Data'!$B$10:$B$9996="TPD")*'Claims Data'!$L$10:$L$9996)</f>
        <v>25</v>
      </c>
      <c r="L59" s="3" cm="1">
        <f t="array" ref="L59">SUMPRODUCT(('Claims Data'!$I$10:$I$9996=$D59)*('Claims Data'!$K$10:$K$9996&lt;=L$48)*('Claims Data'!$B$10:$B$9996="TPD")*'Claims Data'!$L$10:$L$9996)</f>
        <v>29</v>
      </c>
      <c r="M59" s="3" cm="1">
        <f t="array" ref="M59">SUMPRODUCT(('Claims Data'!$I$10:$I$9996=$D59)*('Claims Data'!$K$10:$K$9996&lt;=M$48)*('Claims Data'!$B$10:$B$9996="TPD")*'Claims Data'!$L$10:$L$9996)</f>
        <v>33</v>
      </c>
      <c r="N59" s="3" cm="1">
        <f t="array" ref="N59">SUMPRODUCT(('Claims Data'!$I$10:$I$9996=$D59)*('Claims Data'!$K$10:$K$9996&lt;=N$48)*('Claims Data'!$B$10:$B$9996="TPD")*'Claims Data'!$L$10:$L$9996)</f>
        <v>42</v>
      </c>
      <c r="O59" s="3" cm="1">
        <f t="array" ref="O59">SUMPRODUCT(('Claims Data'!$I$10:$I$9996=$D59)*('Claims Data'!$K$10:$K$9996&lt;=O$48)*('Claims Data'!$B$10:$B$9996="TPD")*'Claims Data'!$L$10:$L$9996)</f>
        <v>47</v>
      </c>
      <c r="P59" s="3" cm="1">
        <f t="array" ref="P59">SUMPRODUCT(('Claims Data'!$I$10:$I$9996=$D59)*('Claims Data'!$K$10:$K$9996&lt;=P$48)*('Claims Data'!$B$10:$B$9996="TPD")*'Claims Data'!$L$10:$L$9996)</f>
        <v>48</v>
      </c>
      <c r="Q59" s="3" cm="1">
        <f t="array" ref="Q59">SUMPRODUCT(('Claims Data'!$I$10:$I$9996=$D59)*('Claims Data'!$K$10:$K$9996&lt;=Q$48)*('Claims Data'!$B$10:$B$9996="TPD")*'Claims Data'!$L$10:$L$9996)</f>
        <v>49</v>
      </c>
      <c r="R59" s="3" cm="1">
        <f t="array" ref="R59">SUMPRODUCT(('Claims Data'!$I$10:$I$9996=$D59)*('Claims Data'!$K$10:$K$9996&lt;=R$48)*('Claims Data'!$B$10:$B$9996="TPD")*'Claims Data'!$L$10:$L$9996)</f>
        <v>51</v>
      </c>
      <c r="S59" s="3" cm="1">
        <f t="array" ref="S59">SUMPRODUCT(('Claims Data'!$I$10:$I$9996=$D59)*('Claims Data'!$K$10:$K$9996&lt;=S$48)*('Claims Data'!$B$10:$B$9996="TPD")*'Claims Data'!$L$10:$L$9996)</f>
        <v>51</v>
      </c>
      <c r="T59" s="3" cm="1">
        <f t="array" ref="T59">SUMPRODUCT(('Claims Data'!$I$10:$I$9996=$D59)*('Claims Data'!$K$10:$K$9996&lt;=T$48)*('Claims Data'!$B$10:$B$9996="TPD")*'Claims Data'!$L$10:$L$9996)</f>
        <v>52</v>
      </c>
      <c r="U59" s="3" cm="1">
        <f t="array" ref="U59">SUMPRODUCT(('Claims Data'!$I$10:$I$9996=$D59)*('Claims Data'!$K$10:$K$9996&lt;=U$48)*('Claims Data'!$B$10:$B$9996="TPD")*'Claims Data'!$L$10:$L$9996)</f>
        <v>52</v>
      </c>
      <c r="V59" s="3" cm="1">
        <f t="array" ref="V59">SUMPRODUCT(('Claims Data'!$I$10:$I$9996=$D59)*('Claims Data'!$K$10:$K$9996&lt;=V$48)*('Claims Data'!$B$10:$B$9996="TPD")*'Claims Data'!$L$10:$L$9996)</f>
        <v>53</v>
      </c>
      <c r="W59" s="3" cm="1">
        <f t="array" ref="W59">SUMPRODUCT(('Claims Data'!$I$10:$I$9996=$D59)*('Claims Data'!$K$10:$K$9996&lt;=W$48)*('Claims Data'!$B$10:$B$9996="TPD")*'Claims Data'!$L$10:$L$9996)</f>
        <v>55</v>
      </c>
      <c r="X59" s="3" cm="1">
        <f t="array" ref="X59">SUMPRODUCT(('Claims Data'!$I$10:$I$9996=$D59)*('Claims Data'!$K$10:$K$9996&lt;=X$48)*('Claims Data'!$B$10:$B$9996="TPD")*'Claims Data'!$L$10:$L$9996)</f>
        <v>57</v>
      </c>
      <c r="Y59" s="3" cm="1">
        <f t="array" ref="Y59">SUMPRODUCT(('Claims Data'!$I$10:$I$9996=$D59)*('Claims Data'!$K$10:$K$9996&lt;=Y$48)*('Claims Data'!$B$10:$B$9996="TPD")*'Claims Data'!$L$10:$L$9996)</f>
        <v>59</v>
      </c>
      <c r="Z59" s="3" cm="1">
        <f t="array" ref="Z59">SUMPRODUCT(('Claims Data'!$I$10:$I$9996=$D59)*('Claims Data'!$K$10:$K$9996&lt;=Z$48)*('Claims Data'!$B$10:$B$9996="TPD")*'Claims Data'!$L$10:$L$9996)</f>
        <v>62</v>
      </c>
      <c r="AA59" s="3" cm="1">
        <f t="array" ref="AA59">SUMPRODUCT(('Claims Data'!$I$10:$I$9996=$D59)*('Claims Data'!$K$10:$K$9996&lt;=AA$48)*('Claims Data'!$B$10:$B$9996="TPD")*'Claims Data'!$L$10:$L$9996)</f>
        <v>65</v>
      </c>
      <c r="AB59" s="3" cm="1">
        <f t="array" ref="AB59">SUMPRODUCT(('Claims Data'!$I$10:$I$9996=$D59)*('Claims Data'!$K$10:$K$9996&lt;=AB$48)*('Claims Data'!$B$10:$B$9996="TPD")*'Claims Data'!$L$10:$L$9996)</f>
        <v>66</v>
      </c>
      <c r="AC59" s="3" cm="1">
        <f t="array" ref="AC59">SUMPRODUCT(('Claims Data'!$I$10:$I$9996=$D59)*('Claims Data'!$K$10:$K$9996&lt;=AC$48)*('Claims Data'!$B$10:$B$9996="TPD")*'Claims Data'!$L$10:$L$9996)</f>
        <v>68</v>
      </c>
      <c r="AD59" s="3" cm="1">
        <f t="array" ref="AD59">SUMPRODUCT(('Claims Data'!$I$10:$I$9996=$D59)*('Claims Data'!$K$10:$K$9996&lt;=AD$48)*('Claims Data'!$B$10:$B$9996="TPD")*'Claims Data'!$L$10:$L$9996)</f>
        <v>69</v>
      </c>
      <c r="AE59" s="3"/>
      <c r="AF59" s="3"/>
      <c r="AG59" s="3"/>
      <c r="AH59" s="3"/>
      <c r="AI59" s="3"/>
      <c r="AJ59" s="3"/>
      <c r="AK59" s="3"/>
      <c r="AL59" s="3"/>
      <c r="AM59" s="3"/>
      <c r="AN59" s="6"/>
    </row>
    <row r="60" spans="2:40" ht="14" x14ac:dyDescent="0.3">
      <c r="B60" s="245"/>
      <c r="C60" s="122">
        <f t="shared" si="4"/>
        <v>2018</v>
      </c>
      <c r="D60" s="29" t="s">
        <v>169</v>
      </c>
      <c r="E60" s="3" cm="1">
        <f t="array" ref="E60">SUMPRODUCT(('Claims Data'!$I$10:$I$9996=$D60)*('Claims Data'!$K$10:$K$9996&lt;=E$48)*('Claims Data'!$B$10:$B$9996="TPD")*'Claims Data'!$L$10:$L$9996)</f>
        <v>0</v>
      </c>
      <c r="F60" s="3" cm="1">
        <f t="array" ref="F60">SUMPRODUCT(('Claims Data'!$I$10:$I$9996=$D60)*('Claims Data'!$K$10:$K$9996&lt;=F$48)*('Claims Data'!$B$10:$B$9996="TPD")*'Claims Data'!$L$10:$L$9996)</f>
        <v>2</v>
      </c>
      <c r="G60" s="3" cm="1">
        <f t="array" ref="G60">SUMPRODUCT(('Claims Data'!$I$10:$I$9996=$D60)*('Claims Data'!$K$10:$K$9996&lt;=G$48)*('Claims Data'!$B$10:$B$9996="TPD")*'Claims Data'!$L$10:$L$9996)</f>
        <v>9</v>
      </c>
      <c r="H60" s="3" cm="1">
        <f t="array" ref="H60">SUMPRODUCT(('Claims Data'!$I$10:$I$9996=$D60)*('Claims Data'!$K$10:$K$9996&lt;=H$48)*('Claims Data'!$B$10:$B$9996="TPD")*'Claims Data'!$L$10:$L$9996)</f>
        <v>15</v>
      </c>
      <c r="I60" s="3" cm="1">
        <f t="array" ref="I60">SUMPRODUCT(('Claims Data'!$I$10:$I$9996=$D60)*('Claims Data'!$K$10:$K$9996&lt;=I$48)*('Claims Data'!$B$10:$B$9996="TPD")*'Claims Data'!$L$10:$L$9996)</f>
        <v>19</v>
      </c>
      <c r="J60" s="3" cm="1">
        <f t="array" ref="J60">SUMPRODUCT(('Claims Data'!$I$10:$I$9996=$D60)*('Claims Data'!$K$10:$K$9996&lt;=J$48)*('Claims Data'!$B$10:$B$9996="TPD")*'Claims Data'!$L$10:$L$9996)</f>
        <v>24</v>
      </c>
      <c r="K60" s="3" cm="1">
        <f t="array" ref="K60">SUMPRODUCT(('Claims Data'!$I$10:$I$9996=$D60)*('Claims Data'!$K$10:$K$9996&lt;=K$48)*('Claims Data'!$B$10:$B$9996="TPD")*'Claims Data'!$L$10:$L$9996)</f>
        <v>24</v>
      </c>
      <c r="L60" s="3" cm="1">
        <f t="array" ref="L60">SUMPRODUCT(('Claims Data'!$I$10:$I$9996=$D60)*('Claims Data'!$K$10:$K$9996&lt;=L$48)*('Claims Data'!$B$10:$B$9996="TPD")*'Claims Data'!$L$10:$L$9996)</f>
        <v>28</v>
      </c>
      <c r="M60" s="3" cm="1">
        <f t="array" ref="M60">SUMPRODUCT(('Claims Data'!$I$10:$I$9996=$D60)*('Claims Data'!$K$10:$K$9996&lt;=M$48)*('Claims Data'!$B$10:$B$9996="TPD")*'Claims Data'!$L$10:$L$9996)</f>
        <v>31</v>
      </c>
      <c r="N60" s="3" cm="1">
        <f t="array" ref="N60">SUMPRODUCT(('Claims Data'!$I$10:$I$9996=$D60)*('Claims Data'!$K$10:$K$9996&lt;=N$48)*('Claims Data'!$B$10:$B$9996="TPD")*'Claims Data'!$L$10:$L$9996)</f>
        <v>32</v>
      </c>
      <c r="O60" s="3" cm="1">
        <f t="array" ref="O60">SUMPRODUCT(('Claims Data'!$I$10:$I$9996=$D60)*('Claims Data'!$K$10:$K$9996&lt;=O$48)*('Claims Data'!$B$10:$B$9996="TPD")*'Claims Data'!$L$10:$L$9996)</f>
        <v>35</v>
      </c>
      <c r="P60" s="3" cm="1">
        <f t="array" ref="P60">SUMPRODUCT(('Claims Data'!$I$10:$I$9996=$D60)*('Claims Data'!$K$10:$K$9996&lt;=P$48)*('Claims Data'!$B$10:$B$9996="TPD")*'Claims Data'!$L$10:$L$9996)</f>
        <v>35</v>
      </c>
      <c r="Q60" s="3" cm="1">
        <f t="array" ref="Q60">SUMPRODUCT(('Claims Data'!$I$10:$I$9996=$D60)*('Claims Data'!$K$10:$K$9996&lt;=Q$48)*('Claims Data'!$B$10:$B$9996="TPD")*'Claims Data'!$L$10:$L$9996)</f>
        <v>39</v>
      </c>
      <c r="R60" s="3" cm="1">
        <f t="array" ref="R60">SUMPRODUCT(('Claims Data'!$I$10:$I$9996=$D60)*('Claims Data'!$K$10:$K$9996&lt;=R$48)*('Claims Data'!$B$10:$B$9996="TPD")*'Claims Data'!$L$10:$L$9996)</f>
        <v>41</v>
      </c>
      <c r="S60" s="3" cm="1">
        <f t="array" ref="S60">SUMPRODUCT(('Claims Data'!$I$10:$I$9996=$D60)*('Claims Data'!$K$10:$K$9996&lt;=S$48)*('Claims Data'!$B$10:$B$9996="TPD")*'Claims Data'!$L$10:$L$9996)</f>
        <v>45</v>
      </c>
      <c r="T60" s="3" cm="1">
        <f t="array" ref="T60">SUMPRODUCT(('Claims Data'!$I$10:$I$9996=$D60)*('Claims Data'!$K$10:$K$9996&lt;=T$48)*('Claims Data'!$B$10:$B$9996="TPD")*'Claims Data'!$L$10:$L$9996)</f>
        <v>46</v>
      </c>
      <c r="U60" s="3" cm="1">
        <f t="array" ref="U60">SUMPRODUCT(('Claims Data'!$I$10:$I$9996=$D60)*('Claims Data'!$K$10:$K$9996&lt;=U$48)*('Claims Data'!$B$10:$B$9996="TPD")*'Claims Data'!$L$10:$L$9996)</f>
        <v>47</v>
      </c>
      <c r="V60" s="3" cm="1">
        <f t="array" ref="V60">SUMPRODUCT(('Claims Data'!$I$10:$I$9996=$D60)*('Claims Data'!$K$10:$K$9996&lt;=V$48)*('Claims Data'!$B$10:$B$9996="TPD")*'Claims Data'!$L$10:$L$9996)</f>
        <v>49</v>
      </c>
      <c r="W60" s="3" cm="1">
        <f t="array" ref="W60">SUMPRODUCT(('Claims Data'!$I$10:$I$9996=$D60)*('Claims Data'!$K$10:$K$9996&lt;=W$48)*('Claims Data'!$B$10:$B$9996="TPD")*'Claims Data'!$L$10:$L$9996)</f>
        <v>49</v>
      </c>
      <c r="X60" s="3" cm="1">
        <f t="array" ref="X60">SUMPRODUCT(('Claims Data'!$I$10:$I$9996=$D60)*('Claims Data'!$K$10:$K$9996&lt;=X$48)*('Claims Data'!$B$10:$B$9996="TPD")*'Claims Data'!$L$10:$L$9996)</f>
        <v>50</v>
      </c>
      <c r="Y60" s="3" cm="1">
        <f t="array" ref="Y60">SUMPRODUCT(('Claims Data'!$I$10:$I$9996=$D60)*('Claims Data'!$K$10:$K$9996&lt;=Y$48)*('Claims Data'!$B$10:$B$9996="TPD")*'Claims Data'!$L$10:$L$9996)</f>
        <v>50</v>
      </c>
      <c r="Z60" s="3" cm="1">
        <f t="array" ref="Z60">SUMPRODUCT(('Claims Data'!$I$10:$I$9996=$D60)*('Claims Data'!$K$10:$K$9996&lt;=Z$48)*('Claims Data'!$B$10:$B$9996="TPD")*'Claims Data'!$L$10:$L$9996)</f>
        <v>53</v>
      </c>
      <c r="AA60" s="3" cm="1">
        <f t="array" ref="AA60">SUMPRODUCT(('Claims Data'!$I$10:$I$9996=$D60)*('Claims Data'!$K$10:$K$9996&lt;=AA$48)*('Claims Data'!$B$10:$B$9996="TPD")*'Claims Data'!$L$10:$L$9996)</f>
        <v>54</v>
      </c>
      <c r="AB60" s="3" cm="1">
        <f t="array" ref="AB60">SUMPRODUCT(('Claims Data'!$I$10:$I$9996=$D60)*('Claims Data'!$K$10:$K$9996&lt;=AB$48)*('Claims Data'!$B$10:$B$9996="TPD")*'Claims Data'!$L$10:$L$9996)</f>
        <v>55.8</v>
      </c>
      <c r="AC60" s="3" cm="1">
        <f t="array" ref="AC60">SUMPRODUCT(('Claims Data'!$I$10:$I$9996=$D60)*('Claims Data'!$K$10:$K$9996&lt;=AC$48)*('Claims Data'!$B$10:$B$9996="TPD")*'Claims Data'!$L$10:$L$9996)</f>
        <v>56.8</v>
      </c>
      <c r="AD60" s="3"/>
      <c r="AE60" s="3"/>
      <c r="AF60" s="3"/>
      <c r="AG60" s="3"/>
      <c r="AH60" s="3"/>
      <c r="AI60" s="3"/>
      <c r="AJ60" s="3"/>
      <c r="AK60" s="3"/>
      <c r="AL60" s="3"/>
      <c r="AM60" s="3"/>
      <c r="AN60" s="6"/>
    </row>
    <row r="61" spans="2:40" ht="14" x14ac:dyDescent="0.3">
      <c r="B61" s="245"/>
      <c r="C61" s="122">
        <f t="shared" si="4"/>
        <v>2019</v>
      </c>
      <c r="D61" s="29" t="s">
        <v>170</v>
      </c>
      <c r="E61" s="3" cm="1">
        <f t="array" ref="E61">SUMPRODUCT(('Claims Data'!$I$10:$I$9996=$D61)*('Claims Data'!$K$10:$K$9996&lt;=E$48)*('Claims Data'!$B$10:$B$9996="TPD")*'Claims Data'!$L$10:$L$9996)</f>
        <v>0</v>
      </c>
      <c r="F61" s="3" cm="1">
        <f t="array" ref="F61">SUMPRODUCT(('Claims Data'!$I$10:$I$9996=$D61)*('Claims Data'!$K$10:$K$9996&lt;=F$48)*('Claims Data'!$B$10:$B$9996="TPD")*'Claims Data'!$L$10:$L$9996)</f>
        <v>8</v>
      </c>
      <c r="G61" s="3" cm="1">
        <f t="array" ref="G61">SUMPRODUCT(('Claims Data'!$I$10:$I$9996=$D61)*('Claims Data'!$K$10:$K$9996&lt;=G$48)*('Claims Data'!$B$10:$B$9996="TPD")*'Claims Data'!$L$10:$L$9996)</f>
        <v>12</v>
      </c>
      <c r="H61" s="3" cm="1">
        <f t="array" ref="H61">SUMPRODUCT(('Claims Data'!$I$10:$I$9996=$D61)*('Claims Data'!$K$10:$K$9996&lt;=H$48)*('Claims Data'!$B$10:$B$9996="TPD")*'Claims Data'!$L$10:$L$9996)</f>
        <v>28</v>
      </c>
      <c r="I61" s="3" cm="1">
        <f t="array" ref="I61">SUMPRODUCT(('Claims Data'!$I$10:$I$9996=$D61)*('Claims Data'!$K$10:$K$9996&lt;=I$48)*('Claims Data'!$B$10:$B$9996="TPD")*'Claims Data'!$L$10:$L$9996)</f>
        <v>35</v>
      </c>
      <c r="J61" s="3" cm="1">
        <f t="array" ref="J61">SUMPRODUCT(('Claims Data'!$I$10:$I$9996=$D61)*('Claims Data'!$K$10:$K$9996&lt;=J$48)*('Claims Data'!$B$10:$B$9996="TPD")*'Claims Data'!$L$10:$L$9996)</f>
        <v>41</v>
      </c>
      <c r="K61" s="3" cm="1">
        <f t="array" ref="K61">SUMPRODUCT(('Claims Data'!$I$10:$I$9996=$D61)*('Claims Data'!$K$10:$K$9996&lt;=K$48)*('Claims Data'!$B$10:$B$9996="TPD")*'Claims Data'!$L$10:$L$9996)</f>
        <v>44</v>
      </c>
      <c r="L61" s="3" cm="1">
        <f t="array" ref="L61">SUMPRODUCT(('Claims Data'!$I$10:$I$9996=$D61)*('Claims Data'!$K$10:$K$9996&lt;=L$48)*('Claims Data'!$B$10:$B$9996="TPD")*'Claims Data'!$L$10:$L$9996)</f>
        <v>49</v>
      </c>
      <c r="M61" s="3" cm="1">
        <f t="array" ref="M61">SUMPRODUCT(('Claims Data'!$I$10:$I$9996=$D61)*('Claims Data'!$K$10:$K$9996&lt;=M$48)*('Claims Data'!$B$10:$B$9996="TPD")*'Claims Data'!$L$10:$L$9996)</f>
        <v>50</v>
      </c>
      <c r="N61" s="3" cm="1">
        <f t="array" ref="N61">SUMPRODUCT(('Claims Data'!$I$10:$I$9996=$D61)*('Claims Data'!$K$10:$K$9996&lt;=N$48)*('Claims Data'!$B$10:$B$9996="TPD")*'Claims Data'!$L$10:$L$9996)</f>
        <v>54</v>
      </c>
      <c r="O61" s="3" cm="1">
        <f t="array" ref="O61">SUMPRODUCT(('Claims Data'!$I$10:$I$9996=$D61)*('Claims Data'!$K$10:$K$9996&lt;=O$48)*('Claims Data'!$B$10:$B$9996="TPD")*'Claims Data'!$L$10:$L$9996)</f>
        <v>58</v>
      </c>
      <c r="P61" s="3" cm="1">
        <f t="array" ref="P61">SUMPRODUCT(('Claims Data'!$I$10:$I$9996=$D61)*('Claims Data'!$K$10:$K$9996&lt;=P$48)*('Claims Data'!$B$10:$B$9996="TPD")*'Claims Data'!$L$10:$L$9996)</f>
        <v>62</v>
      </c>
      <c r="Q61" s="3" cm="1">
        <f t="array" ref="Q61">SUMPRODUCT(('Claims Data'!$I$10:$I$9996=$D61)*('Claims Data'!$K$10:$K$9996&lt;=Q$48)*('Claims Data'!$B$10:$B$9996="TPD")*'Claims Data'!$L$10:$L$9996)</f>
        <v>65</v>
      </c>
      <c r="R61" s="3" cm="1">
        <f t="array" ref="R61">SUMPRODUCT(('Claims Data'!$I$10:$I$9996=$D61)*('Claims Data'!$K$10:$K$9996&lt;=R$48)*('Claims Data'!$B$10:$B$9996="TPD")*'Claims Data'!$L$10:$L$9996)</f>
        <v>69</v>
      </c>
      <c r="S61" s="3" cm="1">
        <f t="array" ref="S61">SUMPRODUCT(('Claims Data'!$I$10:$I$9996=$D61)*('Claims Data'!$K$10:$K$9996&lt;=S$48)*('Claims Data'!$B$10:$B$9996="TPD")*'Claims Data'!$L$10:$L$9996)</f>
        <v>73</v>
      </c>
      <c r="T61" s="3" cm="1">
        <f t="array" ref="T61">SUMPRODUCT(('Claims Data'!$I$10:$I$9996=$D61)*('Claims Data'!$K$10:$K$9996&lt;=T$48)*('Claims Data'!$B$10:$B$9996="TPD")*'Claims Data'!$L$10:$L$9996)</f>
        <v>74</v>
      </c>
      <c r="U61" s="3" cm="1">
        <f t="array" ref="U61">SUMPRODUCT(('Claims Data'!$I$10:$I$9996=$D61)*('Claims Data'!$K$10:$K$9996&lt;=U$48)*('Claims Data'!$B$10:$B$9996="TPD")*'Claims Data'!$L$10:$L$9996)</f>
        <v>78</v>
      </c>
      <c r="V61" s="3" cm="1">
        <f t="array" ref="V61">SUMPRODUCT(('Claims Data'!$I$10:$I$9996=$D61)*('Claims Data'!$K$10:$K$9996&lt;=V$48)*('Claims Data'!$B$10:$B$9996="TPD")*'Claims Data'!$L$10:$L$9996)</f>
        <v>80</v>
      </c>
      <c r="W61" s="3" cm="1">
        <f t="array" ref="W61">SUMPRODUCT(('Claims Data'!$I$10:$I$9996=$D61)*('Claims Data'!$K$10:$K$9996&lt;=W$48)*('Claims Data'!$B$10:$B$9996="TPD")*'Claims Data'!$L$10:$L$9996)</f>
        <v>81</v>
      </c>
      <c r="X61" s="3" cm="1">
        <f t="array" ref="X61">SUMPRODUCT(('Claims Data'!$I$10:$I$9996=$D61)*('Claims Data'!$K$10:$K$9996&lt;=X$48)*('Claims Data'!$B$10:$B$9996="TPD")*'Claims Data'!$L$10:$L$9996)</f>
        <v>82</v>
      </c>
      <c r="Y61" s="3" cm="1">
        <f t="array" ref="Y61">SUMPRODUCT(('Claims Data'!$I$10:$I$9996=$D61)*('Claims Data'!$K$10:$K$9996&lt;=Y$48)*('Claims Data'!$B$10:$B$9996="TPD")*'Claims Data'!$L$10:$L$9996)</f>
        <v>85</v>
      </c>
      <c r="Z61" s="3" cm="1">
        <f t="array" ref="Z61">SUMPRODUCT(('Claims Data'!$I$10:$I$9996=$D61)*('Claims Data'!$K$10:$K$9996&lt;=Z$48)*('Claims Data'!$B$10:$B$9996="TPD")*'Claims Data'!$L$10:$L$9996)</f>
        <v>86</v>
      </c>
      <c r="AA61" s="3" cm="1">
        <f t="array" ref="AA61">SUMPRODUCT(('Claims Data'!$I$10:$I$9996=$D61)*('Claims Data'!$K$10:$K$9996&lt;=AA$48)*('Claims Data'!$B$10:$B$9996="TPD")*'Claims Data'!$L$10:$L$9996)</f>
        <v>88.6</v>
      </c>
      <c r="AB61" s="3" cm="1">
        <f t="array" ref="AB61">SUMPRODUCT(('Claims Data'!$I$10:$I$9996=$D61)*('Claims Data'!$K$10:$K$9996&lt;=AB$48)*('Claims Data'!$B$10:$B$9996="TPD")*'Claims Data'!$L$10:$L$9996)</f>
        <v>89.399999999999991</v>
      </c>
      <c r="AC61" s="3"/>
      <c r="AD61" s="3"/>
      <c r="AE61" s="3"/>
      <c r="AF61" s="3"/>
      <c r="AG61" s="3"/>
      <c r="AH61" s="3"/>
      <c r="AI61" s="3"/>
      <c r="AJ61" s="3"/>
      <c r="AK61" s="3"/>
      <c r="AL61" s="3"/>
      <c r="AM61" s="3"/>
      <c r="AN61" s="6"/>
    </row>
    <row r="62" spans="2:40" ht="14" x14ac:dyDescent="0.3">
      <c r="B62" s="245"/>
      <c r="C62" s="122">
        <f t="shared" si="4"/>
        <v>2019</v>
      </c>
      <c r="D62" s="29" t="s">
        <v>171</v>
      </c>
      <c r="E62" s="3" cm="1">
        <f t="array" ref="E62">SUMPRODUCT(('Claims Data'!$I$10:$I$9996=$D62)*('Claims Data'!$K$10:$K$9996&lt;=E$48)*('Claims Data'!$B$10:$B$9996="TPD")*'Claims Data'!$L$10:$L$9996)</f>
        <v>2</v>
      </c>
      <c r="F62" s="3" cm="1">
        <f t="array" ref="F62">SUMPRODUCT(('Claims Data'!$I$10:$I$9996=$D62)*('Claims Data'!$K$10:$K$9996&lt;=F$48)*('Claims Data'!$B$10:$B$9996="TPD")*'Claims Data'!$L$10:$L$9996)</f>
        <v>11</v>
      </c>
      <c r="G62" s="3" cm="1">
        <f t="array" ref="G62">SUMPRODUCT(('Claims Data'!$I$10:$I$9996=$D62)*('Claims Data'!$K$10:$K$9996&lt;=G$48)*('Claims Data'!$B$10:$B$9996="TPD")*'Claims Data'!$L$10:$L$9996)</f>
        <v>14</v>
      </c>
      <c r="H62" s="3" cm="1">
        <f t="array" ref="H62">SUMPRODUCT(('Claims Data'!$I$10:$I$9996=$D62)*('Claims Data'!$K$10:$K$9996&lt;=H$48)*('Claims Data'!$B$10:$B$9996="TPD")*'Claims Data'!$L$10:$L$9996)</f>
        <v>26</v>
      </c>
      <c r="I62" s="3" cm="1">
        <f t="array" ref="I62">SUMPRODUCT(('Claims Data'!$I$10:$I$9996=$D62)*('Claims Data'!$K$10:$K$9996&lt;=I$48)*('Claims Data'!$B$10:$B$9996="TPD")*'Claims Data'!$L$10:$L$9996)</f>
        <v>29</v>
      </c>
      <c r="J62" s="3" cm="1">
        <f t="array" ref="J62">SUMPRODUCT(('Claims Data'!$I$10:$I$9996=$D62)*('Claims Data'!$K$10:$K$9996&lt;=J$48)*('Claims Data'!$B$10:$B$9996="TPD")*'Claims Data'!$L$10:$L$9996)</f>
        <v>35</v>
      </c>
      <c r="K62" s="3" cm="1">
        <f t="array" ref="K62">SUMPRODUCT(('Claims Data'!$I$10:$I$9996=$D62)*('Claims Data'!$K$10:$K$9996&lt;=K$48)*('Claims Data'!$B$10:$B$9996="TPD")*'Claims Data'!$L$10:$L$9996)</f>
        <v>44</v>
      </c>
      <c r="L62" s="3" cm="1">
        <f t="array" ref="L62">SUMPRODUCT(('Claims Data'!$I$10:$I$9996=$D62)*('Claims Data'!$K$10:$K$9996&lt;=L$48)*('Claims Data'!$B$10:$B$9996="TPD")*'Claims Data'!$L$10:$L$9996)</f>
        <v>50</v>
      </c>
      <c r="M62" s="3" cm="1">
        <f t="array" ref="M62">SUMPRODUCT(('Claims Data'!$I$10:$I$9996=$D62)*('Claims Data'!$K$10:$K$9996&lt;=M$48)*('Claims Data'!$B$10:$B$9996="TPD")*'Claims Data'!$L$10:$L$9996)</f>
        <v>55</v>
      </c>
      <c r="N62" s="3" cm="1">
        <f t="array" ref="N62">SUMPRODUCT(('Claims Data'!$I$10:$I$9996=$D62)*('Claims Data'!$K$10:$K$9996&lt;=N$48)*('Claims Data'!$B$10:$B$9996="TPD")*'Claims Data'!$L$10:$L$9996)</f>
        <v>58</v>
      </c>
      <c r="O62" s="3" cm="1">
        <f t="array" ref="O62">SUMPRODUCT(('Claims Data'!$I$10:$I$9996=$D62)*('Claims Data'!$K$10:$K$9996&lt;=O$48)*('Claims Data'!$B$10:$B$9996="TPD")*'Claims Data'!$L$10:$L$9996)</f>
        <v>61</v>
      </c>
      <c r="P62" s="3" cm="1">
        <f t="array" ref="P62">SUMPRODUCT(('Claims Data'!$I$10:$I$9996=$D62)*('Claims Data'!$K$10:$K$9996&lt;=P$48)*('Claims Data'!$B$10:$B$9996="TPD")*'Claims Data'!$L$10:$L$9996)</f>
        <v>65</v>
      </c>
      <c r="Q62" s="3" cm="1">
        <f t="array" ref="Q62">SUMPRODUCT(('Claims Data'!$I$10:$I$9996=$D62)*('Claims Data'!$K$10:$K$9996&lt;=Q$48)*('Claims Data'!$B$10:$B$9996="TPD")*'Claims Data'!$L$10:$L$9996)</f>
        <v>68</v>
      </c>
      <c r="R62" s="3" cm="1">
        <f t="array" ref="R62">SUMPRODUCT(('Claims Data'!$I$10:$I$9996=$D62)*('Claims Data'!$K$10:$K$9996&lt;=R$48)*('Claims Data'!$B$10:$B$9996="TPD")*'Claims Data'!$L$10:$L$9996)</f>
        <v>71</v>
      </c>
      <c r="S62" s="3" cm="1">
        <f t="array" ref="S62">SUMPRODUCT(('Claims Data'!$I$10:$I$9996=$D62)*('Claims Data'!$K$10:$K$9996&lt;=S$48)*('Claims Data'!$B$10:$B$9996="TPD")*'Claims Data'!$L$10:$L$9996)</f>
        <v>73</v>
      </c>
      <c r="T62" s="3" cm="1">
        <f t="array" ref="T62">SUMPRODUCT(('Claims Data'!$I$10:$I$9996=$D62)*('Claims Data'!$K$10:$K$9996&lt;=T$48)*('Claims Data'!$B$10:$B$9996="TPD")*'Claims Data'!$L$10:$L$9996)</f>
        <v>78</v>
      </c>
      <c r="U62" s="3" cm="1">
        <f t="array" ref="U62">SUMPRODUCT(('Claims Data'!$I$10:$I$9996=$D62)*('Claims Data'!$K$10:$K$9996&lt;=U$48)*('Claims Data'!$B$10:$B$9996="TPD")*'Claims Data'!$L$10:$L$9996)</f>
        <v>79</v>
      </c>
      <c r="V62" s="3" cm="1">
        <f t="array" ref="V62">SUMPRODUCT(('Claims Data'!$I$10:$I$9996=$D62)*('Claims Data'!$K$10:$K$9996&lt;=V$48)*('Claims Data'!$B$10:$B$9996="TPD")*'Claims Data'!$L$10:$L$9996)</f>
        <v>80</v>
      </c>
      <c r="W62" s="3" cm="1">
        <f t="array" ref="W62">SUMPRODUCT(('Claims Data'!$I$10:$I$9996=$D62)*('Claims Data'!$K$10:$K$9996&lt;=W$48)*('Claims Data'!$B$10:$B$9996="TPD")*'Claims Data'!$L$10:$L$9996)</f>
        <v>83</v>
      </c>
      <c r="X62" s="3" cm="1">
        <f t="array" ref="X62">SUMPRODUCT(('Claims Data'!$I$10:$I$9996=$D62)*('Claims Data'!$K$10:$K$9996&lt;=X$48)*('Claims Data'!$B$10:$B$9996="TPD")*'Claims Data'!$L$10:$L$9996)</f>
        <v>85.8</v>
      </c>
      <c r="Y62" s="3" cm="1">
        <f t="array" ref="Y62">SUMPRODUCT(('Claims Data'!$I$10:$I$9996=$D62)*('Claims Data'!$K$10:$K$9996&lt;=Y$48)*('Claims Data'!$B$10:$B$9996="TPD")*'Claims Data'!$L$10:$L$9996)</f>
        <v>86.8</v>
      </c>
      <c r="Z62" s="3" cm="1">
        <f t="array" ref="Z62">SUMPRODUCT(('Claims Data'!$I$10:$I$9996=$D62)*('Claims Data'!$K$10:$K$9996&lt;=Z$48)*('Claims Data'!$B$10:$B$9996="TPD")*'Claims Data'!$L$10:$L$9996)</f>
        <v>87.8</v>
      </c>
      <c r="AA62" s="3" cm="1">
        <f t="array" ref="AA62">SUMPRODUCT(('Claims Data'!$I$10:$I$9996=$D62)*('Claims Data'!$K$10:$K$9996&lt;=AA$48)*('Claims Data'!$B$10:$B$9996="TPD")*'Claims Data'!$L$10:$L$9996)</f>
        <v>91.399999999999991</v>
      </c>
      <c r="AB62" s="3"/>
      <c r="AC62" s="3"/>
      <c r="AD62" s="3"/>
      <c r="AE62" s="3"/>
      <c r="AF62" s="3"/>
      <c r="AG62" s="3"/>
      <c r="AH62" s="3"/>
      <c r="AI62" s="3"/>
      <c r="AJ62" s="3"/>
      <c r="AK62" s="3"/>
      <c r="AL62" s="3"/>
      <c r="AM62" s="3"/>
      <c r="AN62" s="6"/>
    </row>
    <row r="63" spans="2:40" ht="14" x14ac:dyDescent="0.3">
      <c r="B63" s="245"/>
      <c r="C63" s="122">
        <f t="shared" si="4"/>
        <v>2019</v>
      </c>
      <c r="D63" s="29" t="s">
        <v>172</v>
      </c>
      <c r="E63" s="3" cm="1">
        <f t="array" ref="E63">SUMPRODUCT(('Claims Data'!$I$10:$I$9996=$D63)*('Claims Data'!$K$10:$K$9996&lt;=E$48)*('Claims Data'!$B$10:$B$9996="TPD")*'Claims Data'!$L$10:$L$9996)</f>
        <v>1</v>
      </c>
      <c r="F63" s="3" cm="1">
        <f t="array" ref="F63">SUMPRODUCT(('Claims Data'!$I$10:$I$9996=$D63)*('Claims Data'!$K$10:$K$9996&lt;=F$48)*('Claims Data'!$B$10:$B$9996="TPD")*'Claims Data'!$L$10:$L$9996)</f>
        <v>4</v>
      </c>
      <c r="G63" s="3" cm="1">
        <f t="array" ref="G63">SUMPRODUCT(('Claims Data'!$I$10:$I$9996=$D63)*('Claims Data'!$K$10:$K$9996&lt;=G$48)*('Claims Data'!$B$10:$B$9996="TPD")*'Claims Data'!$L$10:$L$9996)</f>
        <v>11</v>
      </c>
      <c r="H63" s="3" cm="1">
        <f t="array" ref="H63">SUMPRODUCT(('Claims Data'!$I$10:$I$9996=$D63)*('Claims Data'!$K$10:$K$9996&lt;=H$48)*('Claims Data'!$B$10:$B$9996="TPD")*'Claims Data'!$L$10:$L$9996)</f>
        <v>21</v>
      </c>
      <c r="I63" s="3" cm="1">
        <f t="array" ref="I63">SUMPRODUCT(('Claims Data'!$I$10:$I$9996=$D63)*('Claims Data'!$K$10:$K$9996&lt;=I$48)*('Claims Data'!$B$10:$B$9996="TPD")*'Claims Data'!$L$10:$L$9996)</f>
        <v>30</v>
      </c>
      <c r="J63" s="3" cm="1">
        <f t="array" ref="J63">SUMPRODUCT(('Claims Data'!$I$10:$I$9996=$D63)*('Claims Data'!$K$10:$K$9996&lt;=J$48)*('Claims Data'!$B$10:$B$9996="TPD")*'Claims Data'!$L$10:$L$9996)</f>
        <v>33</v>
      </c>
      <c r="K63" s="3" cm="1">
        <f t="array" ref="K63">SUMPRODUCT(('Claims Data'!$I$10:$I$9996=$D63)*('Claims Data'!$K$10:$K$9996&lt;=K$48)*('Claims Data'!$B$10:$B$9996="TPD")*'Claims Data'!$L$10:$L$9996)</f>
        <v>39</v>
      </c>
      <c r="L63" s="3" cm="1">
        <f t="array" ref="L63">SUMPRODUCT(('Claims Data'!$I$10:$I$9996=$D63)*('Claims Data'!$K$10:$K$9996&lt;=L$48)*('Claims Data'!$B$10:$B$9996="TPD")*'Claims Data'!$L$10:$L$9996)</f>
        <v>43</v>
      </c>
      <c r="M63" s="3" cm="1">
        <f t="array" ref="M63">SUMPRODUCT(('Claims Data'!$I$10:$I$9996=$D63)*('Claims Data'!$K$10:$K$9996&lt;=M$48)*('Claims Data'!$B$10:$B$9996="TPD")*'Claims Data'!$L$10:$L$9996)</f>
        <v>43</v>
      </c>
      <c r="N63" s="3" cm="1">
        <f t="array" ref="N63">SUMPRODUCT(('Claims Data'!$I$10:$I$9996=$D63)*('Claims Data'!$K$10:$K$9996&lt;=N$48)*('Claims Data'!$B$10:$B$9996="TPD")*'Claims Data'!$L$10:$L$9996)</f>
        <v>46</v>
      </c>
      <c r="O63" s="3" cm="1">
        <f t="array" ref="O63">SUMPRODUCT(('Claims Data'!$I$10:$I$9996=$D63)*('Claims Data'!$K$10:$K$9996&lt;=O$48)*('Claims Data'!$B$10:$B$9996="TPD")*'Claims Data'!$L$10:$L$9996)</f>
        <v>47</v>
      </c>
      <c r="P63" s="3" cm="1">
        <f t="array" ref="P63">SUMPRODUCT(('Claims Data'!$I$10:$I$9996=$D63)*('Claims Data'!$K$10:$K$9996&lt;=P$48)*('Claims Data'!$B$10:$B$9996="TPD")*'Claims Data'!$L$10:$L$9996)</f>
        <v>49</v>
      </c>
      <c r="Q63" s="3" cm="1">
        <f t="array" ref="Q63">SUMPRODUCT(('Claims Data'!$I$10:$I$9996=$D63)*('Claims Data'!$K$10:$K$9996&lt;=Q$48)*('Claims Data'!$B$10:$B$9996="TPD")*'Claims Data'!$L$10:$L$9996)</f>
        <v>57</v>
      </c>
      <c r="R63" s="3" cm="1">
        <f t="array" ref="R63">SUMPRODUCT(('Claims Data'!$I$10:$I$9996=$D63)*('Claims Data'!$K$10:$K$9996&lt;=R$48)*('Claims Data'!$B$10:$B$9996="TPD")*'Claims Data'!$L$10:$L$9996)</f>
        <v>62</v>
      </c>
      <c r="S63" s="3" cm="1">
        <f t="array" ref="S63">SUMPRODUCT(('Claims Data'!$I$10:$I$9996=$D63)*('Claims Data'!$K$10:$K$9996&lt;=S$48)*('Claims Data'!$B$10:$B$9996="TPD")*'Claims Data'!$L$10:$L$9996)</f>
        <v>66</v>
      </c>
      <c r="T63" s="3" cm="1">
        <f t="array" ref="T63">SUMPRODUCT(('Claims Data'!$I$10:$I$9996=$D63)*('Claims Data'!$K$10:$K$9996&lt;=T$48)*('Claims Data'!$B$10:$B$9996="TPD")*'Claims Data'!$L$10:$L$9996)</f>
        <v>71</v>
      </c>
      <c r="U63" s="3" cm="1">
        <f t="array" ref="U63">SUMPRODUCT(('Claims Data'!$I$10:$I$9996=$D63)*('Claims Data'!$K$10:$K$9996&lt;=U$48)*('Claims Data'!$B$10:$B$9996="TPD")*'Claims Data'!$L$10:$L$9996)</f>
        <v>74</v>
      </c>
      <c r="V63" s="3" cm="1">
        <f t="array" ref="V63">SUMPRODUCT(('Claims Data'!$I$10:$I$9996=$D63)*('Claims Data'!$K$10:$K$9996&lt;=V$48)*('Claims Data'!$B$10:$B$9996="TPD")*'Claims Data'!$L$10:$L$9996)</f>
        <v>76</v>
      </c>
      <c r="W63" s="3" cm="1">
        <f t="array" ref="W63">SUMPRODUCT(('Claims Data'!$I$10:$I$9996=$D63)*('Claims Data'!$K$10:$K$9996&lt;=W$48)*('Claims Data'!$B$10:$B$9996="TPD")*'Claims Data'!$L$10:$L$9996)</f>
        <v>77</v>
      </c>
      <c r="X63" s="3" cm="1">
        <f t="array" ref="X63">SUMPRODUCT(('Claims Data'!$I$10:$I$9996=$D63)*('Claims Data'!$K$10:$K$9996&lt;=X$48)*('Claims Data'!$B$10:$B$9996="TPD")*'Claims Data'!$L$10:$L$9996)</f>
        <v>77</v>
      </c>
      <c r="Y63" s="3" cm="1">
        <f t="array" ref="Y63">SUMPRODUCT(('Claims Data'!$I$10:$I$9996=$D63)*('Claims Data'!$K$10:$K$9996&lt;=Y$48)*('Claims Data'!$B$10:$B$9996="TPD")*'Claims Data'!$L$10:$L$9996)</f>
        <v>78.8</v>
      </c>
      <c r="Z63" s="3" cm="1">
        <f t="array" ref="Z63">SUMPRODUCT(('Claims Data'!$I$10:$I$9996=$D63)*('Claims Data'!$K$10:$K$9996&lt;=Z$48)*('Claims Data'!$B$10:$B$9996="TPD")*'Claims Data'!$L$10:$L$9996)</f>
        <v>85.199999999999989</v>
      </c>
      <c r="AA63" s="3"/>
      <c r="AB63" s="3"/>
      <c r="AC63" s="3"/>
      <c r="AD63" s="3"/>
      <c r="AE63" s="3"/>
      <c r="AF63" s="3"/>
      <c r="AG63" s="3"/>
      <c r="AH63" s="3"/>
      <c r="AI63" s="3"/>
      <c r="AJ63" s="3"/>
      <c r="AK63" s="3"/>
      <c r="AL63" s="3"/>
      <c r="AM63" s="3"/>
      <c r="AN63" s="6"/>
    </row>
    <row r="64" spans="2:40" ht="14" x14ac:dyDescent="0.3">
      <c r="B64" s="245"/>
      <c r="C64" s="122">
        <f t="shared" si="4"/>
        <v>2019</v>
      </c>
      <c r="D64" s="29" t="s">
        <v>173</v>
      </c>
      <c r="E64" s="3" cm="1">
        <f t="array" ref="E64">SUMPRODUCT(('Claims Data'!$I$10:$I$9996=$D64)*('Claims Data'!$K$10:$K$9996&lt;=E$48)*('Claims Data'!$B$10:$B$9996="TPD")*'Claims Data'!$L$10:$L$9996)</f>
        <v>1</v>
      </c>
      <c r="F64" s="3" cm="1">
        <f t="array" ref="F64">SUMPRODUCT(('Claims Data'!$I$10:$I$9996=$D64)*('Claims Data'!$K$10:$K$9996&lt;=F$48)*('Claims Data'!$B$10:$B$9996="TPD")*'Claims Data'!$L$10:$L$9996)</f>
        <v>8</v>
      </c>
      <c r="G64" s="3" cm="1">
        <f t="array" ref="G64">SUMPRODUCT(('Claims Data'!$I$10:$I$9996=$D64)*('Claims Data'!$K$10:$K$9996&lt;=G$48)*('Claims Data'!$B$10:$B$9996="TPD")*'Claims Data'!$L$10:$L$9996)</f>
        <v>16</v>
      </c>
      <c r="H64" s="3" cm="1">
        <f t="array" ref="H64">SUMPRODUCT(('Claims Data'!$I$10:$I$9996=$D64)*('Claims Data'!$K$10:$K$9996&lt;=H$48)*('Claims Data'!$B$10:$B$9996="TPD")*'Claims Data'!$L$10:$L$9996)</f>
        <v>27</v>
      </c>
      <c r="I64" s="3" cm="1">
        <f t="array" ref="I64">SUMPRODUCT(('Claims Data'!$I$10:$I$9996=$D64)*('Claims Data'!$K$10:$K$9996&lt;=I$48)*('Claims Data'!$B$10:$B$9996="TPD")*'Claims Data'!$L$10:$L$9996)</f>
        <v>38</v>
      </c>
      <c r="J64" s="3" cm="1">
        <f t="array" ref="J64">SUMPRODUCT(('Claims Data'!$I$10:$I$9996=$D64)*('Claims Data'!$K$10:$K$9996&lt;=J$48)*('Claims Data'!$B$10:$B$9996="TPD")*'Claims Data'!$L$10:$L$9996)</f>
        <v>44</v>
      </c>
      <c r="K64" s="3" cm="1">
        <f t="array" ref="K64">SUMPRODUCT(('Claims Data'!$I$10:$I$9996=$D64)*('Claims Data'!$K$10:$K$9996&lt;=K$48)*('Claims Data'!$B$10:$B$9996="TPD")*'Claims Data'!$L$10:$L$9996)</f>
        <v>47</v>
      </c>
      <c r="L64" s="3" cm="1">
        <f t="array" ref="L64">SUMPRODUCT(('Claims Data'!$I$10:$I$9996=$D64)*('Claims Data'!$K$10:$K$9996&lt;=L$48)*('Claims Data'!$B$10:$B$9996="TPD")*'Claims Data'!$L$10:$L$9996)</f>
        <v>49</v>
      </c>
      <c r="M64" s="3" cm="1">
        <f t="array" ref="M64">SUMPRODUCT(('Claims Data'!$I$10:$I$9996=$D64)*('Claims Data'!$K$10:$K$9996&lt;=M$48)*('Claims Data'!$B$10:$B$9996="TPD")*'Claims Data'!$L$10:$L$9996)</f>
        <v>58</v>
      </c>
      <c r="N64" s="3" cm="1">
        <f t="array" ref="N64">SUMPRODUCT(('Claims Data'!$I$10:$I$9996=$D64)*('Claims Data'!$K$10:$K$9996&lt;=N$48)*('Claims Data'!$B$10:$B$9996="TPD")*'Claims Data'!$L$10:$L$9996)</f>
        <v>59</v>
      </c>
      <c r="O64" s="3" cm="1">
        <f t="array" ref="O64">SUMPRODUCT(('Claims Data'!$I$10:$I$9996=$D64)*('Claims Data'!$K$10:$K$9996&lt;=O$48)*('Claims Data'!$B$10:$B$9996="TPD")*'Claims Data'!$L$10:$L$9996)</f>
        <v>59</v>
      </c>
      <c r="P64" s="3" cm="1">
        <f t="array" ref="P64">SUMPRODUCT(('Claims Data'!$I$10:$I$9996=$D64)*('Claims Data'!$K$10:$K$9996&lt;=P$48)*('Claims Data'!$B$10:$B$9996="TPD")*'Claims Data'!$L$10:$L$9996)</f>
        <v>62</v>
      </c>
      <c r="Q64" s="3" cm="1">
        <f t="array" ref="Q64">SUMPRODUCT(('Claims Data'!$I$10:$I$9996=$D64)*('Claims Data'!$K$10:$K$9996&lt;=Q$48)*('Claims Data'!$B$10:$B$9996="TPD")*'Claims Data'!$L$10:$L$9996)</f>
        <v>66</v>
      </c>
      <c r="R64" s="3" cm="1">
        <f t="array" ref="R64">SUMPRODUCT(('Claims Data'!$I$10:$I$9996=$D64)*('Claims Data'!$K$10:$K$9996&lt;=R$48)*('Claims Data'!$B$10:$B$9996="TPD")*'Claims Data'!$L$10:$L$9996)</f>
        <v>72.8</v>
      </c>
      <c r="S64" s="3" cm="1">
        <f t="array" ref="S64">SUMPRODUCT(('Claims Data'!$I$10:$I$9996=$D64)*('Claims Data'!$K$10:$K$9996&lt;=S$48)*('Claims Data'!$B$10:$B$9996="TPD")*'Claims Data'!$L$10:$L$9996)</f>
        <v>74.8</v>
      </c>
      <c r="T64" s="3" cm="1">
        <f t="array" ref="T64">SUMPRODUCT(('Claims Data'!$I$10:$I$9996=$D64)*('Claims Data'!$K$10:$K$9996&lt;=T$48)*('Claims Data'!$B$10:$B$9996="TPD")*'Claims Data'!$L$10:$L$9996)</f>
        <v>75.8</v>
      </c>
      <c r="U64" s="3" cm="1">
        <f t="array" ref="U64">SUMPRODUCT(('Claims Data'!$I$10:$I$9996=$D64)*('Claims Data'!$K$10:$K$9996&lt;=U$48)*('Claims Data'!$B$10:$B$9996="TPD")*'Claims Data'!$L$10:$L$9996)</f>
        <v>78.8</v>
      </c>
      <c r="V64" s="3" cm="1">
        <f t="array" ref="V64">SUMPRODUCT(('Claims Data'!$I$10:$I$9996=$D64)*('Claims Data'!$K$10:$K$9996&lt;=V$48)*('Claims Data'!$B$10:$B$9996="TPD")*'Claims Data'!$L$10:$L$9996)</f>
        <v>79.8</v>
      </c>
      <c r="W64" s="3" cm="1">
        <f t="array" ref="W64">SUMPRODUCT(('Claims Data'!$I$10:$I$9996=$D64)*('Claims Data'!$K$10:$K$9996&lt;=W$48)*('Claims Data'!$B$10:$B$9996="TPD")*'Claims Data'!$L$10:$L$9996)</f>
        <v>83.8</v>
      </c>
      <c r="X64" s="3" cm="1">
        <f t="array" ref="X64">SUMPRODUCT(('Claims Data'!$I$10:$I$9996=$D64)*('Claims Data'!$K$10:$K$9996&lt;=X$48)*('Claims Data'!$B$10:$B$9996="TPD")*'Claims Data'!$L$10:$L$9996)</f>
        <v>85.6</v>
      </c>
      <c r="Y64" s="3" cm="1">
        <f t="array" ref="Y64">SUMPRODUCT(('Claims Data'!$I$10:$I$9996=$D64)*('Claims Data'!$K$10:$K$9996&lt;=Y$48)*('Claims Data'!$B$10:$B$9996="TPD")*'Claims Data'!$L$10:$L$9996)</f>
        <v>88.999999999999986</v>
      </c>
      <c r="Z64" s="3"/>
      <c r="AA64" s="3"/>
      <c r="AB64" s="3"/>
      <c r="AC64" s="3"/>
      <c r="AD64" s="3"/>
      <c r="AE64" s="3"/>
      <c r="AF64" s="3"/>
      <c r="AG64" s="3"/>
      <c r="AH64" s="3"/>
      <c r="AI64" s="3"/>
      <c r="AJ64" s="3"/>
      <c r="AK64" s="3"/>
      <c r="AL64" s="3"/>
      <c r="AM64" s="3"/>
      <c r="AN64" s="6"/>
    </row>
    <row r="65" spans="2:40" ht="14" x14ac:dyDescent="0.3">
      <c r="B65" s="245"/>
      <c r="C65" s="122">
        <f t="shared" si="4"/>
        <v>2020</v>
      </c>
      <c r="D65" s="29" t="s">
        <v>174</v>
      </c>
      <c r="E65" s="3" cm="1">
        <f t="array" ref="E65">SUMPRODUCT(('Claims Data'!$I$10:$I$9996=$D65)*('Claims Data'!$K$10:$K$9996&lt;=E$48)*('Claims Data'!$B$10:$B$9996="TPD")*'Claims Data'!$L$10:$L$9996)</f>
        <v>4</v>
      </c>
      <c r="F65" s="3" cm="1">
        <f t="array" ref="F65">SUMPRODUCT(('Claims Data'!$I$10:$I$9996=$D65)*('Claims Data'!$K$10:$K$9996&lt;=F$48)*('Claims Data'!$B$10:$B$9996="TPD")*'Claims Data'!$L$10:$L$9996)</f>
        <v>12</v>
      </c>
      <c r="G65" s="3" cm="1">
        <f t="array" ref="G65">SUMPRODUCT(('Claims Data'!$I$10:$I$9996=$D65)*('Claims Data'!$K$10:$K$9996&lt;=G$48)*('Claims Data'!$B$10:$B$9996="TPD")*'Claims Data'!$L$10:$L$9996)</f>
        <v>20</v>
      </c>
      <c r="H65" s="3" cm="1">
        <f t="array" ref="H65">SUMPRODUCT(('Claims Data'!$I$10:$I$9996=$D65)*('Claims Data'!$K$10:$K$9996&lt;=H$48)*('Claims Data'!$B$10:$B$9996="TPD")*'Claims Data'!$L$10:$L$9996)</f>
        <v>31</v>
      </c>
      <c r="I65" s="3" cm="1">
        <f t="array" ref="I65">SUMPRODUCT(('Claims Data'!$I$10:$I$9996=$D65)*('Claims Data'!$K$10:$K$9996&lt;=I$48)*('Claims Data'!$B$10:$B$9996="TPD")*'Claims Data'!$L$10:$L$9996)</f>
        <v>40</v>
      </c>
      <c r="J65" s="3" cm="1">
        <f t="array" ref="J65">SUMPRODUCT(('Claims Data'!$I$10:$I$9996=$D65)*('Claims Data'!$K$10:$K$9996&lt;=J$48)*('Claims Data'!$B$10:$B$9996="TPD")*'Claims Data'!$L$10:$L$9996)</f>
        <v>45</v>
      </c>
      <c r="K65" s="3" cm="1">
        <f t="array" ref="K65">SUMPRODUCT(('Claims Data'!$I$10:$I$9996=$D65)*('Claims Data'!$K$10:$K$9996&lt;=K$48)*('Claims Data'!$B$10:$B$9996="TPD")*'Claims Data'!$L$10:$L$9996)</f>
        <v>50</v>
      </c>
      <c r="L65" s="3" cm="1">
        <f t="array" ref="L65">SUMPRODUCT(('Claims Data'!$I$10:$I$9996=$D65)*('Claims Data'!$K$10:$K$9996&lt;=L$48)*('Claims Data'!$B$10:$B$9996="TPD")*'Claims Data'!$L$10:$L$9996)</f>
        <v>58</v>
      </c>
      <c r="M65" s="3" cm="1">
        <f t="array" ref="M65">SUMPRODUCT(('Claims Data'!$I$10:$I$9996=$D65)*('Claims Data'!$K$10:$K$9996&lt;=M$48)*('Claims Data'!$B$10:$B$9996="TPD")*'Claims Data'!$L$10:$L$9996)</f>
        <v>60</v>
      </c>
      <c r="N65" s="3" cm="1">
        <f t="array" ref="N65">SUMPRODUCT(('Claims Data'!$I$10:$I$9996=$D65)*('Claims Data'!$K$10:$K$9996&lt;=N$48)*('Claims Data'!$B$10:$B$9996="TPD")*'Claims Data'!$L$10:$L$9996)</f>
        <v>63</v>
      </c>
      <c r="O65" s="3" cm="1">
        <f t="array" ref="O65">SUMPRODUCT(('Claims Data'!$I$10:$I$9996=$D65)*('Claims Data'!$K$10:$K$9996&lt;=O$48)*('Claims Data'!$B$10:$B$9996="TPD")*'Claims Data'!$L$10:$L$9996)</f>
        <v>64</v>
      </c>
      <c r="P65" s="3" cm="1">
        <f t="array" ref="P65">SUMPRODUCT(('Claims Data'!$I$10:$I$9996=$D65)*('Claims Data'!$K$10:$K$9996&lt;=P$48)*('Claims Data'!$B$10:$B$9996="TPD")*'Claims Data'!$L$10:$L$9996)</f>
        <v>68</v>
      </c>
      <c r="Q65" s="3" cm="1">
        <f t="array" ref="Q65">SUMPRODUCT(('Claims Data'!$I$10:$I$9996=$D65)*('Claims Data'!$K$10:$K$9996&lt;=Q$48)*('Claims Data'!$B$10:$B$9996="TPD")*'Claims Data'!$L$10:$L$9996)</f>
        <v>69.599999999999994</v>
      </c>
      <c r="R65" s="3" cm="1">
        <f t="array" ref="R65">SUMPRODUCT(('Claims Data'!$I$10:$I$9996=$D65)*('Claims Data'!$K$10:$K$9996&lt;=R$48)*('Claims Data'!$B$10:$B$9996="TPD")*'Claims Data'!$L$10:$L$9996)</f>
        <v>73.599999999999994</v>
      </c>
      <c r="S65" s="3" cm="1">
        <f t="array" ref="S65">SUMPRODUCT(('Claims Data'!$I$10:$I$9996=$D65)*('Claims Data'!$K$10:$K$9996&lt;=S$48)*('Claims Data'!$B$10:$B$9996="TPD")*'Claims Data'!$L$10:$L$9996)</f>
        <v>74.599999999999994</v>
      </c>
      <c r="T65" s="3" cm="1">
        <f t="array" ref="T65">SUMPRODUCT(('Claims Data'!$I$10:$I$9996=$D65)*('Claims Data'!$K$10:$K$9996&lt;=T$48)*('Claims Data'!$B$10:$B$9996="TPD")*'Claims Data'!$L$10:$L$9996)</f>
        <v>75.599999999999994</v>
      </c>
      <c r="U65" s="3" cm="1">
        <f t="array" ref="U65">SUMPRODUCT(('Claims Data'!$I$10:$I$9996=$D65)*('Claims Data'!$K$10:$K$9996&lt;=U$48)*('Claims Data'!$B$10:$B$9996="TPD")*'Claims Data'!$L$10:$L$9996)</f>
        <v>78.399999999999991</v>
      </c>
      <c r="V65" s="3" cm="1">
        <f t="array" ref="V65">SUMPRODUCT(('Claims Data'!$I$10:$I$9996=$D65)*('Claims Data'!$K$10:$K$9996&lt;=V$48)*('Claims Data'!$B$10:$B$9996="TPD")*'Claims Data'!$L$10:$L$9996)</f>
        <v>80.399999999999991</v>
      </c>
      <c r="W65" s="3" cm="1">
        <f t="array" ref="W65">SUMPRODUCT(('Claims Data'!$I$10:$I$9996=$D65)*('Claims Data'!$K$10:$K$9996&lt;=W$48)*('Claims Data'!$B$10:$B$9996="TPD")*'Claims Data'!$L$10:$L$9996)</f>
        <v>88.59999999999998</v>
      </c>
      <c r="X65" s="3" cm="1">
        <f t="array" ref="X65">SUMPRODUCT(('Claims Data'!$I$10:$I$9996=$D65)*('Claims Data'!$K$10:$K$9996&lt;=X$48)*('Claims Data'!$B$10:$B$9996="TPD")*'Claims Data'!$L$10:$L$9996)</f>
        <v>89.399999999999977</v>
      </c>
      <c r="Y65" s="3"/>
      <c r="Z65" s="3"/>
      <c r="AA65" s="3"/>
      <c r="AB65" s="3"/>
      <c r="AC65" s="3"/>
      <c r="AD65" s="3"/>
      <c r="AE65" s="3"/>
      <c r="AF65" s="3"/>
      <c r="AG65" s="3"/>
      <c r="AH65" s="3"/>
      <c r="AI65" s="3"/>
      <c r="AJ65" s="3"/>
      <c r="AK65" s="3"/>
      <c r="AL65" s="3"/>
      <c r="AM65" s="3"/>
      <c r="AN65" s="6"/>
    </row>
    <row r="66" spans="2:40" ht="14" x14ac:dyDescent="0.3">
      <c r="B66" s="245"/>
      <c r="C66" s="122">
        <f t="shared" si="4"/>
        <v>2020</v>
      </c>
      <c r="D66" s="29" t="s">
        <v>175</v>
      </c>
      <c r="E66" s="3" cm="1">
        <f t="array" ref="E66">SUMPRODUCT(('Claims Data'!$I$10:$I$9996=$D66)*('Claims Data'!$K$10:$K$9996&lt;=E$48)*('Claims Data'!$B$10:$B$9996="TPD")*'Claims Data'!$L$10:$L$9996)</f>
        <v>3</v>
      </c>
      <c r="F66" s="3" cm="1">
        <f t="array" ref="F66">SUMPRODUCT(('Claims Data'!$I$10:$I$9996=$D66)*('Claims Data'!$K$10:$K$9996&lt;=F$48)*('Claims Data'!$B$10:$B$9996="TPD")*'Claims Data'!$L$10:$L$9996)</f>
        <v>8</v>
      </c>
      <c r="G66" s="3" cm="1">
        <f t="array" ref="G66">SUMPRODUCT(('Claims Data'!$I$10:$I$9996=$D66)*('Claims Data'!$K$10:$K$9996&lt;=G$48)*('Claims Data'!$B$10:$B$9996="TPD")*'Claims Data'!$L$10:$L$9996)</f>
        <v>15</v>
      </c>
      <c r="H66" s="3" cm="1">
        <f t="array" ref="H66">SUMPRODUCT(('Claims Data'!$I$10:$I$9996=$D66)*('Claims Data'!$K$10:$K$9996&lt;=H$48)*('Claims Data'!$B$10:$B$9996="TPD")*'Claims Data'!$L$10:$L$9996)</f>
        <v>23</v>
      </c>
      <c r="I66" s="3" cm="1">
        <f t="array" ref="I66">SUMPRODUCT(('Claims Data'!$I$10:$I$9996=$D66)*('Claims Data'!$K$10:$K$9996&lt;=I$48)*('Claims Data'!$B$10:$B$9996="TPD")*'Claims Data'!$L$10:$L$9996)</f>
        <v>32</v>
      </c>
      <c r="J66" s="3" cm="1">
        <f t="array" ref="J66">SUMPRODUCT(('Claims Data'!$I$10:$I$9996=$D66)*('Claims Data'!$K$10:$K$9996&lt;=J$48)*('Claims Data'!$B$10:$B$9996="TPD")*'Claims Data'!$L$10:$L$9996)</f>
        <v>38</v>
      </c>
      <c r="K66" s="3" cm="1">
        <f t="array" ref="K66">SUMPRODUCT(('Claims Data'!$I$10:$I$9996=$D66)*('Claims Data'!$K$10:$K$9996&lt;=K$48)*('Claims Data'!$B$10:$B$9996="TPD")*'Claims Data'!$L$10:$L$9996)</f>
        <v>41</v>
      </c>
      <c r="L66" s="3" cm="1">
        <f t="array" ref="L66">SUMPRODUCT(('Claims Data'!$I$10:$I$9996=$D66)*('Claims Data'!$K$10:$K$9996&lt;=L$48)*('Claims Data'!$B$10:$B$9996="TPD")*'Claims Data'!$L$10:$L$9996)</f>
        <v>42</v>
      </c>
      <c r="M66" s="3" cm="1">
        <f t="array" ref="M66">SUMPRODUCT(('Claims Data'!$I$10:$I$9996=$D66)*('Claims Data'!$K$10:$K$9996&lt;=M$48)*('Claims Data'!$B$10:$B$9996="TPD")*'Claims Data'!$L$10:$L$9996)</f>
        <v>46</v>
      </c>
      <c r="N66" s="3" cm="1">
        <f t="array" ref="N66">SUMPRODUCT(('Claims Data'!$I$10:$I$9996=$D66)*('Claims Data'!$K$10:$K$9996&lt;=N$48)*('Claims Data'!$B$10:$B$9996="TPD")*'Claims Data'!$L$10:$L$9996)</f>
        <v>50</v>
      </c>
      <c r="O66" s="3" cm="1">
        <f t="array" ref="O66">SUMPRODUCT(('Claims Data'!$I$10:$I$9996=$D66)*('Claims Data'!$K$10:$K$9996&lt;=O$48)*('Claims Data'!$B$10:$B$9996="TPD")*'Claims Data'!$L$10:$L$9996)</f>
        <v>54.8</v>
      </c>
      <c r="P66" s="3" cm="1">
        <f t="array" ref="P66">SUMPRODUCT(('Claims Data'!$I$10:$I$9996=$D66)*('Claims Data'!$K$10:$K$9996&lt;=P$48)*('Claims Data'!$B$10:$B$9996="TPD")*'Claims Data'!$L$10:$L$9996)</f>
        <v>60.8</v>
      </c>
      <c r="Q66" s="3" cm="1">
        <f t="array" ref="Q66">SUMPRODUCT(('Claims Data'!$I$10:$I$9996=$D66)*('Claims Data'!$K$10:$K$9996&lt;=Q$48)*('Claims Data'!$B$10:$B$9996="TPD")*'Claims Data'!$L$10:$L$9996)</f>
        <v>62.8</v>
      </c>
      <c r="R66" s="3" cm="1">
        <f t="array" ref="R66">SUMPRODUCT(('Claims Data'!$I$10:$I$9996=$D66)*('Claims Data'!$K$10:$K$9996&lt;=R$48)*('Claims Data'!$B$10:$B$9996="TPD")*'Claims Data'!$L$10:$L$9996)</f>
        <v>63.8</v>
      </c>
      <c r="S66" s="3" cm="1">
        <f t="array" ref="S66">SUMPRODUCT(('Claims Data'!$I$10:$I$9996=$D66)*('Claims Data'!$K$10:$K$9996&lt;=S$48)*('Claims Data'!$B$10:$B$9996="TPD")*'Claims Data'!$L$10:$L$9996)</f>
        <v>69.8</v>
      </c>
      <c r="T66" s="3" cm="1">
        <f t="array" ref="T66">SUMPRODUCT(('Claims Data'!$I$10:$I$9996=$D66)*('Claims Data'!$K$10:$K$9996&lt;=T$48)*('Claims Data'!$B$10:$B$9996="TPD")*'Claims Data'!$L$10:$L$9996)</f>
        <v>75.8</v>
      </c>
      <c r="U66" s="3" cm="1">
        <f t="array" ref="U66">SUMPRODUCT(('Claims Data'!$I$10:$I$9996=$D66)*('Claims Data'!$K$10:$K$9996&lt;=U$48)*('Claims Data'!$B$10:$B$9996="TPD")*'Claims Data'!$L$10:$L$9996)</f>
        <v>77.8</v>
      </c>
      <c r="V66" s="3" cm="1">
        <f t="array" ref="V66">SUMPRODUCT(('Claims Data'!$I$10:$I$9996=$D66)*('Claims Data'!$K$10:$K$9996&lt;=V$48)*('Claims Data'!$B$10:$B$9996="TPD")*'Claims Data'!$L$10:$L$9996)</f>
        <v>79.599999999999994</v>
      </c>
      <c r="W66" s="3" cm="1">
        <f t="array" ref="W66">SUMPRODUCT(('Claims Data'!$I$10:$I$9996=$D66)*('Claims Data'!$K$10:$K$9996&lt;=W$48)*('Claims Data'!$B$10:$B$9996="TPD")*'Claims Data'!$L$10:$L$9996)</f>
        <v>79.599999999999994</v>
      </c>
      <c r="X66" s="3"/>
      <c r="Y66" s="3"/>
      <c r="Z66" s="3"/>
      <c r="AA66" s="3"/>
      <c r="AB66" s="3"/>
      <c r="AC66" s="3"/>
      <c r="AD66" s="3"/>
      <c r="AE66" s="3"/>
      <c r="AF66" s="3"/>
      <c r="AG66" s="3"/>
      <c r="AH66" s="3"/>
      <c r="AI66" s="3"/>
      <c r="AJ66" s="3"/>
      <c r="AK66" s="3"/>
      <c r="AL66" s="3"/>
      <c r="AM66" s="3"/>
      <c r="AN66" s="6"/>
    </row>
    <row r="67" spans="2:40" ht="14" x14ac:dyDescent="0.3">
      <c r="B67" s="245"/>
      <c r="C67" s="122">
        <f t="shared" si="4"/>
        <v>2020</v>
      </c>
      <c r="D67" s="29" t="s">
        <v>176</v>
      </c>
      <c r="E67" s="3" cm="1">
        <f t="array" ref="E67">SUMPRODUCT(('Claims Data'!$I$10:$I$9996=$D67)*('Claims Data'!$K$10:$K$9996&lt;=E$48)*('Claims Data'!$B$10:$B$9996="TPD")*'Claims Data'!$L$10:$L$9996)</f>
        <v>7</v>
      </c>
      <c r="F67" s="3" cm="1">
        <f t="array" ref="F67">SUMPRODUCT(('Claims Data'!$I$10:$I$9996=$D67)*('Claims Data'!$K$10:$K$9996&lt;=F$48)*('Claims Data'!$B$10:$B$9996="TPD")*'Claims Data'!$L$10:$L$9996)</f>
        <v>11</v>
      </c>
      <c r="G67" s="3" cm="1">
        <f t="array" ref="G67">SUMPRODUCT(('Claims Data'!$I$10:$I$9996=$D67)*('Claims Data'!$K$10:$K$9996&lt;=G$48)*('Claims Data'!$B$10:$B$9996="TPD")*'Claims Data'!$L$10:$L$9996)</f>
        <v>30</v>
      </c>
      <c r="H67" s="3" cm="1">
        <f t="array" ref="H67">SUMPRODUCT(('Claims Data'!$I$10:$I$9996=$D67)*('Claims Data'!$K$10:$K$9996&lt;=H$48)*('Claims Data'!$B$10:$B$9996="TPD")*'Claims Data'!$L$10:$L$9996)</f>
        <v>42</v>
      </c>
      <c r="I67" s="3" cm="1">
        <f t="array" ref="I67">SUMPRODUCT(('Claims Data'!$I$10:$I$9996=$D67)*('Claims Data'!$K$10:$K$9996&lt;=I$48)*('Claims Data'!$B$10:$B$9996="TPD")*'Claims Data'!$L$10:$L$9996)</f>
        <v>50</v>
      </c>
      <c r="J67" s="3" cm="1">
        <f t="array" ref="J67">SUMPRODUCT(('Claims Data'!$I$10:$I$9996=$D67)*('Claims Data'!$K$10:$K$9996&lt;=J$48)*('Claims Data'!$B$10:$B$9996="TPD")*'Claims Data'!$L$10:$L$9996)</f>
        <v>54</v>
      </c>
      <c r="K67" s="3" cm="1">
        <f t="array" ref="K67">SUMPRODUCT(('Claims Data'!$I$10:$I$9996=$D67)*('Claims Data'!$K$10:$K$9996&lt;=K$48)*('Claims Data'!$B$10:$B$9996="TPD")*'Claims Data'!$L$10:$L$9996)</f>
        <v>56</v>
      </c>
      <c r="L67" s="3" cm="1">
        <f t="array" ref="L67">SUMPRODUCT(('Claims Data'!$I$10:$I$9996=$D67)*('Claims Data'!$K$10:$K$9996&lt;=L$48)*('Claims Data'!$B$10:$B$9996="TPD")*'Claims Data'!$L$10:$L$9996)</f>
        <v>59</v>
      </c>
      <c r="M67" s="3" cm="1">
        <f t="array" ref="M67">SUMPRODUCT(('Claims Data'!$I$10:$I$9996=$D67)*('Claims Data'!$K$10:$K$9996&lt;=M$48)*('Claims Data'!$B$10:$B$9996="TPD")*'Claims Data'!$L$10:$L$9996)</f>
        <v>62</v>
      </c>
      <c r="N67" s="3" cm="1">
        <f t="array" ref="N67">SUMPRODUCT(('Claims Data'!$I$10:$I$9996=$D67)*('Claims Data'!$K$10:$K$9996&lt;=N$48)*('Claims Data'!$B$10:$B$9996="TPD")*'Claims Data'!$L$10:$L$9996)</f>
        <v>66</v>
      </c>
      <c r="O67" s="3" cm="1">
        <f t="array" ref="O67">SUMPRODUCT(('Claims Data'!$I$10:$I$9996=$D67)*('Claims Data'!$K$10:$K$9996&lt;=O$48)*('Claims Data'!$B$10:$B$9996="TPD")*'Claims Data'!$L$10:$L$9996)</f>
        <v>73</v>
      </c>
      <c r="P67" s="3" cm="1">
        <f t="array" ref="P67">SUMPRODUCT(('Claims Data'!$I$10:$I$9996=$D67)*('Claims Data'!$K$10:$K$9996&lt;=P$48)*('Claims Data'!$B$10:$B$9996="TPD")*'Claims Data'!$L$10:$L$9996)</f>
        <v>75</v>
      </c>
      <c r="Q67" s="3" cm="1">
        <f t="array" ref="Q67">SUMPRODUCT(('Claims Data'!$I$10:$I$9996=$D67)*('Claims Data'!$K$10:$K$9996&lt;=Q$48)*('Claims Data'!$B$10:$B$9996="TPD")*'Claims Data'!$L$10:$L$9996)</f>
        <v>78</v>
      </c>
      <c r="R67" s="3" cm="1">
        <f t="array" ref="R67">SUMPRODUCT(('Claims Data'!$I$10:$I$9996=$D67)*('Claims Data'!$K$10:$K$9996&lt;=R$48)*('Claims Data'!$B$10:$B$9996="TPD")*'Claims Data'!$L$10:$L$9996)</f>
        <v>82</v>
      </c>
      <c r="S67" s="3" cm="1">
        <f t="array" ref="S67">SUMPRODUCT(('Claims Data'!$I$10:$I$9996=$D67)*('Claims Data'!$K$10:$K$9996&lt;=S$48)*('Claims Data'!$B$10:$B$9996="TPD")*'Claims Data'!$L$10:$L$9996)</f>
        <v>88</v>
      </c>
      <c r="T67" s="3" cm="1">
        <f t="array" ref="T67">SUMPRODUCT(('Claims Data'!$I$10:$I$9996=$D67)*('Claims Data'!$K$10:$K$9996&lt;=T$48)*('Claims Data'!$B$10:$B$9996="TPD")*'Claims Data'!$L$10:$L$9996)</f>
        <v>90</v>
      </c>
      <c r="U67" s="3" cm="1">
        <f t="array" ref="U67">SUMPRODUCT(('Claims Data'!$I$10:$I$9996=$D67)*('Claims Data'!$K$10:$K$9996&lt;=U$48)*('Claims Data'!$B$10:$B$9996="TPD")*'Claims Data'!$L$10:$L$9996)</f>
        <v>95</v>
      </c>
      <c r="V67" s="3" cm="1">
        <f t="array" ref="V67">SUMPRODUCT(('Claims Data'!$I$10:$I$9996=$D67)*('Claims Data'!$K$10:$K$9996&lt;=V$48)*('Claims Data'!$B$10:$B$9996="TPD")*'Claims Data'!$L$10:$L$9996)</f>
        <v>99.199999999999989</v>
      </c>
      <c r="W67" s="3"/>
      <c r="X67" s="3"/>
      <c r="Y67" s="3"/>
      <c r="Z67" s="3"/>
      <c r="AA67" s="3"/>
      <c r="AB67" s="3"/>
      <c r="AC67" s="3"/>
      <c r="AD67" s="3"/>
      <c r="AE67" s="3"/>
      <c r="AF67" s="3"/>
      <c r="AG67" s="3"/>
      <c r="AH67" s="3"/>
      <c r="AI67" s="3"/>
      <c r="AJ67" s="3"/>
      <c r="AK67" s="3"/>
      <c r="AL67" s="3"/>
      <c r="AM67" s="3"/>
      <c r="AN67" s="6"/>
    </row>
    <row r="68" spans="2:40" ht="14" x14ac:dyDescent="0.3">
      <c r="B68" s="245"/>
      <c r="C68" s="122">
        <f t="shared" si="4"/>
        <v>2020</v>
      </c>
      <c r="D68" s="29" t="s">
        <v>177</v>
      </c>
      <c r="E68" s="3" cm="1">
        <f t="array" ref="E68">SUMPRODUCT(('Claims Data'!$I$10:$I$9996=$D68)*('Claims Data'!$K$10:$K$9996&lt;=E$48)*('Claims Data'!$B$10:$B$9996="TPD")*'Claims Data'!$L$10:$L$9996)</f>
        <v>1</v>
      </c>
      <c r="F68" s="3" cm="1">
        <f t="array" ref="F68">SUMPRODUCT(('Claims Data'!$I$10:$I$9996=$D68)*('Claims Data'!$K$10:$K$9996&lt;=F$48)*('Claims Data'!$B$10:$B$9996="TPD")*'Claims Data'!$L$10:$L$9996)</f>
        <v>5</v>
      </c>
      <c r="G68" s="3" cm="1">
        <f t="array" ref="G68">SUMPRODUCT(('Claims Data'!$I$10:$I$9996=$D68)*('Claims Data'!$K$10:$K$9996&lt;=G$48)*('Claims Data'!$B$10:$B$9996="TPD")*'Claims Data'!$L$10:$L$9996)</f>
        <v>13</v>
      </c>
      <c r="H68" s="3" cm="1">
        <f t="array" ref="H68">SUMPRODUCT(('Claims Data'!$I$10:$I$9996=$D68)*('Claims Data'!$K$10:$K$9996&lt;=H$48)*('Claims Data'!$B$10:$B$9996="TPD")*'Claims Data'!$L$10:$L$9996)</f>
        <v>33</v>
      </c>
      <c r="I68" s="3" cm="1">
        <f t="array" ref="I68">SUMPRODUCT(('Claims Data'!$I$10:$I$9996=$D68)*('Claims Data'!$K$10:$K$9996&lt;=I$48)*('Claims Data'!$B$10:$B$9996="TPD")*'Claims Data'!$L$10:$L$9996)</f>
        <v>45</v>
      </c>
      <c r="J68" s="3" cm="1">
        <f t="array" ref="J68">SUMPRODUCT(('Claims Data'!$I$10:$I$9996=$D68)*('Claims Data'!$K$10:$K$9996&lt;=J$48)*('Claims Data'!$B$10:$B$9996="TPD")*'Claims Data'!$L$10:$L$9996)</f>
        <v>48</v>
      </c>
      <c r="K68" s="3" cm="1">
        <f t="array" ref="K68">SUMPRODUCT(('Claims Data'!$I$10:$I$9996=$D68)*('Claims Data'!$K$10:$K$9996&lt;=K$48)*('Claims Data'!$B$10:$B$9996="TPD")*'Claims Data'!$L$10:$L$9996)</f>
        <v>51</v>
      </c>
      <c r="L68" s="3" cm="1">
        <f t="array" ref="L68">SUMPRODUCT(('Claims Data'!$I$10:$I$9996=$D68)*('Claims Data'!$K$10:$K$9996&lt;=L$48)*('Claims Data'!$B$10:$B$9996="TPD")*'Claims Data'!$L$10:$L$9996)</f>
        <v>54</v>
      </c>
      <c r="M68" s="3" cm="1">
        <f t="array" ref="M68">SUMPRODUCT(('Claims Data'!$I$10:$I$9996=$D68)*('Claims Data'!$K$10:$K$9996&lt;=M$48)*('Claims Data'!$B$10:$B$9996="TPD")*'Claims Data'!$L$10:$L$9996)</f>
        <v>60</v>
      </c>
      <c r="N68" s="3" cm="1">
        <f t="array" ref="N68">SUMPRODUCT(('Claims Data'!$I$10:$I$9996=$D68)*('Claims Data'!$K$10:$K$9996&lt;=N$48)*('Claims Data'!$B$10:$B$9996="TPD")*'Claims Data'!$L$10:$L$9996)</f>
        <v>65</v>
      </c>
      <c r="O68" s="3" cm="1">
        <f t="array" ref="O68">SUMPRODUCT(('Claims Data'!$I$10:$I$9996=$D68)*('Claims Data'!$K$10:$K$9996&lt;=O$48)*('Claims Data'!$B$10:$B$9996="TPD")*'Claims Data'!$L$10:$L$9996)</f>
        <v>66</v>
      </c>
      <c r="P68" s="3" cm="1">
        <f t="array" ref="P68">SUMPRODUCT(('Claims Data'!$I$10:$I$9996=$D68)*('Claims Data'!$K$10:$K$9996&lt;=P$48)*('Claims Data'!$B$10:$B$9996="TPD")*'Claims Data'!$L$10:$L$9996)</f>
        <v>71</v>
      </c>
      <c r="Q68" s="3" cm="1">
        <f t="array" ref="Q68">SUMPRODUCT(('Claims Data'!$I$10:$I$9996=$D68)*('Claims Data'!$K$10:$K$9996&lt;=Q$48)*('Claims Data'!$B$10:$B$9996="TPD")*'Claims Data'!$L$10:$L$9996)</f>
        <v>77</v>
      </c>
      <c r="R68" s="3" cm="1">
        <f t="array" ref="R68">SUMPRODUCT(('Claims Data'!$I$10:$I$9996=$D68)*('Claims Data'!$K$10:$K$9996&lt;=R$48)*('Claims Data'!$B$10:$B$9996="TPD")*'Claims Data'!$L$10:$L$9996)</f>
        <v>79.8</v>
      </c>
      <c r="S68" s="3" cm="1">
        <f t="array" ref="S68">SUMPRODUCT(('Claims Data'!$I$10:$I$9996=$D68)*('Claims Data'!$K$10:$K$9996&lt;=S$48)*('Claims Data'!$B$10:$B$9996="TPD")*'Claims Data'!$L$10:$L$9996)</f>
        <v>84.8</v>
      </c>
      <c r="T68" s="3" cm="1">
        <f t="array" ref="T68">SUMPRODUCT(('Claims Data'!$I$10:$I$9996=$D68)*('Claims Data'!$K$10:$K$9996&lt;=T$48)*('Claims Data'!$B$10:$B$9996="TPD")*'Claims Data'!$L$10:$L$9996)</f>
        <v>86.8</v>
      </c>
      <c r="U68" s="3" cm="1">
        <f t="array" ref="U68">SUMPRODUCT(('Claims Data'!$I$10:$I$9996=$D68)*('Claims Data'!$K$10:$K$9996&lt;=U$48)*('Claims Data'!$B$10:$B$9996="TPD")*'Claims Data'!$L$10:$L$9996)</f>
        <v>89.199999999999989</v>
      </c>
      <c r="V68" s="3"/>
      <c r="W68" s="3"/>
      <c r="X68" s="3"/>
      <c r="Y68" s="3"/>
      <c r="Z68" s="3"/>
      <c r="AA68" s="3"/>
      <c r="AB68" s="3"/>
      <c r="AC68" s="3"/>
      <c r="AD68" s="3"/>
      <c r="AE68" s="3"/>
      <c r="AF68" s="3"/>
      <c r="AG68" s="3"/>
      <c r="AH68" s="3"/>
      <c r="AI68" s="3"/>
      <c r="AJ68" s="3"/>
      <c r="AK68" s="3"/>
      <c r="AL68" s="3"/>
      <c r="AM68" s="3"/>
      <c r="AN68" s="6"/>
    </row>
    <row r="69" spans="2:40" ht="14" x14ac:dyDescent="0.3">
      <c r="B69" s="245"/>
      <c r="C69" s="122">
        <f t="shared" si="4"/>
        <v>2021</v>
      </c>
      <c r="D69" s="29" t="s">
        <v>178</v>
      </c>
      <c r="E69" s="3" cm="1">
        <f t="array" ref="E69">SUMPRODUCT(('Claims Data'!$I$10:$I$9996=$D69)*('Claims Data'!$K$10:$K$9996&lt;=E$48)*('Claims Data'!$B$10:$B$9996="TPD")*'Claims Data'!$L$10:$L$9996)</f>
        <v>0</v>
      </c>
      <c r="F69" s="3" cm="1">
        <f t="array" ref="F69">SUMPRODUCT(('Claims Data'!$I$10:$I$9996=$D69)*('Claims Data'!$K$10:$K$9996&lt;=F$48)*('Claims Data'!$B$10:$B$9996="TPD")*'Claims Data'!$L$10:$L$9996)</f>
        <v>2</v>
      </c>
      <c r="G69" s="3" cm="1">
        <f t="array" ref="G69">SUMPRODUCT(('Claims Data'!$I$10:$I$9996=$D69)*('Claims Data'!$K$10:$K$9996&lt;=G$48)*('Claims Data'!$B$10:$B$9996="TPD")*'Claims Data'!$L$10:$L$9996)</f>
        <v>13</v>
      </c>
      <c r="H69" s="3" cm="1">
        <f t="array" ref="H69">SUMPRODUCT(('Claims Data'!$I$10:$I$9996=$D69)*('Claims Data'!$K$10:$K$9996&lt;=H$48)*('Claims Data'!$B$10:$B$9996="TPD")*'Claims Data'!$L$10:$L$9996)</f>
        <v>28</v>
      </c>
      <c r="I69" s="3" cm="1">
        <f t="array" ref="I69">SUMPRODUCT(('Claims Data'!$I$10:$I$9996=$D69)*('Claims Data'!$K$10:$K$9996&lt;=I$48)*('Claims Data'!$B$10:$B$9996="TPD")*'Claims Data'!$L$10:$L$9996)</f>
        <v>33</v>
      </c>
      <c r="J69" s="3" cm="1">
        <f t="array" ref="J69">SUMPRODUCT(('Claims Data'!$I$10:$I$9996=$D69)*('Claims Data'!$K$10:$K$9996&lt;=J$48)*('Claims Data'!$B$10:$B$9996="TPD")*'Claims Data'!$L$10:$L$9996)</f>
        <v>41</v>
      </c>
      <c r="K69" s="3" cm="1">
        <f t="array" ref="K69">SUMPRODUCT(('Claims Data'!$I$10:$I$9996=$D69)*('Claims Data'!$K$10:$K$9996&lt;=K$48)*('Claims Data'!$B$10:$B$9996="TPD")*'Claims Data'!$L$10:$L$9996)</f>
        <v>41</v>
      </c>
      <c r="L69" s="3" cm="1">
        <f t="array" ref="L69">SUMPRODUCT(('Claims Data'!$I$10:$I$9996=$D69)*('Claims Data'!$K$10:$K$9996&lt;=L$48)*('Claims Data'!$B$10:$B$9996="TPD")*'Claims Data'!$L$10:$L$9996)</f>
        <v>43</v>
      </c>
      <c r="M69" s="3" cm="1">
        <f t="array" ref="M69">SUMPRODUCT(('Claims Data'!$I$10:$I$9996=$D69)*('Claims Data'!$K$10:$K$9996&lt;=M$48)*('Claims Data'!$B$10:$B$9996="TPD")*'Claims Data'!$L$10:$L$9996)</f>
        <v>49</v>
      </c>
      <c r="N69" s="3" cm="1">
        <f t="array" ref="N69">SUMPRODUCT(('Claims Data'!$I$10:$I$9996=$D69)*('Claims Data'!$K$10:$K$9996&lt;=N$48)*('Claims Data'!$B$10:$B$9996="TPD")*'Claims Data'!$L$10:$L$9996)</f>
        <v>51</v>
      </c>
      <c r="O69" s="3" cm="1">
        <f t="array" ref="O69">SUMPRODUCT(('Claims Data'!$I$10:$I$9996=$D69)*('Claims Data'!$K$10:$K$9996&lt;=O$48)*('Claims Data'!$B$10:$B$9996="TPD")*'Claims Data'!$L$10:$L$9996)</f>
        <v>53</v>
      </c>
      <c r="P69" s="3" cm="1">
        <f t="array" ref="P69">SUMPRODUCT(('Claims Data'!$I$10:$I$9996=$D69)*('Claims Data'!$K$10:$K$9996&lt;=P$48)*('Claims Data'!$B$10:$B$9996="TPD")*'Claims Data'!$L$10:$L$9996)</f>
        <v>61</v>
      </c>
      <c r="Q69" s="3" cm="1">
        <f t="array" ref="Q69">SUMPRODUCT(('Claims Data'!$I$10:$I$9996=$D69)*('Claims Data'!$K$10:$K$9996&lt;=Q$48)*('Claims Data'!$B$10:$B$9996="TPD")*'Claims Data'!$L$10:$L$9996)</f>
        <v>65</v>
      </c>
      <c r="R69" s="3" cm="1">
        <f t="array" ref="R69">SUMPRODUCT(('Claims Data'!$I$10:$I$9996=$D69)*('Claims Data'!$K$10:$K$9996&lt;=R$48)*('Claims Data'!$B$10:$B$9996="TPD")*'Claims Data'!$L$10:$L$9996)</f>
        <v>71</v>
      </c>
      <c r="S69" s="3" cm="1">
        <f t="array" ref="S69">SUMPRODUCT(('Claims Data'!$I$10:$I$9996=$D69)*('Claims Data'!$K$10:$K$9996&lt;=S$48)*('Claims Data'!$B$10:$B$9996="TPD")*'Claims Data'!$L$10:$L$9996)</f>
        <v>74.8</v>
      </c>
      <c r="T69" s="3" cm="1">
        <f t="array" ref="T69">SUMPRODUCT(('Claims Data'!$I$10:$I$9996=$D69)*('Claims Data'!$K$10:$K$9996&lt;=T$48)*('Claims Data'!$B$10:$B$9996="TPD")*'Claims Data'!$L$10:$L$9996)</f>
        <v>77.599999999999994</v>
      </c>
      <c r="U69" s="3"/>
      <c r="V69" s="3"/>
      <c r="W69" s="3"/>
      <c r="X69" s="3"/>
      <c r="Y69" s="3"/>
      <c r="Z69" s="3"/>
      <c r="AA69" s="3"/>
      <c r="AB69" s="3"/>
      <c r="AC69" s="3"/>
      <c r="AD69" s="3"/>
      <c r="AE69" s="3"/>
      <c r="AF69" s="3"/>
      <c r="AG69" s="3"/>
      <c r="AH69" s="3"/>
      <c r="AI69" s="3"/>
      <c r="AJ69" s="3"/>
      <c r="AK69" s="3"/>
      <c r="AL69" s="3"/>
      <c r="AM69" s="3"/>
      <c r="AN69" s="6"/>
    </row>
    <row r="70" spans="2:40" ht="14" x14ac:dyDescent="0.3">
      <c r="B70" s="245"/>
      <c r="C70" s="122">
        <f t="shared" si="4"/>
        <v>2021</v>
      </c>
      <c r="D70" s="29" t="s">
        <v>179</v>
      </c>
      <c r="E70" s="3" cm="1">
        <f t="array" ref="E70">SUMPRODUCT(('Claims Data'!$I$10:$I$9996=$D70)*('Claims Data'!$K$10:$K$9996&lt;=E$48)*('Claims Data'!$B$10:$B$9996="TPD")*'Claims Data'!$L$10:$L$9996)</f>
        <v>0</v>
      </c>
      <c r="F70" s="3" cm="1">
        <f t="array" ref="F70">SUMPRODUCT(('Claims Data'!$I$10:$I$9996=$D70)*('Claims Data'!$K$10:$K$9996&lt;=F$48)*('Claims Data'!$B$10:$B$9996="TPD")*'Claims Data'!$L$10:$L$9996)</f>
        <v>1</v>
      </c>
      <c r="G70" s="3" cm="1">
        <f t="array" ref="G70">SUMPRODUCT(('Claims Data'!$I$10:$I$9996=$D70)*('Claims Data'!$K$10:$K$9996&lt;=G$48)*('Claims Data'!$B$10:$B$9996="TPD")*'Claims Data'!$L$10:$L$9996)</f>
        <v>17</v>
      </c>
      <c r="H70" s="3" cm="1">
        <f t="array" ref="H70">SUMPRODUCT(('Claims Data'!$I$10:$I$9996=$D70)*('Claims Data'!$K$10:$K$9996&lt;=H$48)*('Claims Data'!$B$10:$B$9996="TPD")*'Claims Data'!$L$10:$L$9996)</f>
        <v>21</v>
      </c>
      <c r="I70" s="3" cm="1">
        <f t="array" ref="I70">SUMPRODUCT(('Claims Data'!$I$10:$I$9996=$D70)*('Claims Data'!$K$10:$K$9996&lt;=I$48)*('Claims Data'!$B$10:$B$9996="TPD")*'Claims Data'!$L$10:$L$9996)</f>
        <v>24</v>
      </c>
      <c r="J70" s="3" cm="1">
        <f t="array" ref="J70">SUMPRODUCT(('Claims Data'!$I$10:$I$9996=$D70)*('Claims Data'!$K$10:$K$9996&lt;=J$48)*('Claims Data'!$B$10:$B$9996="TPD")*'Claims Data'!$L$10:$L$9996)</f>
        <v>36</v>
      </c>
      <c r="K70" s="3" cm="1">
        <f t="array" ref="K70">SUMPRODUCT(('Claims Data'!$I$10:$I$9996=$D70)*('Claims Data'!$K$10:$K$9996&lt;=K$48)*('Claims Data'!$B$10:$B$9996="TPD")*'Claims Data'!$L$10:$L$9996)</f>
        <v>40</v>
      </c>
      <c r="L70" s="3" cm="1">
        <f t="array" ref="L70">SUMPRODUCT(('Claims Data'!$I$10:$I$9996=$D70)*('Claims Data'!$K$10:$K$9996&lt;=L$48)*('Claims Data'!$B$10:$B$9996="TPD")*'Claims Data'!$L$10:$L$9996)</f>
        <v>44</v>
      </c>
      <c r="M70" s="3" cm="1">
        <f t="array" ref="M70">SUMPRODUCT(('Claims Data'!$I$10:$I$9996=$D70)*('Claims Data'!$K$10:$K$9996&lt;=M$48)*('Claims Data'!$B$10:$B$9996="TPD")*'Claims Data'!$L$10:$L$9996)</f>
        <v>47</v>
      </c>
      <c r="N70" s="3" cm="1">
        <f t="array" ref="N70">SUMPRODUCT(('Claims Data'!$I$10:$I$9996=$D70)*('Claims Data'!$K$10:$K$9996&lt;=N$48)*('Claims Data'!$B$10:$B$9996="TPD")*'Claims Data'!$L$10:$L$9996)</f>
        <v>50</v>
      </c>
      <c r="O70" s="3" cm="1">
        <f t="array" ref="O70">SUMPRODUCT(('Claims Data'!$I$10:$I$9996=$D70)*('Claims Data'!$K$10:$K$9996&lt;=O$48)*('Claims Data'!$B$10:$B$9996="TPD")*'Claims Data'!$L$10:$L$9996)</f>
        <v>53</v>
      </c>
      <c r="P70" s="3" cm="1">
        <f t="array" ref="P70">SUMPRODUCT(('Claims Data'!$I$10:$I$9996=$D70)*('Claims Data'!$K$10:$K$9996&lt;=P$48)*('Claims Data'!$B$10:$B$9996="TPD")*'Claims Data'!$L$10:$L$9996)</f>
        <v>62.8</v>
      </c>
      <c r="Q70" s="3" cm="1">
        <f t="array" ref="Q70">SUMPRODUCT(('Claims Data'!$I$10:$I$9996=$D70)*('Claims Data'!$K$10:$K$9996&lt;=Q$48)*('Claims Data'!$B$10:$B$9996="TPD")*'Claims Data'!$L$10:$L$9996)</f>
        <v>70.8</v>
      </c>
      <c r="R70" s="3" cm="1">
        <f t="array" ref="R70">SUMPRODUCT(('Claims Data'!$I$10:$I$9996=$D70)*('Claims Data'!$K$10:$K$9996&lt;=R$48)*('Claims Data'!$B$10:$B$9996="TPD")*'Claims Data'!$L$10:$L$9996)</f>
        <v>77.599999999999994</v>
      </c>
      <c r="S70" s="3" cm="1">
        <f t="array" ref="S70">SUMPRODUCT(('Claims Data'!$I$10:$I$9996=$D70)*('Claims Data'!$K$10:$K$9996&lt;=S$48)*('Claims Data'!$B$10:$B$9996="TPD")*'Claims Data'!$L$10:$L$9996)</f>
        <v>84.199999999999974</v>
      </c>
      <c r="T70" s="3"/>
      <c r="U70" s="3"/>
      <c r="V70" s="3"/>
      <c r="W70" s="3"/>
      <c r="X70" s="3"/>
      <c r="Y70" s="3"/>
      <c r="Z70" s="3"/>
      <c r="AA70" s="3"/>
      <c r="AB70" s="3"/>
      <c r="AC70" s="3"/>
      <c r="AD70" s="3"/>
      <c r="AE70" s="3"/>
      <c r="AF70" s="3"/>
      <c r="AG70" s="3"/>
      <c r="AH70" s="3"/>
      <c r="AI70" s="3"/>
      <c r="AJ70" s="3"/>
      <c r="AK70" s="3"/>
      <c r="AL70" s="3"/>
      <c r="AM70" s="3"/>
      <c r="AN70" s="6"/>
    </row>
    <row r="71" spans="2:40" ht="14" x14ac:dyDescent="0.3">
      <c r="B71" s="245"/>
      <c r="C71" s="122">
        <f t="shared" si="4"/>
        <v>2021</v>
      </c>
      <c r="D71" s="29" t="s">
        <v>180</v>
      </c>
      <c r="E71" s="3" cm="1">
        <f t="array" ref="E71">SUMPRODUCT(('Claims Data'!$I$10:$I$9996=$D71)*('Claims Data'!$K$10:$K$9996&lt;=E$48)*('Claims Data'!$B$10:$B$9996="TPD")*'Claims Data'!$L$10:$L$9996)</f>
        <v>2</v>
      </c>
      <c r="F71" s="3" cm="1">
        <f t="array" ref="F71">SUMPRODUCT(('Claims Data'!$I$10:$I$9996=$D71)*('Claims Data'!$K$10:$K$9996&lt;=F$48)*('Claims Data'!$B$10:$B$9996="TPD")*'Claims Data'!$L$10:$L$9996)</f>
        <v>6</v>
      </c>
      <c r="G71" s="3" cm="1">
        <f t="array" ref="G71">SUMPRODUCT(('Claims Data'!$I$10:$I$9996=$D71)*('Claims Data'!$K$10:$K$9996&lt;=G$48)*('Claims Data'!$B$10:$B$9996="TPD")*'Claims Data'!$L$10:$L$9996)</f>
        <v>12</v>
      </c>
      <c r="H71" s="3" cm="1">
        <f t="array" ref="H71">SUMPRODUCT(('Claims Data'!$I$10:$I$9996=$D71)*('Claims Data'!$K$10:$K$9996&lt;=H$48)*('Claims Data'!$B$10:$B$9996="TPD")*'Claims Data'!$L$10:$L$9996)</f>
        <v>22</v>
      </c>
      <c r="I71" s="3" cm="1">
        <f t="array" ref="I71">SUMPRODUCT(('Claims Data'!$I$10:$I$9996=$D71)*('Claims Data'!$K$10:$K$9996&lt;=I$48)*('Claims Data'!$B$10:$B$9996="TPD")*'Claims Data'!$L$10:$L$9996)</f>
        <v>35</v>
      </c>
      <c r="J71" s="3" cm="1">
        <f t="array" ref="J71">SUMPRODUCT(('Claims Data'!$I$10:$I$9996=$D71)*('Claims Data'!$K$10:$K$9996&lt;=J$48)*('Claims Data'!$B$10:$B$9996="TPD")*'Claims Data'!$L$10:$L$9996)</f>
        <v>50</v>
      </c>
      <c r="K71" s="3" cm="1">
        <f t="array" ref="K71">SUMPRODUCT(('Claims Data'!$I$10:$I$9996=$D71)*('Claims Data'!$K$10:$K$9996&lt;=K$48)*('Claims Data'!$B$10:$B$9996="TPD")*'Claims Data'!$L$10:$L$9996)</f>
        <v>60</v>
      </c>
      <c r="L71" s="3" cm="1">
        <f t="array" ref="L71">SUMPRODUCT(('Claims Data'!$I$10:$I$9996=$D71)*('Claims Data'!$K$10:$K$9996&lt;=L$48)*('Claims Data'!$B$10:$B$9996="TPD")*'Claims Data'!$L$10:$L$9996)</f>
        <v>63</v>
      </c>
      <c r="M71" s="3" cm="1">
        <f t="array" ref="M71">SUMPRODUCT(('Claims Data'!$I$10:$I$9996=$D71)*('Claims Data'!$K$10:$K$9996&lt;=M$48)*('Claims Data'!$B$10:$B$9996="TPD")*'Claims Data'!$L$10:$L$9996)</f>
        <v>65</v>
      </c>
      <c r="N71" s="3" cm="1">
        <f t="array" ref="N71">SUMPRODUCT(('Claims Data'!$I$10:$I$9996=$D71)*('Claims Data'!$K$10:$K$9996&lt;=N$48)*('Claims Data'!$B$10:$B$9996="TPD")*'Claims Data'!$L$10:$L$9996)</f>
        <v>73</v>
      </c>
      <c r="O71" s="3" cm="1">
        <f t="array" ref="O71">SUMPRODUCT(('Claims Data'!$I$10:$I$9996=$D71)*('Claims Data'!$K$10:$K$9996&lt;=O$48)*('Claims Data'!$B$10:$B$9996="TPD")*'Claims Data'!$L$10:$L$9996)</f>
        <v>80</v>
      </c>
      <c r="P71" s="3" cm="1">
        <f t="array" ref="P71">SUMPRODUCT(('Claims Data'!$I$10:$I$9996=$D71)*('Claims Data'!$K$10:$K$9996&lt;=P$48)*('Claims Data'!$B$10:$B$9996="TPD")*'Claims Data'!$L$10:$L$9996)</f>
        <v>83</v>
      </c>
      <c r="Q71" s="3" cm="1">
        <f t="array" ref="Q71">SUMPRODUCT(('Claims Data'!$I$10:$I$9996=$D71)*('Claims Data'!$K$10:$K$9996&lt;=Q$48)*('Claims Data'!$B$10:$B$9996="TPD")*'Claims Data'!$L$10:$L$9996)</f>
        <v>89.8</v>
      </c>
      <c r="R71" s="3" cm="1">
        <f t="array" ref="R71">SUMPRODUCT(('Claims Data'!$I$10:$I$9996=$D71)*('Claims Data'!$K$10:$K$9996&lt;=R$48)*('Claims Data'!$B$10:$B$9996="TPD")*'Claims Data'!$L$10:$L$9996)</f>
        <v>93.999999999999986</v>
      </c>
      <c r="S71" s="3"/>
      <c r="T71" s="3"/>
      <c r="U71" s="3"/>
      <c r="V71" s="3"/>
      <c r="W71" s="3"/>
      <c r="X71" s="3"/>
      <c r="Y71" s="3"/>
      <c r="Z71" s="3"/>
      <c r="AA71" s="3"/>
      <c r="AB71" s="3"/>
      <c r="AC71" s="3"/>
      <c r="AD71" s="3"/>
      <c r="AE71" s="3"/>
      <c r="AF71" s="3"/>
      <c r="AG71" s="3"/>
      <c r="AH71" s="3"/>
      <c r="AI71" s="3"/>
      <c r="AJ71" s="3"/>
      <c r="AK71" s="3"/>
      <c r="AL71" s="3"/>
      <c r="AM71" s="3"/>
      <c r="AN71" s="6"/>
    </row>
    <row r="72" spans="2:40" ht="14" x14ac:dyDescent="0.3">
      <c r="B72" s="245"/>
      <c r="C72" s="122">
        <f t="shared" si="4"/>
        <v>2021</v>
      </c>
      <c r="D72" s="29" t="s">
        <v>181</v>
      </c>
      <c r="E72" s="3" cm="1">
        <f t="array" ref="E72">SUMPRODUCT(('Claims Data'!$I$10:$I$9996=$D72)*('Claims Data'!$K$10:$K$9996&lt;=E$48)*('Claims Data'!$B$10:$B$9996="TPD")*'Claims Data'!$L$10:$L$9996)</f>
        <v>0</v>
      </c>
      <c r="F72" s="3" cm="1">
        <f t="array" ref="F72">SUMPRODUCT(('Claims Data'!$I$10:$I$9996=$D72)*('Claims Data'!$K$10:$K$9996&lt;=F$48)*('Claims Data'!$B$10:$B$9996="TPD")*'Claims Data'!$L$10:$L$9996)</f>
        <v>2</v>
      </c>
      <c r="G72" s="3" cm="1">
        <f t="array" ref="G72">SUMPRODUCT(('Claims Data'!$I$10:$I$9996=$D72)*('Claims Data'!$K$10:$K$9996&lt;=G$48)*('Claims Data'!$B$10:$B$9996="TPD")*'Claims Data'!$L$10:$L$9996)</f>
        <v>10</v>
      </c>
      <c r="H72" s="3" cm="1">
        <f t="array" ref="H72">SUMPRODUCT(('Claims Data'!$I$10:$I$9996=$D72)*('Claims Data'!$K$10:$K$9996&lt;=H$48)*('Claims Data'!$B$10:$B$9996="TPD")*'Claims Data'!$L$10:$L$9996)</f>
        <v>23</v>
      </c>
      <c r="I72" s="3" cm="1">
        <f t="array" ref="I72">SUMPRODUCT(('Claims Data'!$I$10:$I$9996=$D72)*('Claims Data'!$K$10:$K$9996&lt;=I$48)*('Claims Data'!$B$10:$B$9996="TPD")*'Claims Data'!$L$10:$L$9996)</f>
        <v>31</v>
      </c>
      <c r="J72" s="3" cm="1">
        <f t="array" ref="J72">SUMPRODUCT(('Claims Data'!$I$10:$I$9996=$D72)*('Claims Data'!$K$10:$K$9996&lt;=J$48)*('Claims Data'!$B$10:$B$9996="TPD")*'Claims Data'!$L$10:$L$9996)</f>
        <v>42</v>
      </c>
      <c r="K72" s="3" cm="1">
        <f t="array" ref="K72">SUMPRODUCT(('Claims Data'!$I$10:$I$9996=$D72)*('Claims Data'!$K$10:$K$9996&lt;=K$48)*('Claims Data'!$B$10:$B$9996="TPD")*'Claims Data'!$L$10:$L$9996)</f>
        <v>49</v>
      </c>
      <c r="L72" s="3" cm="1">
        <f t="array" ref="L72">SUMPRODUCT(('Claims Data'!$I$10:$I$9996=$D72)*('Claims Data'!$K$10:$K$9996&lt;=L$48)*('Claims Data'!$B$10:$B$9996="TPD")*'Claims Data'!$L$10:$L$9996)</f>
        <v>56</v>
      </c>
      <c r="M72" s="3" cm="1">
        <f t="array" ref="M72">SUMPRODUCT(('Claims Data'!$I$10:$I$9996=$D72)*('Claims Data'!$K$10:$K$9996&lt;=M$48)*('Claims Data'!$B$10:$B$9996="TPD")*'Claims Data'!$L$10:$L$9996)</f>
        <v>60.8</v>
      </c>
      <c r="N72" s="3" cm="1">
        <f t="array" ref="N72">SUMPRODUCT(('Claims Data'!$I$10:$I$9996=$D72)*('Claims Data'!$K$10:$K$9996&lt;=N$48)*('Claims Data'!$B$10:$B$9996="TPD")*'Claims Data'!$L$10:$L$9996)</f>
        <v>64.599999999999994</v>
      </c>
      <c r="O72" s="3" cm="1">
        <f t="array" ref="O72">SUMPRODUCT(('Claims Data'!$I$10:$I$9996=$D72)*('Claims Data'!$K$10:$K$9996&lt;=O$48)*('Claims Data'!$B$10:$B$9996="TPD")*'Claims Data'!$L$10:$L$9996)</f>
        <v>68.599999999999994</v>
      </c>
      <c r="P72" s="3" cm="1">
        <f t="array" ref="P72">SUMPRODUCT(('Claims Data'!$I$10:$I$9996=$D72)*('Claims Data'!$K$10:$K$9996&lt;=P$48)*('Claims Data'!$B$10:$B$9996="TPD")*'Claims Data'!$L$10:$L$9996)</f>
        <v>74.599999999999994</v>
      </c>
      <c r="Q72" s="3" cm="1">
        <f t="array" ref="Q72">SUMPRODUCT(('Claims Data'!$I$10:$I$9996=$D72)*('Claims Data'!$K$10:$K$9996&lt;=Q$48)*('Claims Data'!$B$10:$B$9996="TPD")*'Claims Data'!$L$10:$L$9996)</f>
        <v>79.59999999999998</v>
      </c>
      <c r="R72" s="3"/>
      <c r="S72" s="3"/>
      <c r="T72" s="3"/>
      <c r="U72" s="3"/>
      <c r="V72" s="3"/>
      <c r="W72" s="3"/>
      <c r="X72" s="3"/>
      <c r="Y72" s="3"/>
      <c r="Z72" s="3"/>
      <c r="AA72" s="3"/>
      <c r="AB72" s="3"/>
      <c r="AC72" s="3"/>
      <c r="AD72" s="3"/>
      <c r="AE72" s="3"/>
      <c r="AF72" s="3"/>
      <c r="AG72" s="3"/>
      <c r="AH72" s="3"/>
      <c r="AI72" s="3"/>
      <c r="AJ72" s="3"/>
      <c r="AK72" s="3"/>
      <c r="AL72" s="3"/>
      <c r="AM72" s="3"/>
      <c r="AN72" s="6"/>
    </row>
    <row r="73" spans="2:40" ht="14" x14ac:dyDescent="0.3">
      <c r="B73" s="245"/>
      <c r="C73" s="122">
        <f t="shared" si="4"/>
        <v>2022</v>
      </c>
      <c r="D73" s="29" t="s">
        <v>182</v>
      </c>
      <c r="E73" s="3" cm="1">
        <f t="array" ref="E73">SUMPRODUCT(('Claims Data'!$I$10:$I$9996=$D73)*('Claims Data'!$K$10:$K$9996&lt;=E$48)*('Claims Data'!$B$10:$B$9996="TPD")*'Claims Data'!$L$10:$L$9996)</f>
        <v>1</v>
      </c>
      <c r="F73" s="3" cm="1">
        <f t="array" ref="F73">SUMPRODUCT(('Claims Data'!$I$10:$I$9996=$D73)*('Claims Data'!$K$10:$K$9996&lt;=F$48)*('Claims Data'!$B$10:$B$9996="TPD")*'Claims Data'!$L$10:$L$9996)</f>
        <v>1</v>
      </c>
      <c r="G73" s="3" cm="1">
        <f t="array" ref="G73">SUMPRODUCT(('Claims Data'!$I$10:$I$9996=$D73)*('Claims Data'!$K$10:$K$9996&lt;=G$48)*('Claims Data'!$B$10:$B$9996="TPD")*'Claims Data'!$L$10:$L$9996)</f>
        <v>5</v>
      </c>
      <c r="H73" s="3" cm="1">
        <f t="array" ref="H73">SUMPRODUCT(('Claims Data'!$I$10:$I$9996=$D73)*('Claims Data'!$K$10:$K$9996&lt;=H$48)*('Claims Data'!$B$10:$B$9996="TPD")*'Claims Data'!$L$10:$L$9996)</f>
        <v>13</v>
      </c>
      <c r="I73" s="3" cm="1">
        <f t="array" ref="I73">SUMPRODUCT(('Claims Data'!$I$10:$I$9996=$D73)*('Claims Data'!$K$10:$K$9996&lt;=I$48)*('Claims Data'!$B$10:$B$9996="TPD")*'Claims Data'!$L$10:$L$9996)</f>
        <v>24</v>
      </c>
      <c r="J73" s="3" cm="1">
        <f t="array" ref="J73">SUMPRODUCT(('Claims Data'!$I$10:$I$9996=$D73)*('Claims Data'!$K$10:$K$9996&lt;=J$48)*('Claims Data'!$B$10:$B$9996="TPD")*'Claims Data'!$L$10:$L$9996)</f>
        <v>29</v>
      </c>
      <c r="K73" s="3" cm="1">
        <f t="array" ref="K73">SUMPRODUCT(('Claims Data'!$I$10:$I$9996=$D73)*('Claims Data'!$K$10:$K$9996&lt;=K$48)*('Claims Data'!$B$10:$B$9996="TPD")*'Claims Data'!$L$10:$L$9996)</f>
        <v>37</v>
      </c>
      <c r="L73" s="3" cm="1">
        <f t="array" ref="L73">SUMPRODUCT(('Claims Data'!$I$10:$I$9996=$D73)*('Claims Data'!$K$10:$K$9996&lt;=L$48)*('Claims Data'!$B$10:$B$9996="TPD")*'Claims Data'!$L$10:$L$9996)</f>
        <v>40.799999999999997</v>
      </c>
      <c r="M73" s="3" cm="1">
        <f t="array" ref="M73">SUMPRODUCT(('Claims Data'!$I$10:$I$9996=$D73)*('Claims Data'!$K$10:$K$9996&lt;=M$48)*('Claims Data'!$B$10:$B$9996="TPD")*'Claims Data'!$L$10:$L$9996)</f>
        <v>45.8</v>
      </c>
      <c r="N73" s="3" cm="1">
        <f t="array" ref="N73">SUMPRODUCT(('Claims Data'!$I$10:$I$9996=$D73)*('Claims Data'!$K$10:$K$9996&lt;=N$48)*('Claims Data'!$B$10:$B$9996="TPD")*'Claims Data'!$L$10:$L$9996)</f>
        <v>48.8</v>
      </c>
      <c r="O73" s="3" cm="1">
        <f t="array" ref="O73">SUMPRODUCT(('Claims Data'!$I$10:$I$9996=$D73)*('Claims Data'!$K$10:$K$9996&lt;=O$48)*('Claims Data'!$B$10:$B$9996="TPD")*'Claims Data'!$L$10:$L$9996)</f>
        <v>56.599999999999994</v>
      </c>
      <c r="P73" s="3" cm="1">
        <f t="array" ref="P73">SUMPRODUCT(('Claims Data'!$I$10:$I$9996=$D73)*('Claims Data'!$K$10:$K$9996&lt;=P$48)*('Claims Data'!$B$10:$B$9996="TPD")*'Claims Data'!$L$10:$L$9996)</f>
        <v>59.199999999999989</v>
      </c>
      <c r="Q73" s="3"/>
      <c r="R73" s="3"/>
      <c r="S73" s="3"/>
      <c r="T73" s="3"/>
      <c r="U73" s="3"/>
      <c r="V73" s="3"/>
      <c r="W73" s="3"/>
      <c r="X73" s="3"/>
      <c r="Y73" s="3"/>
      <c r="Z73" s="3"/>
      <c r="AA73" s="3"/>
      <c r="AB73" s="3"/>
      <c r="AC73" s="3"/>
      <c r="AD73" s="3"/>
      <c r="AE73" s="3"/>
      <c r="AF73" s="3"/>
      <c r="AG73" s="3"/>
      <c r="AH73" s="3"/>
      <c r="AI73" s="3"/>
      <c r="AJ73" s="3"/>
      <c r="AK73" s="3"/>
      <c r="AL73" s="3"/>
      <c r="AM73" s="3"/>
      <c r="AN73" s="6"/>
    </row>
    <row r="74" spans="2:40" ht="14" x14ac:dyDescent="0.3">
      <c r="B74" s="245"/>
      <c r="C74" s="122">
        <f t="shared" si="4"/>
        <v>2022</v>
      </c>
      <c r="D74" s="29" t="s">
        <v>183</v>
      </c>
      <c r="E74" s="3" cm="1">
        <f t="array" ref="E74">SUMPRODUCT(('Claims Data'!$I$10:$I$9996=$D74)*('Claims Data'!$K$10:$K$9996&lt;=E$48)*('Claims Data'!$B$10:$B$9996="TPD")*'Claims Data'!$L$10:$L$9996)</f>
        <v>0</v>
      </c>
      <c r="F74" s="3" cm="1">
        <f t="array" ref="F74">SUMPRODUCT(('Claims Data'!$I$10:$I$9996=$D74)*('Claims Data'!$K$10:$K$9996&lt;=F$48)*('Claims Data'!$B$10:$B$9996="TPD")*'Claims Data'!$L$10:$L$9996)</f>
        <v>3</v>
      </c>
      <c r="G74" s="3" cm="1">
        <f t="array" ref="G74">SUMPRODUCT(('Claims Data'!$I$10:$I$9996=$D74)*('Claims Data'!$K$10:$K$9996&lt;=G$48)*('Claims Data'!$B$10:$B$9996="TPD")*'Claims Data'!$L$10:$L$9996)</f>
        <v>8</v>
      </c>
      <c r="H74" s="3" cm="1">
        <f t="array" ref="H74">SUMPRODUCT(('Claims Data'!$I$10:$I$9996=$D74)*('Claims Data'!$K$10:$K$9996&lt;=H$48)*('Claims Data'!$B$10:$B$9996="TPD")*'Claims Data'!$L$10:$L$9996)</f>
        <v>18</v>
      </c>
      <c r="I74" s="3" cm="1">
        <f t="array" ref="I74">SUMPRODUCT(('Claims Data'!$I$10:$I$9996=$D74)*('Claims Data'!$K$10:$K$9996&lt;=I$48)*('Claims Data'!$B$10:$B$9996="TPD")*'Claims Data'!$L$10:$L$9996)</f>
        <v>22.8</v>
      </c>
      <c r="J74" s="3" cm="1">
        <f t="array" ref="J74">SUMPRODUCT(('Claims Data'!$I$10:$I$9996=$D74)*('Claims Data'!$K$10:$K$9996&lt;=J$48)*('Claims Data'!$B$10:$B$9996="TPD")*'Claims Data'!$L$10:$L$9996)</f>
        <v>28.8</v>
      </c>
      <c r="K74" s="3" cm="1">
        <f t="array" ref="K74">SUMPRODUCT(('Claims Data'!$I$10:$I$9996=$D74)*('Claims Data'!$K$10:$K$9996&lt;=K$48)*('Claims Data'!$B$10:$B$9996="TPD")*'Claims Data'!$L$10:$L$9996)</f>
        <v>33.599999999999994</v>
      </c>
      <c r="L74" s="3" cm="1">
        <f t="array" ref="L74">SUMPRODUCT(('Claims Data'!$I$10:$I$9996=$D74)*('Claims Data'!$K$10:$K$9996&lt;=L$48)*('Claims Data'!$B$10:$B$9996="TPD")*'Claims Data'!$L$10:$L$9996)</f>
        <v>50.799999999999983</v>
      </c>
      <c r="M74" s="3" cm="1">
        <f t="array" ref="M74">SUMPRODUCT(('Claims Data'!$I$10:$I$9996=$D74)*('Claims Data'!$K$10:$K$9996&lt;=M$48)*('Claims Data'!$B$10:$B$9996="TPD")*'Claims Data'!$L$10:$L$9996)</f>
        <v>57.799999999999983</v>
      </c>
      <c r="N74" s="3" cm="1">
        <f t="array" ref="N74">SUMPRODUCT(('Claims Data'!$I$10:$I$9996=$D74)*('Claims Data'!$K$10:$K$9996&lt;=N$48)*('Claims Data'!$B$10:$B$9996="TPD")*'Claims Data'!$L$10:$L$9996)</f>
        <v>64.399999999999977</v>
      </c>
      <c r="O74" s="3" cm="1">
        <f t="array" ref="O74">SUMPRODUCT(('Claims Data'!$I$10:$I$9996=$D74)*('Claims Data'!$K$10:$K$9996&lt;=O$48)*('Claims Data'!$B$10:$B$9996="TPD")*'Claims Data'!$L$10:$L$9996)</f>
        <v>72.399999999999963</v>
      </c>
      <c r="P74" s="3"/>
      <c r="Q74" s="3"/>
      <c r="R74" s="3"/>
      <c r="S74" s="3"/>
      <c r="T74" s="3"/>
      <c r="U74" s="3"/>
      <c r="V74" s="3"/>
      <c r="W74" s="3"/>
      <c r="X74" s="3"/>
      <c r="Y74" s="3"/>
      <c r="Z74" s="3"/>
      <c r="AA74" s="3"/>
      <c r="AB74" s="3"/>
      <c r="AC74" s="3"/>
      <c r="AD74" s="3"/>
      <c r="AE74" s="3"/>
      <c r="AF74" s="3"/>
      <c r="AG74" s="3"/>
      <c r="AH74" s="3"/>
      <c r="AI74" s="3"/>
      <c r="AJ74" s="3"/>
      <c r="AK74" s="3"/>
      <c r="AL74" s="3"/>
      <c r="AM74" s="3"/>
      <c r="AN74" s="6"/>
    </row>
    <row r="75" spans="2:40" ht="14" x14ac:dyDescent="0.3">
      <c r="B75" s="245"/>
      <c r="C75" s="122">
        <f t="shared" si="4"/>
        <v>2022</v>
      </c>
      <c r="D75" s="29" t="s">
        <v>184</v>
      </c>
      <c r="E75" s="3" cm="1">
        <f t="array" ref="E75">SUMPRODUCT(('Claims Data'!$I$10:$I$9996=$D75)*('Claims Data'!$K$10:$K$9996&lt;=E$48)*('Claims Data'!$B$10:$B$9996="TPD")*'Claims Data'!$L$10:$L$9996)</f>
        <v>0</v>
      </c>
      <c r="F75" s="3" cm="1">
        <f t="array" ref="F75">SUMPRODUCT(('Claims Data'!$I$10:$I$9996=$D75)*('Claims Data'!$K$10:$K$9996&lt;=F$48)*('Claims Data'!$B$10:$B$9996="TPD")*'Claims Data'!$L$10:$L$9996)</f>
        <v>1</v>
      </c>
      <c r="G75" s="3" cm="1">
        <f t="array" ref="G75">SUMPRODUCT(('Claims Data'!$I$10:$I$9996=$D75)*('Claims Data'!$K$10:$K$9996&lt;=G$48)*('Claims Data'!$B$10:$B$9996="TPD")*'Claims Data'!$L$10:$L$9996)</f>
        <v>12.8</v>
      </c>
      <c r="H75" s="3" cm="1">
        <f t="array" ref="H75">SUMPRODUCT(('Claims Data'!$I$10:$I$9996=$D75)*('Claims Data'!$K$10:$K$9996&lt;=H$48)*('Claims Data'!$B$10:$B$9996="TPD")*'Claims Data'!$L$10:$L$9996)</f>
        <v>25.8</v>
      </c>
      <c r="I75" s="3" cm="1">
        <f t="array" ref="I75">SUMPRODUCT(('Claims Data'!$I$10:$I$9996=$D75)*('Claims Data'!$K$10:$K$9996&lt;=I$48)*('Claims Data'!$B$10:$B$9996="TPD")*'Claims Data'!$L$10:$L$9996)</f>
        <v>32.799999999999997</v>
      </c>
      <c r="J75" s="3" cm="1">
        <f t="array" ref="J75">SUMPRODUCT(('Claims Data'!$I$10:$I$9996=$D75)*('Claims Data'!$K$10:$K$9996&lt;=J$48)*('Claims Data'!$B$10:$B$9996="TPD")*'Claims Data'!$L$10:$L$9996)</f>
        <v>38.799999999999997</v>
      </c>
      <c r="K75" s="3" cm="1">
        <f t="array" ref="K75">SUMPRODUCT(('Claims Data'!$I$10:$I$9996=$D75)*('Claims Data'!$K$10:$K$9996&lt;=K$48)*('Claims Data'!$B$10:$B$9996="TPD")*'Claims Data'!$L$10:$L$9996)</f>
        <v>48.599999999999994</v>
      </c>
      <c r="L75" s="3" cm="1">
        <f t="array" ref="L75">SUMPRODUCT(('Claims Data'!$I$10:$I$9996=$D75)*('Claims Data'!$K$10:$K$9996&lt;=L$48)*('Claims Data'!$B$10:$B$9996="TPD")*'Claims Data'!$L$10:$L$9996)</f>
        <v>52.399999999999991</v>
      </c>
      <c r="M75" s="3" cm="1">
        <f t="array" ref="M75">SUMPRODUCT(('Claims Data'!$I$10:$I$9996=$D75)*('Claims Data'!$K$10:$K$9996&lt;=M$48)*('Claims Data'!$B$10:$B$9996="TPD")*'Claims Data'!$L$10:$L$9996)</f>
        <v>60.59999999999998</v>
      </c>
      <c r="N75" s="3" cm="1">
        <f t="array" ref="N75">SUMPRODUCT(('Claims Data'!$I$10:$I$9996=$D75)*('Claims Data'!$K$10:$K$9996&lt;=N$48)*('Claims Data'!$B$10:$B$9996="TPD")*'Claims Data'!$L$10:$L$9996)</f>
        <v>71.999999999999957</v>
      </c>
      <c r="O75" s="3"/>
      <c r="P75" s="3"/>
      <c r="Q75" s="3"/>
      <c r="R75" s="3"/>
      <c r="S75" s="3"/>
      <c r="T75" s="3"/>
      <c r="U75" s="3"/>
      <c r="V75" s="3"/>
      <c r="W75" s="3"/>
      <c r="X75" s="3"/>
      <c r="Y75" s="3"/>
      <c r="Z75" s="3"/>
      <c r="AA75" s="3"/>
      <c r="AB75" s="3"/>
      <c r="AC75" s="3"/>
      <c r="AD75" s="3"/>
      <c r="AE75" s="3"/>
      <c r="AF75" s="3"/>
      <c r="AG75" s="3"/>
      <c r="AH75" s="3"/>
      <c r="AI75" s="3"/>
      <c r="AJ75" s="3"/>
      <c r="AK75" s="3"/>
      <c r="AL75" s="3"/>
      <c r="AM75" s="3"/>
      <c r="AN75" s="6"/>
    </row>
    <row r="76" spans="2:40" ht="14" x14ac:dyDescent="0.3">
      <c r="B76" s="245"/>
      <c r="C76" s="122">
        <f t="shared" si="4"/>
        <v>2022</v>
      </c>
      <c r="D76" s="29" t="s">
        <v>185</v>
      </c>
      <c r="E76" s="3" cm="1">
        <f t="array" ref="E76">SUMPRODUCT(('Claims Data'!$I$10:$I$9996=$D76)*('Claims Data'!$K$10:$K$9996&lt;=E$48)*('Claims Data'!$B$10:$B$9996="TPD")*'Claims Data'!$L$10:$L$9996)</f>
        <v>3</v>
      </c>
      <c r="F76" s="3" cm="1">
        <f t="array" ref="F76">SUMPRODUCT(('Claims Data'!$I$10:$I$9996=$D76)*('Claims Data'!$K$10:$K$9996&lt;=F$48)*('Claims Data'!$B$10:$B$9996="TPD")*'Claims Data'!$L$10:$L$9996)</f>
        <v>8</v>
      </c>
      <c r="G76" s="3" cm="1">
        <f t="array" ref="G76">SUMPRODUCT(('Claims Data'!$I$10:$I$9996=$D76)*('Claims Data'!$K$10:$K$9996&lt;=G$48)*('Claims Data'!$B$10:$B$9996="TPD")*'Claims Data'!$L$10:$L$9996)</f>
        <v>13</v>
      </c>
      <c r="H76" s="3" cm="1">
        <f t="array" ref="H76">SUMPRODUCT(('Claims Data'!$I$10:$I$9996=$D76)*('Claims Data'!$K$10:$K$9996&lt;=H$48)*('Claims Data'!$B$10:$B$9996="TPD")*'Claims Data'!$L$10:$L$9996)</f>
        <v>25.8</v>
      </c>
      <c r="I76" s="3" cm="1">
        <f t="array" ref="I76">SUMPRODUCT(('Claims Data'!$I$10:$I$9996=$D76)*('Claims Data'!$K$10:$K$9996&lt;=I$48)*('Claims Data'!$B$10:$B$9996="TPD")*'Claims Data'!$L$10:$L$9996)</f>
        <v>37.6</v>
      </c>
      <c r="J76" s="3" cm="1">
        <f t="array" ref="J76">SUMPRODUCT(('Claims Data'!$I$10:$I$9996=$D76)*('Claims Data'!$K$10:$K$9996&lt;=J$48)*('Claims Data'!$B$10:$B$9996="TPD")*'Claims Data'!$L$10:$L$9996)</f>
        <v>44.6</v>
      </c>
      <c r="K76" s="3" cm="1">
        <f t="array" ref="K76">SUMPRODUCT(('Claims Data'!$I$10:$I$9996=$D76)*('Claims Data'!$K$10:$K$9996&lt;=K$48)*('Claims Data'!$B$10:$B$9996="TPD")*'Claims Data'!$L$10:$L$9996)</f>
        <v>52.4</v>
      </c>
      <c r="L76" s="3" cm="1">
        <f t="array" ref="L76">SUMPRODUCT(('Claims Data'!$I$10:$I$9996=$D76)*('Claims Data'!$K$10:$K$9996&lt;=L$48)*('Claims Data'!$B$10:$B$9996="TPD")*'Claims Data'!$L$10:$L$9996)</f>
        <v>61.999999999999979</v>
      </c>
      <c r="M76" s="3" cm="1">
        <f t="array" ref="M76">SUMPRODUCT(('Claims Data'!$I$10:$I$9996=$D76)*('Claims Data'!$K$10:$K$9996&lt;=M$48)*('Claims Data'!$B$10:$B$9996="TPD")*'Claims Data'!$L$10:$L$9996)</f>
        <v>74.599999999999937</v>
      </c>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6"/>
    </row>
    <row r="77" spans="2:40" ht="14" x14ac:dyDescent="0.3">
      <c r="B77" s="245"/>
      <c r="C77" s="122">
        <f t="shared" si="4"/>
        <v>2023</v>
      </c>
      <c r="D77" s="29" t="s">
        <v>186</v>
      </c>
      <c r="E77" s="3" cm="1">
        <f t="array" ref="E77">SUMPRODUCT(('Claims Data'!$I$10:$I$9996=$D77)*('Claims Data'!$K$10:$K$9996&lt;=E$48)*('Claims Data'!$B$10:$B$9996="TPD")*'Claims Data'!$L$10:$L$9996)</f>
        <v>0</v>
      </c>
      <c r="F77" s="3" cm="1">
        <f t="array" ref="F77">SUMPRODUCT(('Claims Data'!$I$10:$I$9996=$D77)*('Claims Data'!$K$10:$K$9996&lt;=F$48)*('Claims Data'!$B$10:$B$9996="TPD")*'Claims Data'!$L$10:$L$9996)</f>
        <v>1</v>
      </c>
      <c r="G77" s="3" cm="1">
        <f t="array" ref="G77">SUMPRODUCT(('Claims Data'!$I$10:$I$9996=$D77)*('Claims Data'!$K$10:$K$9996&lt;=G$48)*('Claims Data'!$B$10:$B$9996="TPD")*'Claims Data'!$L$10:$L$9996)</f>
        <v>5</v>
      </c>
      <c r="H77" s="3" cm="1">
        <f t="array" ref="H77">SUMPRODUCT(('Claims Data'!$I$10:$I$9996=$D77)*('Claims Data'!$K$10:$K$9996&lt;=H$48)*('Claims Data'!$B$10:$B$9996="TPD")*'Claims Data'!$L$10:$L$9996)</f>
        <v>14.8</v>
      </c>
      <c r="I77" s="3" cm="1">
        <f t="array" ref="I77">SUMPRODUCT(('Claims Data'!$I$10:$I$9996=$D77)*('Claims Data'!$K$10:$K$9996&lt;=I$48)*('Claims Data'!$B$10:$B$9996="TPD")*'Claims Data'!$L$10:$L$9996)</f>
        <v>28.6</v>
      </c>
      <c r="J77" s="3" cm="1">
        <f t="array" ref="J77">SUMPRODUCT(('Claims Data'!$I$10:$I$9996=$D77)*('Claims Data'!$K$10:$K$9996&lt;=J$48)*('Claims Data'!$B$10:$B$9996="TPD")*'Claims Data'!$L$10:$L$9996)</f>
        <v>37</v>
      </c>
      <c r="K77" s="3" cm="1">
        <f t="array" ref="K77">SUMPRODUCT(('Claims Data'!$I$10:$I$9996=$D77)*('Claims Data'!$K$10:$K$9996&lt;=K$48)*('Claims Data'!$B$10:$B$9996="TPD")*'Claims Data'!$L$10:$L$9996)</f>
        <v>46.399999999999991</v>
      </c>
      <c r="L77" s="3" cm="1">
        <f t="array" ref="L77">SUMPRODUCT(('Claims Data'!$I$10:$I$9996=$D77)*('Claims Data'!$K$10:$K$9996&lt;=L$48)*('Claims Data'!$B$10:$B$9996="TPD")*'Claims Data'!$L$10:$L$9996)</f>
        <v>55.199999999999974</v>
      </c>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6"/>
    </row>
    <row r="78" spans="2:40" ht="14" x14ac:dyDescent="0.3">
      <c r="B78" s="245"/>
      <c r="C78" s="122">
        <f t="shared" si="4"/>
        <v>2023</v>
      </c>
      <c r="D78" s="29" t="s">
        <v>187</v>
      </c>
      <c r="E78" s="3" cm="1">
        <f t="array" ref="E78">SUMPRODUCT(('Claims Data'!$I$10:$I$9996=$D78)*('Claims Data'!$K$10:$K$9996&lt;=E$48)*('Claims Data'!$B$10:$B$9996="TPD")*'Claims Data'!$L$10:$L$9996)</f>
        <v>0</v>
      </c>
      <c r="F78" s="3" cm="1">
        <f t="array" ref="F78">SUMPRODUCT(('Claims Data'!$I$10:$I$9996=$D78)*('Claims Data'!$K$10:$K$9996&lt;=F$48)*('Claims Data'!$B$10:$B$9996="TPD")*'Claims Data'!$L$10:$L$9996)</f>
        <v>1</v>
      </c>
      <c r="G78" s="3" cm="1">
        <f t="array" ref="G78">SUMPRODUCT(('Claims Data'!$I$10:$I$9996=$D78)*('Claims Data'!$K$10:$K$9996&lt;=G$48)*('Claims Data'!$B$10:$B$9996="TPD")*'Claims Data'!$L$10:$L$9996)</f>
        <v>8</v>
      </c>
      <c r="H78" s="3" cm="1">
        <f t="array" ref="H78">SUMPRODUCT(('Claims Data'!$I$10:$I$9996=$D78)*('Claims Data'!$K$10:$K$9996&lt;=H$48)*('Claims Data'!$B$10:$B$9996="TPD")*'Claims Data'!$L$10:$L$9996)</f>
        <v>20</v>
      </c>
      <c r="I78" s="3" cm="1">
        <f t="array" ref="I78">SUMPRODUCT(('Claims Data'!$I$10:$I$9996=$D78)*('Claims Data'!$K$10:$K$9996&lt;=I$48)*('Claims Data'!$B$10:$B$9996="TPD")*'Claims Data'!$L$10:$L$9996)</f>
        <v>34.599999999999994</v>
      </c>
      <c r="J78" s="3" cm="1">
        <f t="array" ref="J78">SUMPRODUCT(('Claims Data'!$I$10:$I$9996=$D78)*('Claims Data'!$K$10:$K$9996&lt;=J$48)*('Claims Data'!$B$10:$B$9996="TPD")*'Claims Data'!$L$10:$L$9996)</f>
        <v>42.59999999999998</v>
      </c>
      <c r="K78" s="3" cm="1">
        <f t="array" ref="K78">SUMPRODUCT(('Claims Data'!$I$10:$I$9996=$D78)*('Claims Data'!$K$10:$K$9996&lt;=K$48)*('Claims Data'!$B$10:$B$9996="TPD")*'Claims Data'!$L$10:$L$9996)</f>
        <v>52.799999999999955</v>
      </c>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6"/>
    </row>
    <row r="79" spans="2:40" ht="14" x14ac:dyDescent="0.3">
      <c r="B79" s="245"/>
      <c r="C79" s="122">
        <f t="shared" si="4"/>
        <v>2023</v>
      </c>
      <c r="D79" s="29" t="s">
        <v>188</v>
      </c>
      <c r="E79" s="3" cm="1">
        <f t="array" ref="E79">SUMPRODUCT(('Claims Data'!$I$10:$I$9996=$D79)*('Claims Data'!$K$10:$K$9996&lt;=E$48)*('Claims Data'!$B$10:$B$9996="TPD")*'Claims Data'!$L$10:$L$9996)</f>
        <v>1</v>
      </c>
      <c r="F79" s="3" cm="1">
        <f t="array" ref="F79">SUMPRODUCT(('Claims Data'!$I$10:$I$9996=$D79)*('Claims Data'!$K$10:$K$9996&lt;=F$48)*('Claims Data'!$B$10:$B$9996="TPD")*'Claims Data'!$L$10:$L$9996)</f>
        <v>1</v>
      </c>
      <c r="G79" s="3" cm="1">
        <f t="array" ref="G79">SUMPRODUCT(('Claims Data'!$I$10:$I$9996=$D79)*('Claims Data'!$K$10:$K$9996&lt;=G$48)*('Claims Data'!$B$10:$B$9996="TPD")*'Claims Data'!$L$10:$L$9996)</f>
        <v>11.8</v>
      </c>
      <c r="H79" s="3" cm="1">
        <f t="array" ref="H79">SUMPRODUCT(('Claims Data'!$I$10:$I$9996=$D79)*('Claims Data'!$K$10:$K$9996&lt;=H$48)*('Claims Data'!$B$10:$B$9996="TPD")*'Claims Data'!$L$10:$L$9996)</f>
        <v>29.200000000000003</v>
      </c>
      <c r="I79" s="3" cm="1">
        <f t="array" ref="I79">SUMPRODUCT(('Claims Data'!$I$10:$I$9996=$D79)*('Claims Data'!$K$10:$K$9996&lt;=I$48)*('Claims Data'!$B$10:$B$9996="TPD")*'Claims Data'!$L$10:$L$9996)</f>
        <v>40.4</v>
      </c>
      <c r="J79" s="3" cm="1">
        <f t="array" ref="J79">SUMPRODUCT(('Claims Data'!$I$10:$I$9996=$D79)*('Claims Data'!$K$10:$K$9996&lt;=J$48)*('Claims Data'!$B$10:$B$9996="TPD")*'Claims Data'!$L$10:$L$9996)</f>
        <v>50.999999999999979</v>
      </c>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6"/>
    </row>
    <row r="80" spans="2:40" ht="14" x14ac:dyDescent="0.3">
      <c r="B80" s="245"/>
      <c r="C80" s="122">
        <f t="shared" si="4"/>
        <v>2023</v>
      </c>
      <c r="D80" s="29" t="s">
        <v>189</v>
      </c>
      <c r="E80" s="3" cm="1">
        <f t="array" ref="E80">SUMPRODUCT(('Claims Data'!$I$10:$I$9996=$D80)*('Claims Data'!$K$10:$K$9996&lt;=E$48)*('Claims Data'!$B$10:$B$9996="TPD")*'Claims Data'!$L$10:$L$9996)</f>
        <v>0</v>
      </c>
      <c r="F80" s="3" cm="1">
        <f t="array" ref="F80">SUMPRODUCT(('Claims Data'!$I$10:$I$9996=$D80)*('Claims Data'!$K$10:$K$9996&lt;=F$48)*('Claims Data'!$B$10:$B$9996="TPD")*'Claims Data'!$L$10:$L$9996)</f>
        <v>0</v>
      </c>
      <c r="G80" s="3" cm="1">
        <f t="array" ref="G80">SUMPRODUCT(('Claims Data'!$I$10:$I$9996=$D80)*('Claims Data'!$K$10:$K$9996&lt;=G$48)*('Claims Data'!$B$10:$B$9996="TPD")*'Claims Data'!$L$10:$L$9996)</f>
        <v>3</v>
      </c>
      <c r="H80" s="3" cm="1">
        <f t="array" ref="H80">SUMPRODUCT(('Claims Data'!$I$10:$I$9996=$D80)*('Claims Data'!$K$10:$K$9996&lt;=H$48)*('Claims Data'!$B$10:$B$9996="TPD")*'Claims Data'!$L$10:$L$9996)</f>
        <v>16.400000000000002</v>
      </c>
      <c r="I80" s="3" cm="1">
        <f t="array" ref="I80">SUMPRODUCT(('Claims Data'!$I$10:$I$9996=$D80)*('Claims Data'!$K$10:$K$9996&lt;=I$48)*('Claims Data'!$B$10:$B$9996="TPD")*'Claims Data'!$L$10:$L$9996)</f>
        <v>29.000000000000007</v>
      </c>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6"/>
    </row>
    <row r="81" spans="2:40" ht="14" x14ac:dyDescent="0.3">
      <c r="B81" s="245"/>
      <c r="C81" s="122">
        <f t="shared" si="4"/>
        <v>2024</v>
      </c>
      <c r="D81" s="29" t="s">
        <v>190</v>
      </c>
      <c r="E81" s="3" cm="1">
        <f t="array" ref="E81">SUMPRODUCT(('Claims Data'!$I$10:$I$9996=$D81)*('Claims Data'!$K$10:$K$9996&lt;=E$48)*('Claims Data'!$B$10:$B$9996="TPD")*'Claims Data'!$L$10:$L$9996)</f>
        <v>0</v>
      </c>
      <c r="F81" s="3" cm="1">
        <f t="array" ref="F81">SUMPRODUCT(('Claims Data'!$I$10:$I$9996=$D81)*('Claims Data'!$K$10:$K$9996&lt;=F$48)*('Claims Data'!$B$10:$B$9996="TPD")*'Claims Data'!$L$10:$L$9996)</f>
        <v>1</v>
      </c>
      <c r="G81" s="3" cm="1">
        <f t="array" ref="G81">SUMPRODUCT(('Claims Data'!$I$10:$I$9996=$D81)*('Claims Data'!$K$10:$K$9996&lt;=G$48)*('Claims Data'!$B$10:$B$9996="TPD")*'Claims Data'!$L$10:$L$9996)</f>
        <v>9</v>
      </c>
      <c r="H81" s="3" cm="1">
        <f t="array" ref="H81">SUMPRODUCT(('Claims Data'!$I$10:$I$9996=$D81)*('Claims Data'!$K$10:$K$9996&lt;=H$48)*('Claims Data'!$B$10:$B$9996="TPD")*'Claims Data'!$L$10:$L$9996)</f>
        <v>26.800000000000008</v>
      </c>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6"/>
    </row>
    <row r="82" spans="2:40" ht="14" x14ac:dyDescent="0.3">
      <c r="B82" s="245"/>
      <c r="C82" s="122">
        <f t="shared" si="4"/>
        <v>2024</v>
      </c>
      <c r="D82" s="29" t="s">
        <v>191</v>
      </c>
      <c r="E82" s="3" cm="1">
        <f t="array" ref="E82">SUMPRODUCT(('Claims Data'!$I$10:$I$9996=$D82)*('Claims Data'!$K$10:$K$9996&lt;=E$48)*('Claims Data'!$B$10:$B$9996="TPD")*'Claims Data'!$L$10:$L$9996)</f>
        <v>0</v>
      </c>
      <c r="F82" s="3" cm="1">
        <f t="array" ref="F82">SUMPRODUCT(('Claims Data'!$I$10:$I$9996=$D82)*('Claims Data'!$K$10:$K$9996&lt;=F$48)*('Claims Data'!$B$10:$B$9996="TPD")*'Claims Data'!$L$10:$L$9996)</f>
        <v>1</v>
      </c>
      <c r="G82" s="3" cm="1">
        <f t="array" ref="G82">SUMPRODUCT(('Claims Data'!$I$10:$I$9996=$D82)*('Claims Data'!$K$10:$K$9996&lt;=G$48)*('Claims Data'!$B$10:$B$9996="TPD")*'Claims Data'!$L$10:$L$9996)</f>
        <v>9.4</v>
      </c>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6"/>
    </row>
    <row r="83" spans="2:40" ht="14" x14ac:dyDescent="0.3">
      <c r="B83" s="245"/>
      <c r="C83" s="122">
        <f t="shared" si="4"/>
        <v>2024</v>
      </c>
      <c r="D83" s="29" t="s">
        <v>192</v>
      </c>
      <c r="E83" s="3" cm="1">
        <f t="array" ref="E83">SUMPRODUCT(('Claims Data'!$I$10:$I$9996=$D83)*('Claims Data'!$K$10:$K$9996&lt;=E$48)*('Claims Data'!$B$10:$B$9996="TPD")*'Claims Data'!$L$10:$L$9996)</f>
        <v>0.8</v>
      </c>
      <c r="F83" s="3" cm="1">
        <f t="array" ref="F83">SUMPRODUCT(('Claims Data'!$I$10:$I$9996=$D83)*('Claims Data'!$K$10:$K$9996&lt;=F$48)*('Claims Data'!$B$10:$B$9996="TPD")*'Claims Data'!$L$10:$L$9996)</f>
        <v>4.3999999999999995</v>
      </c>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6"/>
    </row>
    <row r="84" spans="2:40" ht="14" x14ac:dyDescent="0.3">
      <c r="B84" s="245"/>
      <c r="C84" s="123">
        <f t="shared" si="4"/>
        <v>2024</v>
      </c>
      <c r="D84" s="41" t="s">
        <v>193</v>
      </c>
      <c r="E84" s="94" cm="1">
        <f t="array" ref="E84">SUMPRODUCT(('Claims Data'!$I$10:$I$9996=$D84)*('Claims Data'!$K$10:$K$9996&lt;=E$48)*('Claims Data'!$B$10:$B$9996="TPD")*'Claims Data'!$L$10:$L$9996)</f>
        <v>0.8</v>
      </c>
      <c r="F84" s="94"/>
      <c r="G84" s="94"/>
      <c r="H84" s="94"/>
      <c r="I84" s="94"/>
      <c r="J84" s="94"/>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21"/>
    </row>
    <row r="86" spans="2:40" ht="14" x14ac:dyDescent="0.3">
      <c r="C86" s="10" t="s">
        <v>65</v>
      </c>
    </row>
    <row r="87" spans="2:40" ht="14" x14ac:dyDescent="0.3">
      <c r="E87" s="244" t="s">
        <v>36</v>
      </c>
      <c r="F87" s="244"/>
      <c r="G87" s="244"/>
      <c r="H87" s="244"/>
      <c r="I87" s="244"/>
      <c r="J87" s="244"/>
      <c r="K87" s="244"/>
      <c r="L87" s="244"/>
      <c r="M87" s="244"/>
      <c r="N87" s="244"/>
      <c r="O87" s="244"/>
      <c r="P87" s="244"/>
      <c r="Q87" s="244"/>
      <c r="R87" s="244"/>
      <c r="S87" s="244"/>
      <c r="T87" s="244"/>
      <c r="U87" s="244"/>
      <c r="V87" s="244"/>
      <c r="W87" s="244"/>
      <c r="X87" s="244"/>
      <c r="Y87" s="244"/>
      <c r="Z87" s="244"/>
      <c r="AA87" s="244"/>
      <c r="AB87" s="244"/>
      <c r="AC87" s="244"/>
      <c r="AD87" s="244"/>
      <c r="AE87" s="244"/>
      <c r="AF87" s="244"/>
      <c r="AG87" s="244"/>
      <c r="AH87" s="244"/>
      <c r="AI87" s="244"/>
      <c r="AJ87" s="244"/>
      <c r="AK87" s="244"/>
      <c r="AL87" s="244"/>
      <c r="AM87" s="244"/>
      <c r="AN87" s="244"/>
    </row>
    <row r="88" spans="2:40" ht="14" x14ac:dyDescent="0.3">
      <c r="C88" s="23" t="s">
        <v>151</v>
      </c>
      <c r="D88" s="23" t="s">
        <v>152</v>
      </c>
      <c r="E88" s="55" t="s">
        <v>21</v>
      </c>
      <c r="F88" s="56" t="s">
        <v>22</v>
      </c>
      <c r="G88" s="56" t="s">
        <v>23</v>
      </c>
      <c r="H88" s="56" t="s">
        <v>24</v>
      </c>
      <c r="I88" s="56" t="s">
        <v>25</v>
      </c>
      <c r="J88" s="56" t="s">
        <v>26</v>
      </c>
      <c r="K88" s="56" t="s">
        <v>27</v>
      </c>
      <c r="L88" s="56" t="s">
        <v>28</v>
      </c>
      <c r="M88" s="56" t="s">
        <v>29</v>
      </c>
      <c r="N88" s="56" t="s">
        <v>66</v>
      </c>
      <c r="O88" s="56" t="s">
        <v>125</v>
      </c>
      <c r="P88" s="56" t="s">
        <v>126</v>
      </c>
      <c r="Q88" s="56" t="s">
        <v>127</v>
      </c>
      <c r="R88" s="56" t="s">
        <v>128</v>
      </c>
      <c r="S88" s="56" t="s">
        <v>129</v>
      </c>
      <c r="T88" s="56" t="s">
        <v>130</v>
      </c>
      <c r="U88" s="56" t="s">
        <v>131</v>
      </c>
      <c r="V88" s="56" t="s">
        <v>132</v>
      </c>
      <c r="W88" s="56" t="s">
        <v>133</v>
      </c>
      <c r="X88" s="56" t="s">
        <v>134</v>
      </c>
      <c r="Y88" s="56" t="s">
        <v>135</v>
      </c>
      <c r="Z88" s="56" t="s">
        <v>136</v>
      </c>
      <c r="AA88" s="56" t="s">
        <v>137</v>
      </c>
      <c r="AB88" s="56" t="s">
        <v>138</v>
      </c>
      <c r="AC88" s="56" t="s">
        <v>139</v>
      </c>
      <c r="AD88" s="56" t="s">
        <v>140</v>
      </c>
      <c r="AE88" s="56" t="s">
        <v>141</v>
      </c>
      <c r="AF88" s="56" t="s">
        <v>142</v>
      </c>
      <c r="AG88" s="56" t="s">
        <v>143</v>
      </c>
      <c r="AH88" s="56" t="s">
        <v>144</v>
      </c>
      <c r="AI88" s="56" t="s">
        <v>145</v>
      </c>
      <c r="AJ88" s="56" t="s">
        <v>146</v>
      </c>
      <c r="AK88" s="56" t="s">
        <v>147</v>
      </c>
      <c r="AL88" s="56" t="s">
        <v>148</v>
      </c>
      <c r="AM88" s="56" t="s">
        <v>149</v>
      </c>
      <c r="AN88" s="57" t="s">
        <v>150</v>
      </c>
    </row>
    <row r="89" spans="2:40" ht="15" customHeight="1" x14ac:dyDescent="0.3">
      <c r="B89" s="245" t="s">
        <v>52</v>
      </c>
      <c r="C89" s="122">
        <f>_xlfn.NUMBERVALUE(LEFT(D89,4))</f>
        <v>2016</v>
      </c>
      <c r="D89" s="29" t="s">
        <v>158</v>
      </c>
      <c r="E89" s="95" t="e">
        <f>F49/E49</f>
        <v>#DIV/0!</v>
      </c>
      <c r="F89" s="95">
        <f t="shared" ref="F89:AM89" si="5">G49/F49</f>
        <v>3</v>
      </c>
      <c r="G89" s="95">
        <f t="shared" si="5"/>
        <v>2.6666666666666665</v>
      </c>
      <c r="H89" s="95">
        <f t="shared" si="5"/>
        <v>1.625</v>
      </c>
      <c r="I89" s="95">
        <f t="shared" si="5"/>
        <v>1.1538461538461537</v>
      </c>
      <c r="J89" s="95">
        <f t="shared" si="5"/>
        <v>1.2</v>
      </c>
      <c r="K89" s="95">
        <f t="shared" si="5"/>
        <v>1.3333333333333333</v>
      </c>
      <c r="L89" s="95">
        <f t="shared" si="5"/>
        <v>1.1666666666666667</v>
      </c>
      <c r="M89" s="95">
        <f t="shared" si="5"/>
        <v>1.0714285714285714</v>
      </c>
      <c r="N89" s="95">
        <f t="shared" si="5"/>
        <v>1.0333333333333334</v>
      </c>
      <c r="O89" s="95">
        <f t="shared" si="5"/>
        <v>1.064516129032258</v>
      </c>
      <c r="P89" s="95">
        <f t="shared" si="5"/>
        <v>1</v>
      </c>
      <c r="Q89" s="95">
        <f t="shared" si="5"/>
        <v>1.0303030303030303</v>
      </c>
      <c r="R89" s="95">
        <f t="shared" si="5"/>
        <v>1</v>
      </c>
      <c r="S89" s="95">
        <f t="shared" si="5"/>
        <v>1</v>
      </c>
      <c r="T89" s="95">
        <f t="shared" si="5"/>
        <v>1.0294117647058822</v>
      </c>
      <c r="U89" s="95">
        <f t="shared" si="5"/>
        <v>1</v>
      </c>
      <c r="V89" s="95">
        <f t="shared" si="5"/>
        <v>1</v>
      </c>
      <c r="W89" s="95">
        <f t="shared" si="5"/>
        <v>1</v>
      </c>
      <c r="X89" s="95">
        <f t="shared" si="5"/>
        <v>1</v>
      </c>
      <c r="Y89" s="95">
        <f t="shared" si="5"/>
        <v>1.0571428571428572</v>
      </c>
      <c r="Z89" s="95">
        <f t="shared" si="5"/>
        <v>1.027027027027027</v>
      </c>
      <c r="AA89" s="95">
        <f t="shared" si="5"/>
        <v>1.1052631578947369</v>
      </c>
      <c r="AB89" s="95">
        <f t="shared" si="5"/>
        <v>1.0238095238095237</v>
      </c>
      <c r="AC89" s="95">
        <f t="shared" si="5"/>
        <v>1.0232558139534884</v>
      </c>
      <c r="AD89" s="95">
        <f t="shared" si="5"/>
        <v>1.0227272727272727</v>
      </c>
      <c r="AE89" s="95">
        <f t="shared" si="5"/>
        <v>1.0444444444444445</v>
      </c>
      <c r="AF89" s="95">
        <f t="shared" si="5"/>
        <v>1.0212765957446808</v>
      </c>
      <c r="AG89" s="95">
        <f t="shared" si="5"/>
        <v>1.0208333333333333</v>
      </c>
      <c r="AH89" s="95">
        <f t="shared" si="5"/>
        <v>1.0408163265306123</v>
      </c>
      <c r="AI89" s="95">
        <f t="shared" si="5"/>
        <v>1</v>
      </c>
      <c r="AJ89" s="95">
        <f t="shared" si="5"/>
        <v>1.0196078431372548</v>
      </c>
      <c r="AK89" s="95">
        <f t="shared" si="5"/>
        <v>1</v>
      </c>
      <c r="AL89" s="95">
        <f t="shared" si="5"/>
        <v>1</v>
      </c>
      <c r="AM89" s="95">
        <f t="shared" si="5"/>
        <v>1</v>
      </c>
      <c r="AN89" s="96"/>
    </row>
    <row r="90" spans="2:40" ht="15" customHeight="1" x14ac:dyDescent="0.3">
      <c r="B90" s="245"/>
      <c r="C90" s="122">
        <f t="shared" ref="C90:C124" si="6">_xlfn.NUMBERVALUE(LEFT(D90,4))</f>
        <v>2016</v>
      </c>
      <c r="D90" s="29" t="s">
        <v>159</v>
      </c>
      <c r="E90" s="95" t="e">
        <f t="shared" ref="E90:AL90" si="7">F50/E50</f>
        <v>#DIV/0!</v>
      </c>
      <c r="F90" s="95" t="e">
        <f t="shared" si="7"/>
        <v>#DIV/0!</v>
      </c>
      <c r="G90" s="95">
        <f t="shared" si="7"/>
        <v>1</v>
      </c>
      <c r="H90" s="95">
        <f t="shared" si="7"/>
        <v>4</v>
      </c>
      <c r="I90" s="95">
        <f t="shared" si="7"/>
        <v>1.5</v>
      </c>
      <c r="J90" s="95">
        <f t="shared" si="7"/>
        <v>1.1666666666666667</v>
      </c>
      <c r="K90" s="95">
        <f t="shared" si="7"/>
        <v>1.5714285714285714</v>
      </c>
      <c r="L90" s="95">
        <f t="shared" si="7"/>
        <v>1.0909090909090908</v>
      </c>
      <c r="M90" s="95">
        <f t="shared" si="7"/>
        <v>1.1666666666666667</v>
      </c>
      <c r="N90" s="95">
        <f t="shared" si="7"/>
        <v>1.2142857142857142</v>
      </c>
      <c r="O90" s="95">
        <f t="shared" si="7"/>
        <v>1.0588235294117647</v>
      </c>
      <c r="P90" s="95">
        <f t="shared" si="7"/>
        <v>1.0555555555555556</v>
      </c>
      <c r="Q90" s="95">
        <f t="shared" si="7"/>
        <v>1.0526315789473684</v>
      </c>
      <c r="R90" s="95">
        <f t="shared" si="7"/>
        <v>1.2</v>
      </c>
      <c r="S90" s="95">
        <f t="shared" si="7"/>
        <v>1.0416666666666667</v>
      </c>
      <c r="T90" s="95">
        <f t="shared" si="7"/>
        <v>1.08</v>
      </c>
      <c r="U90" s="95">
        <f t="shared" si="7"/>
        <v>1</v>
      </c>
      <c r="V90" s="95">
        <f t="shared" si="7"/>
        <v>1.0740740740740742</v>
      </c>
      <c r="W90" s="95">
        <f t="shared" si="7"/>
        <v>1</v>
      </c>
      <c r="X90" s="95">
        <f t="shared" si="7"/>
        <v>1</v>
      </c>
      <c r="Y90" s="95">
        <f t="shared" si="7"/>
        <v>1</v>
      </c>
      <c r="Z90" s="95">
        <f t="shared" si="7"/>
        <v>1.0689655172413792</v>
      </c>
      <c r="AA90" s="95">
        <f t="shared" si="7"/>
        <v>1.096774193548387</v>
      </c>
      <c r="AB90" s="95">
        <f t="shared" si="7"/>
        <v>1</v>
      </c>
      <c r="AC90" s="95">
        <f t="shared" si="7"/>
        <v>1.0294117647058822</v>
      </c>
      <c r="AD90" s="95">
        <f t="shared" si="7"/>
        <v>1</v>
      </c>
      <c r="AE90" s="95">
        <f t="shared" si="7"/>
        <v>1</v>
      </c>
      <c r="AF90" s="95">
        <f t="shared" si="7"/>
        <v>1</v>
      </c>
      <c r="AG90" s="95">
        <f t="shared" si="7"/>
        <v>1.0285714285714285</v>
      </c>
      <c r="AH90" s="95">
        <f t="shared" si="7"/>
        <v>1</v>
      </c>
      <c r="AI90" s="95">
        <f t="shared" si="7"/>
        <v>1</v>
      </c>
      <c r="AJ90" s="95">
        <f t="shared" si="7"/>
        <v>1</v>
      </c>
      <c r="AK90" s="95">
        <f t="shared" si="7"/>
        <v>1</v>
      </c>
      <c r="AL90" s="95">
        <f t="shared" si="7"/>
        <v>1.0444444444444443</v>
      </c>
      <c r="AM90" s="95"/>
      <c r="AN90" s="96"/>
    </row>
    <row r="91" spans="2:40" ht="15" customHeight="1" x14ac:dyDescent="0.3">
      <c r="B91" s="245"/>
      <c r="C91" s="122">
        <f t="shared" si="6"/>
        <v>2016</v>
      </c>
      <c r="D91" s="29" t="s">
        <v>160</v>
      </c>
      <c r="E91" s="95" t="e">
        <f t="shared" ref="E91:AK91" si="8">F51/E51</f>
        <v>#DIV/0!</v>
      </c>
      <c r="F91" s="95">
        <f t="shared" si="8"/>
        <v>1.25</v>
      </c>
      <c r="G91" s="95">
        <f t="shared" si="8"/>
        <v>2.6</v>
      </c>
      <c r="H91" s="95">
        <f t="shared" si="8"/>
        <v>1.6153846153846154</v>
      </c>
      <c r="I91" s="95">
        <f t="shared" si="8"/>
        <v>1.1428571428571428</v>
      </c>
      <c r="J91" s="95">
        <f t="shared" si="8"/>
        <v>1.1666666666666667</v>
      </c>
      <c r="K91" s="95">
        <f t="shared" si="8"/>
        <v>1.0714285714285714</v>
      </c>
      <c r="L91" s="95">
        <f t="shared" si="8"/>
        <v>1.1000000000000001</v>
      </c>
      <c r="M91" s="95">
        <f t="shared" si="8"/>
        <v>1.0303030303030303</v>
      </c>
      <c r="N91" s="95">
        <f t="shared" si="8"/>
        <v>1.0588235294117647</v>
      </c>
      <c r="O91" s="95">
        <f t="shared" si="8"/>
        <v>1.0833333333333333</v>
      </c>
      <c r="P91" s="95">
        <f t="shared" si="8"/>
        <v>1.0512820512820513</v>
      </c>
      <c r="Q91" s="95">
        <f t="shared" si="8"/>
        <v>1.024390243902439</v>
      </c>
      <c r="R91" s="95">
        <f t="shared" si="8"/>
        <v>1</v>
      </c>
      <c r="S91" s="95">
        <f t="shared" si="8"/>
        <v>1.0476190476190477</v>
      </c>
      <c r="T91" s="95">
        <f t="shared" si="8"/>
        <v>1.0227272727272727</v>
      </c>
      <c r="U91" s="95">
        <f t="shared" si="8"/>
        <v>1</v>
      </c>
      <c r="V91" s="95">
        <f t="shared" si="8"/>
        <v>1.0444444444444445</v>
      </c>
      <c r="W91" s="95">
        <f t="shared" si="8"/>
        <v>1.0212765957446808</v>
      </c>
      <c r="X91" s="95">
        <f t="shared" si="8"/>
        <v>1.0208333333333333</v>
      </c>
      <c r="Y91" s="95">
        <f t="shared" si="8"/>
        <v>1</v>
      </c>
      <c r="Z91" s="95">
        <f t="shared" si="8"/>
        <v>1</v>
      </c>
      <c r="AA91" s="95">
        <f t="shared" si="8"/>
        <v>1</v>
      </c>
      <c r="AB91" s="95">
        <f t="shared" si="8"/>
        <v>1</v>
      </c>
      <c r="AC91" s="95">
        <f t="shared" si="8"/>
        <v>1.0408163265306123</v>
      </c>
      <c r="AD91" s="95">
        <f t="shared" si="8"/>
        <v>1.0392156862745099</v>
      </c>
      <c r="AE91" s="95">
        <f t="shared" si="8"/>
        <v>1.0188679245283019</v>
      </c>
      <c r="AF91" s="95">
        <f t="shared" si="8"/>
        <v>1.0185185185185186</v>
      </c>
      <c r="AG91" s="95">
        <f t="shared" si="8"/>
        <v>1.0181818181818181</v>
      </c>
      <c r="AH91" s="95">
        <f t="shared" si="8"/>
        <v>1.0357142857142858</v>
      </c>
      <c r="AI91" s="95">
        <f t="shared" si="8"/>
        <v>1.0172413793103448</v>
      </c>
      <c r="AJ91" s="95">
        <f t="shared" si="8"/>
        <v>1.0169491525423728</v>
      </c>
      <c r="AK91" s="95">
        <f t="shared" si="8"/>
        <v>1</v>
      </c>
      <c r="AL91" s="95"/>
      <c r="AM91" s="95"/>
      <c r="AN91" s="96"/>
    </row>
    <row r="92" spans="2:40" ht="15" customHeight="1" x14ac:dyDescent="0.3">
      <c r="B92" s="245"/>
      <c r="C92" s="122">
        <f t="shared" si="6"/>
        <v>2016</v>
      </c>
      <c r="D92" s="29" t="s">
        <v>161</v>
      </c>
      <c r="E92" s="95" t="e">
        <f t="shared" ref="E92:AJ92" si="9">F52/E52</f>
        <v>#DIV/0!</v>
      </c>
      <c r="F92" s="95">
        <f t="shared" si="9"/>
        <v>1.25</v>
      </c>
      <c r="G92" s="95">
        <f t="shared" si="9"/>
        <v>2</v>
      </c>
      <c r="H92" s="95">
        <f t="shared" si="9"/>
        <v>1.8</v>
      </c>
      <c r="I92" s="95">
        <f t="shared" si="9"/>
        <v>1.2222222222222223</v>
      </c>
      <c r="J92" s="95">
        <f t="shared" si="9"/>
        <v>1.0454545454545454</v>
      </c>
      <c r="K92" s="95">
        <f t="shared" si="9"/>
        <v>1.0869565217391304</v>
      </c>
      <c r="L92" s="95">
        <f t="shared" si="9"/>
        <v>1.1200000000000001</v>
      </c>
      <c r="M92" s="95">
        <f t="shared" si="9"/>
        <v>1.1428571428571428</v>
      </c>
      <c r="N92" s="95">
        <f t="shared" si="9"/>
        <v>1.0625</v>
      </c>
      <c r="O92" s="95">
        <f t="shared" si="9"/>
        <v>1</v>
      </c>
      <c r="P92" s="95">
        <f t="shared" si="9"/>
        <v>1</v>
      </c>
      <c r="Q92" s="95">
        <f t="shared" si="9"/>
        <v>1.0588235294117647</v>
      </c>
      <c r="R92" s="95">
        <f t="shared" si="9"/>
        <v>1.0277777777777777</v>
      </c>
      <c r="S92" s="95">
        <f t="shared" si="9"/>
        <v>1.027027027027027</v>
      </c>
      <c r="T92" s="95">
        <f t="shared" si="9"/>
        <v>1.0263157894736843</v>
      </c>
      <c r="U92" s="95">
        <f t="shared" si="9"/>
        <v>1.0512820512820513</v>
      </c>
      <c r="V92" s="95">
        <f t="shared" si="9"/>
        <v>1</v>
      </c>
      <c r="W92" s="95">
        <f t="shared" si="9"/>
        <v>1.0487804878048781</v>
      </c>
      <c r="X92" s="95">
        <f t="shared" si="9"/>
        <v>1.0465116279069768</v>
      </c>
      <c r="Y92" s="95">
        <f t="shared" si="9"/>
        <v>1</v>
      </c>
      <c r="Z92" s="95">
        <f t="shared" si="9"/>
        <v>1.0444444444444445</v>
      </c>
      <c r="AA92" s="95">
        <f t="shared" si="9"/>
        <v>1</v>
      </c>
      <c r="AB92" s="95">
        <f t="shared" si="9"/>
        <v>1.0212765957446808</v>
      </c>
      <c r="AC92" s="95">
        <f t="shared" si="9"/>
        <v>1</v>
      </c>
      <c r="AD92" s="95">
        <f t="shared" si="9"/>
        <v>1</v>
      </c>
      <c r="AE92" s="95">
        <f t="shared" si="9"/>
        <v>1.0208333333333333</v>
      </c>
      <c r="AF92" s="95">
        <f t="shared" si="9"/>
        <v>1.0204081632653061</v>
      </c>
      <c r="AG92" s="95">
        <f t="shared" si="9"/>
        <v>1</v>
      </c>
      <c r="AH92" s="95">
        <f t="shared" si="9"/>
        <v>1</v>
      </c>
      <c r="AI92" s="95">
        <f t="shared" si="9"/>
        <v>1.02</v>
      </c>
      <c r="AJ92" s="95">
        <f t="shared" si="9"/>
        <v>1.0156862745098039</v>
      </c>
      <c r="AK92" s="95"/>
      <c r="AL92" s="95"/>
      <c r="AM92" s="95"/>
      <c r="AN92" s="96"/>
    </row>
    <row r="93" spans="2:40" ht="15" customHeight="1" x14ac:dyDescent="0.3">
      <c r="B93" s="245"/>
      <c r="C93" s="122">
        <f t="shared" si="6"/>
        <v>2017</v>
      </c>
      <c r="D93" s="29" t="s">
        <v>162</v>
      </c>
      <c r="E93" s="95" t="e">
        <f t="shared" ref="E93:AI93" si="10">F53/E53</f>
        <v>#DIV/0!</v>
      </c>
      <c r="F93" s="95">
        <f t="shared" si="10"/>
        <v>2</v>
      </c>
      <c r="G93" s="95">
        <f t="shared" si="10"/>
        <v>2.1666666666666665</v>
      </c>
      <c r="H93" s="95">
        <f t="shared" si="10"/>
        <v>1.2307692307692308</v>
      </c>
      <c r="I93" s="95">
        <f t="shared" si="10"/>
        <v>1.3125</v>
      </c>
      <c r="J93" s="95">
        <f t="shared" si="10"/>
        <v>1.1904761904761905</v>
      </c>
      <c r="K93" s="95">
        <f t="shared" si="10"/>
        <v>1.08</v>
      </c>
      <c r="L93" s="95">
        <f t="shared" si="10"/>
        <v>1.0740740740740742</v>
      </c>
      <c r="M93" s="95">
        <f t="shared" si="10"/>
        <v>1.0344827586206897</v>
      </c>
      <c r="N93" s="95">
        <f t="shared" si="10"/>
        <v>1</v>
      </c>
      <c r="O93" s="95">
        <f t="shared" si="10"/>
        <v>1.1000000000000001</v>
      </c>
      <c r="P93" s="95">
        <f t="shared" si="10"/>
        <v>1.1212121212121211</v>
      </c>
      <c r="Q93" s="95">
        <f t="shared" si="10"/>
        <v>1.027027027027027</v>
      </c>
      <c r="R93" s="95">
        <f t="shared" si="10"/>
        <v>1.0263157894736843</v>
      </c>
      <c r="S93" s="95">
        <f t="shared" si="10"/>
        <v>1.0256410256410255</v>
      </c>
      <c r="T93" s="95">
        <f t="shared" si="10"/>
        <v>1.075</v>
      </c>
      <c r="U93" s="95">
        <f t="shared" si="10"/>
        <v>1.069767441860465</v>
      </c>
      <c r="V93" s="95">
        <f t="shared" si="10"/>
        <v>1.0869565217391304</v>
      </c>
      <c r="W93" s="95">
        <f t="shared" si="10"/>
        <v>1.04</v>
      </c>
      <c r="X93" s="95">
        <f t="shared" si="10"/>
        <v>1</v>
      </c>
      <c r="Y93" s="95">
        <f t="shared" si="10"/>
        <v>1.0576923076923077</v>
      </c>
      <c r="Z93" s="95">
        <f t="shared" si="10"/>
        <v>1.0181818181818181</v>
      </c>
      <c r="AA93" s="95">
        <f t="shared" si="10"/>
        <v>1.0178571428571428</v>
      </c>
      <c r="AB93" s="95">
        <f t="shared" si="10"/>
        <v>1.0175438596491229</v>
      </c>
      <c r="AC93" s="95">
        <f t="shared" si="10"/>
        <v>1.0172413793103448</v>
      </c>
      <c r="AD93" s="95">
        <f t="shared" si="10"/>
        <v>1</v>
      </c>
      <c r="AE93" s="95">
        <f t="shared" si="10"/>
        <v>1.0338983050847457</v>
      </c>
      <c r="AF93" s="95">
        <f t="shared" si="10"/>
        <v>1</v>
      </c>
      <c r="AG93" s="95">
        <f t="shared" si="10"/>
        <v>1</v>
      </c>
      <c r="AH93" s="95">
        <f t="shared" si="10"/>
        <v>1.0163934426229508</v>
      </c>
      <c r="AI93" s="95">
        <f t="shared" si="10"/>
        <v>1.0258064516129031</v>
      </c>
      <c r="AJ93" s="95"/>
      <c r="AK93" s="95"/>
      <c r="AL93" s="95"/>
      <c r="AM93" s="95"/>
      <c r="AN93" s="96"/>
    </row>
    <row r="94" spans="2:40" ht="15" customHeight="1" x14ac:dyDescent="0.3">
      <c r="B94" s="245"/>
      <c r="C94" s="122">
        <f t="shared" si="6"/>
        <v>2017</v>
      </c>
      <c r="D94" s="29" t="s">
        <v>163</v>
      </c>
      <c r="E94" s="95">
        <f t="shared" ref="E94:AH94" si="11">F54/E54</f>
        <v>1.5</v>
      </c>
      <c r="F94" s="95">
        <f t="shared" si="11"/>
        <v>2.6666666666666665</v>
      </c>
      <c r="G94" s="95">
        <f t="shared" si="11"/>
        <v>2.375</v>
      </c>
      <c r="H94" s="95">
        <f t="shared" si="11"/>
        <v>1.1052631578947369</v>
      </c>
      <c r="I94" s="95">
        <f t="shared" si="11"/>
        <v>1.2380952380952381</v>
      </c>
      <c r="J94" s="95">
        <f t="shared" si="11"/>
        <v>1.1923076923076923</v>
      </c>
      <c r="K94" s="95">
        <f t="shared" si="11"/>
        <v>1.032258064516129</v>
      </c>
      <c r="L94" s="95">
        <f t="shared" si="11"/>
        <v>1.0625</v>
      </c>
      <c r="M94" s="95">
        <f t="shared" si="11"/>
        <v>1.0294117647058822</v>
      </c>
      <c r="N94" s="95">
        <f t="shared" si="11"/>
        <v>1.0857142857142856</v>
      </c>
      <c r="O94" s="95">
        <f t="shared" si="11"/>
        <v>1.0526315789473684</v>
      </c>
      <c r="P94" s="95">
        <f t="shared" si="11"/>
        <v>1.0249999999999999</v>
      </c>
      <c r="Q94" s="95">
        <f t="shared" si="11"/>
        <v>1.0731707317073171</v>
      </c>
      <c r="R94" s="95">
        <f t="shared" si="11"/>
        <v>1.0454545454545454</v>
      </c>
      <c r="S94" s="95">
        <f t="shared" si="11"/>
        <v>1.0434782608695652</v>
      </c>
      <c r="T94" s="95">
        <f t="shared" si="11"/>
        <v>1.0625</v>
      </c>
      <c r="U94" s="95">
        <f t="shared" si="11"/>
        <v>1.0392156862745099</v>
      </c>
      <c r="V94" s="95">
        <f t="shared" si="11"/>
        <v>1.0377358490566038</v>
      </c>
      <c r="W94" s="95">
        <f t="shared" si="11"/>
        <v>1</v>
      </c>
      <c r="X94" s="95">
        <f t="shared" si="11"/>
        <v>1</v>
      </c>
      <c r="Y94" s="95">
        <f t="shared" si="11"/>
        <v>1</v>
      </c>
      <c r="Z94" s="95">
        <f t="shared" si="11"/>
        <v>1.0181818181818181</v>
      </c>
      <c r="AA94" s="95">
        <f t="shared" si="11"/>
        <v>1</v>
      </c>
      <c r="AB94" s="95">
        <f t="shared" si="11"/>
        <v>1.0178571428571428</v>
      </c>
      <c r="AC94" s="95">
        <f t="shared" si="11"/>
        <v>1</v>
      </c>
      <c r="AD94" s="95">
        <f t="shared" si="11"/>
        <v>1.0526315789473684</v>
      </c>
      <c r="AE94" s="95">
        <f t="shared" si="11"/>
        <v>1.0166666666666666</v>
      </c>
      <c r="AF94" s="95">
        <f t="shared" si="11"/>
        <v>1.0131147540983607</v>
      </c>
      <c r="AG94" s="95">
        <f t="shared" si="11"/>
        <v>1</v>
      </c>
      <c r="AH94" s="95">
        <f t="shared" si="11"/>
        <v>1.0161812297734627</v>
      </c>
      <c r="AI94" s="95"/>
      <c r="AJ94" s="95"/>
      <c r="AK94" s="95"/>
      <c r="AL94" s="95"/>
      <c r="AM94" s="95"/>
      <c r="AN94" s="96"/>
    </row>
    <row r="95" spans="2:40" ht="15" customHeight="1" x14ac:dyDescent="0.3">
      <c r="B95" s="245"/>
      <c r="C95" s="122">
        <f t="shared" si="6"/>
        <v>2017</v>
      </c>
      <c r="D95" s="29" t="s">
        <v>164</v>
      </c>
      <c r="E95" s="95" t="e">
        <f t="shared" ref="E95:AG95" si="12">F55/E55</f>
        <v>#DIV/0!</v>
      </c>
      <c r="F95" s="95">
        <f t="shared" si="12"/>
        <v>2.6666666666666665</v>
      </c>
      <c r="G95" s="95">
        <f t="shared" si="12"/>
        <v>1.75</v>
      </c>
      <c r="H95" s="95">
        <f t="shared" si="12"/>
        <v>1.2857142857142858</v>
      </c>
      <c r="I95" s="95">
        <f t="shared" si="12"/>
        <v>1.0555555555555556</v>
      </c>
      <c r="J95" s="95">
        <f t="shared" si="12"/>
        <v>1.1052631578947369</v>
      </c>
      <c r="K95" s="95">
        <f t="shared" si="12"/>
        <v>1.0476190476190477</v>
      </c>
      <c r="L95" s="95">
        <f t="shared" si="12"/>
        <v>1.0909090909090908</v>
      </c>
      <c r="M95" s="95">
        <f t="shared" si="12"/>
        <v>1.125</v>
      </c>
      <c r="N95" s="95">
        <f t="shared" si="12"/>
        <v>1.1111111111111112</v>
      </c>
      <c r="O95" s="95">
        <f t="shared" si="12"/>
        <v>1.1333333333333333</v>
      </c>
      <c r="P95" s="95">
        <f t="shared" si="12"/>
        <v>1.0294117647058822</v>
      </c>
      <c r="Q95" s="95">
        <f t="shared" si="12"/>
        <v>1.0285714285714285</v>
      </c>
      <c r="R95" s="95">
        <f t="shared" si="12"/>
        <v>1.0833333333333333</v>
      </c>
      <c r="S95" s="95">
        <f t="shared" si="12"/>
        <v>1.0256410256410255</v>
      </c>
      <c r="T95" s="95">
        <f t="shared" si="12"/>
        <v>1.075</v>
      </c>
      <c r="U95" s="95">
        <f t="shared" si="12"/>
        <v>1</v>
      </c>
      <c r="V95" s="95">
        <f t="shared" si="12"/>
        <v>1.0232558139534884</v>
      </c>
      <c r="W95" s="95">
        <f t="shared" si="12"/>
        <v>1.0454545454545454</v>
      </c>
      <c r="X95" s="95">
        <f t="shared" si="12"/>
        <v>1</v>
      </c>
      <c r="Y95" s="95">
        <f t="shared" si="12"/>
        <v>1.0217391304347827</v>
      </c>
      <c r="Z95" s="95">
        <f t="shared" si="12"/>
        <v>1.0170212765957447</v>
      </c>
      <c r="AA95" s="95">
        <f t="shared" si="12"/>
        <v>1.0209205020920502</v>
      </c>
      <c r="AB95" s="95">
        <f t="shared" si="12"/>
        <v>1</v>
      </c>
      <c r="AC95" s="95">
        <f t="shared" si="12"/>
        <v>1.0204918032786885</v>
      </c>
      <c r="AD95" s="95">
        <f t="shared" si="12"/>
        <v>1</v>
      </c>
      <c r="AE95" s="95">
        <f t="shared" si="12"/>
        <v>1.0160642570281124</v>
      </c>
      <c r="AF95" s="95">
        <f t="shared" si="12"/>
        <v>1.0158102766798418</v>
      </c>
      <c r="AG95" s="95">
        <f t="shared" si="12"/>
        <v>1.0155642023346303</v>
      </c>
      <c r="AH95" s="95"/>
      <c r="AI95" s="95"/>
      <c r="AJ95" s="95"/>
      <c r="AK95" s="95"/>
      <c r="AL95" s="95"/>
      <c r="AM95" s="95"/>
      <c r="AN95" s="96"/>
    </row>
    <row r="96" spans="2:40" ht="15" customHeight="1" x14ac:dyDescent="0.3">
      <c r="B96" s="245"/>
      <c r="C96" s="122">
        <f t="shared" si="6"/>
        <v>2017</v>
      </c>
      <c r="D96" s="29" t="s">
        <v>165</v>
      </c>
      <c r="E96" s="95">
        <f t="shared" ref="E96:AF96" si="13">F56/E56</f>
        <v>5</v>
      </c>
      <c r="F96" s="95">
        <f t="shared" si="13"/>
        <v>1.2</v>
      </c>
      <c r="G96" s="95">
        <f t="shared" si="13"/>
        <v>2.6666666666666665</v>
      </c>
      <c r="H96" s="95">
        <f t="shared" si="13"/>
        <v>1.25</v>
      </c>
      <c r="I96" s="95">
        <f t="shared" si="13"/>
        <v>1.1499999999999999</v>
      </c>
      <c r="J96" s="95">
        <f t="shared" si="13"/>
        <v>1</v>
      </c>
      <c r="K96" s="95">
        <f t="shared" si="13"/>
        <v>1.173913043478261</v>
      </c>
      <c r="L96" s="95">
        <f t="shared" si="13"/>
        <v>1.1111111111111112</v>
      </c>
      <c r="M96" s="95">
        <f t="shared" si="13"/>
        <v>1.0666666666666667</v>
      </c>
      <c r="N96" s="95">
        <f t="shared" si="13"/>
        <v>1.09375</v>
      </c>
      <c r="O96" s="95">
        <f t="shared" si="13"/>
        <v>1.1428571428571428</v>
      </c>
      <c r="P96" s="95">
        <f t="shared" si="13"/>
        <v>1.1499999999999999</v>
      </c>
      <c r="Q96" s="95">
        <f t="shared" si="13"/>
        <v>1.0652173913043479</v>
      </c>
      <c r="R96" s="95">
        <f t="shared" si="13"/>
        <v>1</v>
      </c>
      <c r="S96" s="95">
        <f t="shared" si="13"/>
        <v>1.0612244897959184</v>
      </c>
      <c r="T96" s="95">
        <f t="shared" si="13"/>
        <v>1.0192307692307692</v>
      </c>
      <c r="U96" s="95">
        <f t="shared" si="13"/>
        <v>1</v>
      </c>
      <c r="V96" s="95">
        <f t="shared" si="13"/>
        <v>1.0377358490566038</v>
      </c>
      <c r="W96" s="95">
        <f t="shared" si="13"/>
        <v>1.0545454545454545</v>
      </c>
      <c r="X96" s="95">
        <f t="shared" si="13"/>
        <v>1.0517241379310345</v>
      </c>
      <c r="Y96" s="95">
        <f t="shared" si="13"/>
        <v>1.098360655737705</v>
      </c>
      <c r="Z96" s="95">
        <f t="shared" si="13"/>
        <v>1.0149253731343284</v>
      </c>
      <c r="AA96" s="95">
        <f t="shared" si="13"/>
        <v>1.0147058823529411</v>
      </c>
      <c r="AB96" s="95">
        <f t="shared" si="13"/>
        <v>1.0434782608695652</v>
      </c>
      <c r="AC96" s="95">
        <f t="shared" si="13"/>
        <v>1.0138888888888888</v>
      </c>
      <c r="AD96" s="95">
        <f t="shared" si="13"/>
        <v>1.0136986301369864</v>
      </c>
      <c r="AE96" s="95">
        <f t="shared" si="13"/>
        <v>1</v>
      </c>
      <c r="AF96" s="95">
        <f t="shared" si="13"/>
        <v>1</v>
      </c>
      <c r="AG96" s="95"/>
      <c r="AH96" s="95"/>
      <c r="AI96" s="95"/>
      <c r="AJ96" s="95"/>
      <c r="AK96" s="95"/>
      <c r="AL96" s="95"/>
      <c r="AM96" s="95"/>
      <c r="AN96" s="96"/>
    </row>
    <row r="97" spans="2:40" ht="15" customHeight="1" x14ac:dyDescent="0.3">
      <c r="B97" s="245"/>
      <c r="C97" s="122">
        <f t="shared" si="6"/>
        <v>2018</v>
      </c>
      <c r="D97" s="29" t="s">
        <v>166</v>
      </c>
      <c r="E97" s="95" t="e">
        <f t="shared" ref="E97:AE97" si="14">F57/E57</f>
        <v>#DIV/0!</v>
      </c>
      <c r="F97" s="95">
        <f t="shared" si="14"/>
        <v>2</v>
      </c>
      <c r="G97" s="95">
        <f t="shared" si="14"/>
        <v>1.75</v>
      </c>
      <c r="H97" s="95">
        <f t="shared" si="14"/>
        <v>1.2857142857142858</v>
      </c>
      <c r="I97" s="95">
        <f t="shared" si="14"/>
        <v>1.1666666666666667</v>
      </c>
      <c r="J97" s="95">
        <f t="shared" si="14"/>
        <v>1.1428571428571428</v>
      </c>
      <c r="K97" s="95">
        <f t="shared" si="14"/>
        <v>1.0416666666666667</v>
      </c>
      <c r="L97" s="95">
        <f t="shared" si="14"/>
        <v>1.08</v>
      </c>
      <c r="M97" s="95">
        <f t="shared" si="14"/>
        <v>1.1111111111111112</v>
      </c>
      <c r="N97" s="95">
        <f t="shared" si="14"/>
        <v>1.1333333333333333</v>
      </c>
      <c r="O97" s="95">
        <f t="shared" si="14"/>
        <v>1.0294117647058822</v>
      </c>
      <c r="P97" s="95">
        <f t="shared" si="14"/>
        <v>1</v>
      </c>
      <c r="Q97" s="95">
        <f t="shared" si="14"/>
        <v>1</v>
      </c>
      <c r="R97" s="95">
        <f t="shared" si="14"/>
        <v>1.0857142857142856</v>
      </c>
      <c r="S97" s="95">
        <f t="shared" si="14"/>
        <v>1.0526315789473684</v>
      </c>
      <c r="T97" s="95">
        <f t="shared" si="14"/>
        <v>1</v>
      </c>
      <c r="U97" s="95">
        <f t="shared" si="14"/>
        <v>1.05</v>
      </c>
      <c r="V97" s="95">
        <f t="shared" si="14"/>
        <v>1.0714285714285714</v>
      </c>
      <c r="W97" s="95">
        <f t="shared" si="14"/>
        <v>1.0888888888888888</v>
      </c>
      <c r="X97" s="95">
        <f t="shared" si="14"/>
        <v>1.0408163265306123</v>
      </c>
      <c r="Y97" s="95">
        <f t="shared" si="14"/>
        <v>1.0196078431372548</v>
      </c>
      <c r="Z97" s="95">
        <f t="shared" si="14"/>
        <v>1.0192307692307692</v>
      </c>
      <c r="AA97" s="95">
        <f t="shared" si="14"/>
        <v>1.0150943396226415</v>
      </c>
      <c r="AB97" s="95">
        <f t="shared" si="14"/>
        <v>1.0185873605947955</v>
      </c>
      <c r="AC97" s="95">
        <f t="shared" si="14"/>
        <v>1</v>
      </c>
      <c r="AD97" s="95">
        <f t="shared" si="14"/>
        <v>1.0182481751824817</v>
      </c>
      <c r="AE97" s="95">
        <f t="shared" si="14"/>
        <v>1.0179211469534051</v>
      </c>
      <c r="AF97" s="95"/>
      <c r="AG97" s="95"/>
      <c r="AH97" s="95"/>
      <c r="AI97" s="95"/>
      <c r="AJ97" s="95"/>
      <c r="AK97" s="95"/>
      <c r="AL97" s="95"/>
      <c r="AM97" s="95"/>
      <c r="AN97" s="96"/>
    </row>
    <row r="98" spans="2:40" ht="15" customHeight="1" x14ac:dyDescent="0.3">
      <c r="B98" s="245"/>
      <c r="C98" s="122">
        <f t="shared" si="6"/>
        <v>2018</v>
      </c>
      <c r="D98" s="29" t="s">
        <v>167</v>
      </c>
      <c r="E98" s="95" t="e">
        <f t="shared" ref="E98:AD98" si="15">F58/E58</f>
        <v>#DIV/0!</v>
      </c>
      <c r="F98" s="95" t="e">
        <f t="shared" si="15"/>
        <v>#DIV/0!</v>
      </c>
      <c r="G98" s="95">
        <f t="shared" si="15"/>
        <v>4.666666666666667</v>
      </c>
      <c r="H98" s="95">
        <f t="shared" si="15"/>
        <v>1.1428571428571428</v>
      </c>
      <c r="I98" s="95">
        <f t="shared" si="15"/>
        <v>1.1875</v>
      </c>
      <c r="J98" s="95">
        <f t="shared" si="15"/>
        <v>1.3157894736842106</v>
      </c>
      <c r="K98" s="95">
        <f t="shared" si="15"/>
        <v>1.2</v>
      </c>
      <c r="L98" s="95">
        <f t="shared" si="15"/>
        <v>1.0333333333333334</v>
      </c>
      <c r="M98" s="95">
        <f t="shared" si="15"/>
        <v>1.064516129032258</v>
      </c>
      <c r="N98" s="95">
        <f t="shared" si="15"/>
        <v>1.1515151515151516</v>
      </c>
      <c r="O98" s="95">
        <f t="shared" si="15"/>
        <v>1.0789473684210527</v>
      </c>
      <c r="P98" s="95">
        <f t="shared" si="15"/>
        <v>1.1707317073170731</v>
      </c>
      <c r="Q98" s="95">
        <f t="shared" si="15"/>
        <v>1.0625</v>
      </c>
      <c r="R98" s="95">
        <f t="shared" si="15"/>
        <v>1.0392156862745099</v>
      </c>
      <c r="S98" s="95">
        <f t="shared" si="15"/>
        <v>1.0188679245283019</v>
      </c>
      <c r="T98" s="95">
        <f t="shared" si="15"/>
        <v>1.037037037037037</v>
      </c>
      <c r="U98" s="95">
        <f t="shared" si="15"/>
        <v>1</v>
      </c>
      <c r="V98" s="95">
        <f t="shared" si="15"/>
        <v>1.0535714285714286</v>
      </c>
      <c r="W98" s="95">
        <f t="shared" si="15"/>
        <v>1.0338983050847457</v>
      </c>
      <c r="X98" s="95">
        <f t="shared" si="15"/>
        <v>1.0491803278688525</v>
      </c>
      <c r="Y98" s="95">
        <f t="shared" si="15"/>
        <v>1</v>
      </c>
      <c r="Z98" s="95">
        <f t="shared" si="15"/>
        <v>1</v>
      </c>
      <c r="AA98" s="95">
        <f t="shared" si="15"/>
        <v>1.0125</v>
      </c>
      <c r="AB98" s="95">
        <f t="shared" si="15"/>
        <v>1</v>
      </c>
      <c r="AC98" s="95">
        <f t="shared" si="15"/>
        <v>1</v>
      </c>
      <c r="AD98" s="95">
        <f t="shared" si="15"/>
        <v>1.0277777777777777</v>
      </c>
      <c r="AE98" s="95"/>
      <c r="AF98" s="95"/>
      <c r="AG98" s="95"/>
      <c r="AH98" s="95"/>
      <c r="AI98" s="95"/>
      <c r="AJ98" s="95"/>
      <c r="AK98" s="95"/>
      <c r="AL98" s="95"/>
      <c r="AM98" s="95"/>
      <c r="AN98" s="96"/>
    </row>
    <row r="99" spans="2:40" ht="15" customHeight="1" x14ac:dyDescent="0.3">
      <c r="B99" s="245"/>
      <c r="C99" s="122">
        <f t="shared" si="6"/>
        <v>2018</v>
      </c>
      <c r="D99" s="29" t="s">
        <v>168</v>
      </c>
      <c r="E99" s="95" t="e">
        <f t="shared" ref="E99:AC99" si="16">F59/E59</f>
        <v>#DIV/0!</v>
      </c>
      <c r="F99" s="95">
        <f t="shared" si="16"/>
        <v>2.5</v>
      </c>
      <c r="G99" s="95">
        <f t="shared" si="16"/>
        <v>2.4</v>
      </c>
      <c r="H99" s="95">
        <f t="shared" si="16"/>
        <v>1.5</v>
      </c>
      <c r="I99" s="95">
        <f t="shared" si="16"/>
        <v>1.2222222222222223</v>
      </c>
      <c r="J99" s="95">
        <f t="shared" si="16"/>
        <v>1.1363636363636365</v>
      </c>
      <c r="K99" s="95">
        <f t="shared" si="16"/>
        <v>1.1599999999999999</v>
      </c>
      <c r="L99" s="95">
        <f t="shared" si="16"/>
        <v>1.1379310344827587</v>
      </c>
      <c r="M99" s="95">
        <f t="shared" si="16"/>
        <v>1.2727272727272727</v>
      </c>
      <c r="N99" s="95">
        <f t="shared" si="16"/>
        <v>1.1190476190476191</v>
      </c>
      <c r="O99" s="95">
        <f t="shared" si="16"/>
        <v>1.0212765957446808</v>
      </c>
      <c r="P99" s="95">
        <f t="shared" si="16"/>
        <v>1.0208333333333333</v>
      </c>
      <c r="Q99" s="95">
        <f t="shared" si="16"/>
        <v>1.0408163265306123</v>
      </c>
      <c r="R99" s="95">
        <f t="shared" si="16"/>
        <v>1</v>
      </c>
      <c r="S99" s="95">
        <f t="shared" si="16"/>
        <v>1.0196078431372548</v>
      </c>
      <c r="T99" s="95">
        <f t="shared" si="16"/>
        <v>1</v>
      </c>
      <c r="U99" s="95">
        <f t="shared" si="16"/>
        <v>1.0192307692307692</v>
      </c>
      <c r="V99" s="95">
        <f t="shared" si="16"/>
        <v>1.0377358490566038</v>
      </c>
      <c r="W99" s="95">
        <f t="shared" si="16"/>
        <v>1.0363636363636364</v>
      </c>
      <c r="X99" s="95">
        <f t="shared" si="16"/>
        <v>1.0350877192982457</v>
      </c>
      <c r="Y99" s="95">
        <f t="shared" si="16"/>
        <v>1.0508474576271187</v>
      </c>
      <c r="Z99" s="95">
        <f t="shared" si="16"/>
        <v>1.0483870967741935</v>
      </c>
      <c r="AA99" s="95">
        <f t="shared" si="16"/>
        <v>1.0153846153846153</v>
      </c>
      <c r="AB99" s="95">
        <f t="shared" si="16"/>
        <v>1.0303030303030303</v>
      </c>
      <c r="AC99" s="95">
        <f t="shared" si="16"/>
        <v>1.0147058823529411</v>
      </c>
      <c r="AD99" s="95"/>
      <c r="AE99" s="95"/>
      <c r="AF99" s="95"/>
      <c r="AG99" s="95"/>
      <c r="AH99" s="95"/>
      <c r="AI99" s="95"/>
      <c r="AJ99" s="95"/>
      <c r="AK99" s="95"/>
      <c r="AL99" s="95"/>
      <c r="AM99" s="95"/>
      <c r="AN99" s="96"/>
    </row>
    <row r="100" spans="2:40" ht="15" customHeight="1" x14ac:dyDescent="0.3">
      <c r="B100" s="245"/>
      <c r="C100" s="122">
        <f t="shared" si="6"/>
        <v>2018</v>
      </c>
      <c r="D100" s="29" t="s">
        <v>169</v>
      </c>
      <c r="E100" s="95" t="e">
        <f t="shared" ref="E100:AB100" si="17">F60/E60</f>
        <v>#DIV/0!</v>
      </c>
      <c r="F100" s="95">
        <f t="shared" si="17"/>
        <v>4.5</v>
      </c>
      <c r="G100" s="95">
        <f t="shared" si="17"/>
        <v>1.6666666666666667</v>
      </c>
      <c r="H100" s="95">
        <f t="shared" si="17"/>
        <v>1.2666666666666666</v>
      </c>
      <c r="I100" s="95">
        <f t="shared" si="17"/>
        <v>1.263157894736842</v>
      </c>
      <c r="J100" s="95">
        <f t="shared" si="17"/>
        <v>1</v>
      </c>
      <c r="K100" s="95">
        <f t="shared" si="17"/>
        <v>1.1666666666666667</v>
      </c>
      <c r="L100" s="95">
        <f t="shared" si="17"/>
        <v>1.1071428571428572</v>
      </c>
      <c r="M100" s="95">
        <f t="shared" si="17"/>
        <v>1.032258064516129</v>
      </c>
      <c r="N100" s="95">
        <f t="shared" si="17"/>
        <v>1.09375</v>
      </c>
      <c r="O100" s="95">
        <f t="shared" si="17"/>
        <v>1</v>
      </c>
      <c r="P100" s="95">
        <f t="shared" si="17"/>
        <v>1.1142857142857143</v>
      </c>
      <c r="Q100" s="95">
        <f t="shared" si="17"/>
        <v>1.0512820512820513</v>
      </c>
      <c r="R100" s="95">
        <f t="shared" si="17"/>
        <v>1.0975609756097562</v>
      </c>
      <c r="S100" s="95">
        <f t="shared" si="17"/>
        <v>1.0222222222222221</v>
      </c>
      <c r="T100" s="95">
        <f t="shared" si="17"/>
        <v>1.0217391304347827</v>
      </c>
      <c r="U100" s="95">
        <f t="shared" si="17"/>
        <v>1.0425531914893618</v>
      </c>
      <c r="V100" s="95">
        <f t="shared" si="17"/>
        <v>1</v>
      </c>
      <c r="W100" s="95">
        <f t="shared" si="17"/>
        <v>1.0204081632653061</v>
      </c>
      <c r="X100" s="95">
        <f t="shared" si="17"/>
        <v>1</v>
      </c>
      <c r="Y100" s="95">
        <f t="shared" si="17"/>
        <v>1.06</v>
      </c>
      <c r="Z100" s="95">
        <f t="shared" si="17"/>
        <v>1.0188679245283019</v>
      </c>
      <c r="AA100" s="95">
        <f t="shared" si="17"/>
        <v>1.0333333333333332</v>
      </c>
      <c r="AB100" s="95">
        <f t="shared" si="17"/>
        <v>1.0179211469534051</v>
      </c>
      <c r="AC100" s="95"/>
      <c r="AD100" s="95"/>
      <c r="AE100" s="95"/>
      <c r="AF100" s="95"/>
      <c r="AG100" s="95"/>
      <c r="AH100" s="95"/>
      <c r="AI100" s="95"/>
      <c r="AJ100" s="95"/>
      <c r="AK100" s="95"/>
      <c r="AL100" s="95"/>
      <c r="AM100" s="95"/>
      <c r="AN100" s="96"/>
    </row>
    <row r="101" spans="2:40" ht="15" customHeight="1" x14ac:dyDescent="0.3">
      <c r="B101" s="245"/>
      <c r="C101" s="122">
        <f t="shared" si="6"/>
        <v>2019</v>
      </c>
      <c r="D101" s="29" t="s">
        <v>170</v>
      </c>
      <c r="E101" s="95" t="e">
        <f t="shared" ref="E101:AA101" si="18">F61/E61</f>
        <v>#DIV/0!</v>
      </c>
      <c r="F101" s="95">
        <f t="shared" si="18"/>
        <v>1.5</v>
      </c>
      <c r="G101" s="95">
        <f t="shared" si="18"/>
        <v>2.3333333333333335</v>
      </c>
      <c r="H101" s="95">
        <f t="shared" si="18"/>
        <v>1.25</v>
      </c>
      <c r="I101" s="95">
        <f t="shared" si="18"/>
        <v>1.1714285714285715</v>
      </c>
      <c r="J101" s="95">
        <f t="shared" si="18"/>
        <v>1.0731707317073171</v>
      </c>
      <c r="K101" s="95">
        <f t="shared" si="18"/>
        <v>1.1136363636363635</v>
      </c>
      <c r="L101" s="95">
        <f t="shared" si="18"/>
        <v>1.0204081632653061</v>
      </c>
      <c r="M101" s="95">
        <f t="shared" si="18"/>
        <v>1.08</v>
      </c>
      <c r="N101" s="95">
        <f t="shared" si="18"/>
        <v>1.0740740740740742</v>
      </c>
      <c r="O101" s="95">
        <f t="shared" si="18"/>
        <v>1.0689655172413792</v>
      </c>
      <c r="P101" s="95">
        <f t="shared" si="18"/>
        <v>1.0483870967741935</v>
      </c>
      <c r="Q101" s="95">
        <f t="shared" si="18"/>
        <v>1.0615384615384615</v>
      </c>
      <c r="R101" s="95">
        <f t="shared" si="18"/>
        <v>1.0579710144927537</v>
      </c>
      <c r="S101" s="95">
        <f t="shared" si="18"/>
        <v>1.0136986301369864</v>
      </c>
      <c r="T101" s="95">
        <f t="shared" si="18"/>
        <v>1.0540540540540539</v>
      </c>
      <c r="U101" s="95">
        <f t="shared" si="18"/>
        <v>1.0256410256410255</v>
      </c>
      <c r="V101" s="95">
        <f t="shared" si="18"/>
        <v>1.0125</v>
      </c>
      <c r="W101" s="95">
        <f t="shared" si="18"/>
        <v>1.0123456790123457</v>
      </c>
      <c r="X101" s="95">
        <f t="shared" si="18"/>
        <v>1.0365853658536586</v>
      </c>
      <c r="Y101" s="95">
        <f t="shared" si="18"/>
        <v>1.0117647058823529</v>
      </c>
      <c r="Z101" s="95">
        <f t="shared" si="18"/>
        <v>1.0302325581395348</v>
      </c>
      <c r="AA101" s="95">
        <f t="shared" si="18"/>
        <v>1.0090293453724604</v>
      </c>
      <c r="AB101" s="95"/>
      <c r="AC101" s="95"/>
      <c r="AD101" s="95"/>
      <c r="AE101" s="95"/>
      <c r="AF101" s="95"/>
      <c r="AG101" s="95"/>
      <c r="AH101" s="95"/>
      <c r="AI101" s="95"/>
      <c r="AJ101" s="95"/>
      <c r="AK101" s="95"/>
      <c r="AL101" s="95"/>
      <c r="AM101" s="95"/>
      <c r="AN101" s="96"/>
    </row>
    <row r="102" spans="2:40" ht="15" customHeight="1" x14ac:dyDescent="0.3">
      <c r="B102" s="245"/>
      <c r="C102" s="122">
        <f t="shared" si="6"/>
        <v>2019</v>
      </c>
      <c r="D102" s="29" t="s">
        <v>171</v>
      </c>
      <c r="E102" s="95">
        <f t="shared" ref="E102:Z102" si="19">F62/E62</f>
        <v>5.5</v>
      </c>
      <c r="F102" s="95">
        <f t="shared" si="19"/>
        <v>1.2727272727272727</v>
      </c>
      <c r="G102" s="95">
        <f t="shared" si="19"/>
        <v>1.8571428571428572</v>
      </c>
      <c r="H102" s="95">
        <f t="shared" si="19"/>
        <v>1.1153846153846154</v>
      </c>
      <c r="I102" s="95">
        <f t="shared" si="19"/>
        <v>1.2068965517241379</v>
      </c>
      <c r="J102" s="95">
        <f t="shared" si="19"/>
        <v>1.2571428571428571</v>
      </c>
      <c r="K102" s="95">
        <f t="shared" si="19"/>
        <v>1.1363636363636365</v>
      </c>
      <c r="L102" s="95">
        <f t="shared" si="19"/>
        <v>1.1000000000000001</v>
      </c>
      <c r="M102" s="95">
        <f t="shared" si="19"/>
        <v>1.0545454545454545</v>
      </c>
      <c r="N102" s="95">
        <f t="shared" si="19"/>
        <v>1.0517241379310345</v>
      </c>
      <c r="O102" s="95">
        <f t="shared" si="19"/>
        <v>1.0655737704918034</v>
      </c>
      <c r="P102" s="95">
        <f t="shared" si="19"/>
        <v>1.0461538461538462</v>
      </c>
      <c r="Q102" s="95">
        <f t="shared" si="19"/>
        <v>1.0441176470588236</v>
      </c>
      <c r="R102" s="95">
        <f t="shared" si="19"/>
        <v>1.028169014084507</v>
      </c>
      <c r="S102" s="95">
        <f t="shared" si="19"/>
        <v>1.0684931506849316</v>
      </c>
      <c r="T102" s="95">
        <f t="shared" si="19"/>
        <v>1.0128205128205128</v>
      </c>
      <c r="U102" s="95">
        <f t="shared" si="19"/>
        <v>1.0126582278481013</v>
      </c>
      <c r="V102" s="95">
        <f t="shared" si="19"/>
        <v>1.0375000000000001</v>
      </c>
      <c r="W102" s="95">
        <f t="shared" si="19"/>
        <v>1.0337349397590361</v>
      </c>
      <c r="X102" s="95">
        <f t="shared" si="19"/>
        <v>1.0116550116550116</v>
      </c>
      <c r="Y102" s="95">
        <f t="shared" si="19"/>
        <v>1.0115207373271888</v>
      </c>
      <c r="Z102" s="95">
        <f t="shared" si="19"/>
        <v>1.041002277904328</v>
      </c>
      <c r="AA102" s="95"/>
      <c r="AB102" s="95"/>
      <c r="AC102" s="95"/>
      <c r="AD102" s="95"/>
      <c r="AE102" s="95"/>
      <c r="AF102" s="95"/>
      <c r="AG102" s="95"/>
      <c r="AH102" s="95"/>
      <c r="AI102" s="95"/>
      <c r="AJ102" s="95"/>
      <c r="AK102" s="95"/>
      <c r="AL102" s="95"/>
      <c r="AM102" s="95"/>
      <c r="AN102" s="96"/>
    </row>
    <row r="103" spans="2:40" ht="15" customHeight="1" x14ac:dyDescent="0.3">
      <c r="B103" s="245"/>
      <c r="C103" s="122">
        <f t="shared" si="6"/>
        <v>2019</v>
      </c>
      <c r="D103" s="29" t="s">
        <v>172</v>
      </c>
      <c r="E103" s="95">
        <f t="shared" ref="E103:Y103" si="20">F63/E63</f>
        <v>4</v>
      </c>
      <c r="F103" s="95">
        <f t="shared" si="20"/>
        <v>2.75</v>
      </c>
      <c r="G103" s="95">
        <f t="shared" si="20"/>
        <v>1.9090909090909092</v>
      </c>
      <c r="H103" s="95">
        <f t="shared" si="20"/>
        <v>1.4285714285714286</v>
      </c>
      <c r="I103" s="95">
        <f t="shared" si="20"/>
        <v>1.1000000000000001</v>
      </c>
      <c r="J103" s="95">
        <f t="shared" si="20"/>
        <v>1.1818181818181819</v>
      </c>
      <c r="K103" s="95">
        <f t="shared" si="20"/>
        <v>1.1025641025641026</v>
      </c>
      <c r="L103" s="95">
        <f t="shared" si="20"/>
        <v>1</v>
      </c>
      <c r="M103" s="95">
        <f t="shared" si="20"/>
        <v>1.069767441860465</v>
      </c>
      <c r="N103" s="95">
        <f t="shared" si="20"/>
        <v>1.0217391304347827</v>
      </c>
      <c r="O103" s="95">
        <f t="shared" si="20"/>
        <v>1.0425531914893618</v>
      </c>
      <c r="P103" s="95">
        <f t="shared" si="20"/>
        <v>1.1632653061224489</v>
      </c>
      <c r="Q103" s="95">
        <f t="shared" si="20"/>
        <v>1.0877192982456141</v>
      </c>
      <c r="R103" s="95">
        <f t="shared" si="20"/>
        <v>1.064516129032258</v>
      </c>
      <c r="S103" s="95">
        <f t="shared" si="20"/>
        <v>1.0757575757575757</v>
      </c>
      <c r="T103" s="95">
        <f t="shared" si="20"/>
        <v>1.0422535211267605</v>
      </c>
      <c r="U103" s="95">
        <f t="shared" si="20"/>
        <v>1.027027027027027</v>
      </c>
      <c r="V103" s="95">
        <f t="shared" si="20"/>
        <v>1.013157894736842</v>
      </c>
      <c r="W103" s="95">
        <f t="shared" si="20"/>
        <v>1</v>
      </c>
      <c r="X103" s="95">
        <f t="shared" si="20"/>
        <v>1.0233766233766233</v>
      </c>
      <c r="Y103" s="95">
        <f t="shared" si="20"/>
        <v>1.0812182741116749</v>
      </c>
      <c r="Z103" s="95"/>
      <c r="AA103" s="95"/>
      <c r="AB103" s="95"/>
      <c r="AC103" s="95"/>
      <c r="AD103" s="95"/>
      <c r="AE103" s="95"/>
      <c r="AF103" s="95"/>
      <c r="AG103" s="95"/>
      <c r="AH103" s="95"/>
      <c r="AI103" s="95"/>
      <c r="AJ103" s="95"/>
      <c r="AK103" s="95"/>
      <c r="AL103" s="95"/>
      <c r="AM103" s="95"/>
      <c r="AN103" s="96"/>
    </row>
    <row r="104" spans="2:40" ht="15" customHeight="1" x14ac:dyDescent="0.3">
      <c r="B104" s="245"/>
      <c r="C104" s="122">
        <f t="shared" si="6"/>
        <v>2019</v>
      </c>
      <c r="D104" s="29" t="s">
        <v>173</v>
      </c>
      <c r="E104" s="95">
        <f t="shared" ref="E104:X104" si="21">F64/E64</f>
        <v>8</v>
      </c>
      <c r="F104" s="95">
        <f t="shared" si="21"/>
        <v>2</v>
      </c>
      <c r="G104" s="95">
        <f t="shared" si="21"/>
        <v>1.6875</v>
      </c>
      <c r="H104" s="95">
        <f t="shared" si="21"/>
        <v>1.4074074074074074</v>
      </c>
      <c r="I104" s="95">
        <f t="shared" si="21"/>
        <v>1.1578947368421053</v>
      </c>
      <c r="J104" s="95">
        <f t="shared" si="21"/>
        <v>1.0681818181818181</v>
      </c>
      <c r="K104" s="95">
        <f t="shared" si="21"/>
        <v>1.0425531914893618</v>
      </c>
      <c r="L104" s="95">
        <f t="shared" si="21"/>
        <v>1.1836734693877551</v>
      </c>
      <c r="M104" s="95">
        <f t="shared" si="21"/>
        <v>1.0172413793103448</v>
      </c>
      <c r="N104" s="95">
        <f t="shared" si="21"/>
        <v>1</v>
      </c>
      <c r="O104" s="95">
        <f t="shared" si="21"/>
        <v>1.0508474576271187</v>
      </c>
      <c r="P104" s="95">
        <f t="shared" si="21"/>
        <v>1.064516129032258</v>
      </c>
      <c r="Q104" s="95">
        <f t="shared" si="21"/>
        <v>1.103030303030303</v>
      </c>
      <c r="R104" s="95">
        <f t="shared" si="21"/>
        <v>1.0274725274725274</v>
      </c>
      <c r="S104" s="95">
        <f t="shared" si="21"/>
        <v>1.0133689839572193</v>
      </c>
      <c r="T104" s="95">
        <f t="shared" si="21"/>
        <v>1.0395778364116095</v>
      </c>
      <c r="U104" s="95">
        <f t="shared" si="21"/>
        <v>1.0126903553299493</v>
      </c>
      <c r="V104" s="95">
        <f t="shared" si="21"/>
        <v>1.050125313283208</v>
      </c>
      <c r="W104" s="95">
        <f t="shared" si="21"/>
        <v>1.0214797136038185</v>
      </c>
      <c r="X104" s="95">
        <f t="shared" si="21"/>
        <v>1.0397196261682242</v>
      </c>
      <c r="Y104" s="95"/>
      <c r="Z104" s="95"/>
      <c r="AA104" s="95"/>
      <c r="AB104" s="95"/>
      <c r="AC104" s="95"/>
      <c r="AD104" s="95"/>
      <c r="AE104" s="95"/>
      <c r="AF104" s="95"/>
      <c r="AG104" s="95"/>
      <c r="AH104" s="95"/>
      <c r="AI104" s="95"/>
      <c r="AJ104" s="95"/>
      <c r="AK104" s="95"/>
      <c r="AL104" s="95"/>
      <c r="AM104" s="95"/>
      <c r="AN104" s="96"/>
    </row>
    <row r="105" spans="2:40" ht="15" customHeight="1" x14ac:dyDescent="0.3">
      <c r="B105" s="245"/>
      <c r="C105" s="122">
        <f t="shared" si="6"/>
        <v>2020</v>
      </c>
      <c r="D105" s="29" t="s">
        <v>174</v>
      </c>
      <c r="E105" s="95">
        <f t="shared" ref="E105:W105" si="22">F65/E65</f>
        <v>3</v>
      </c>
      <c r="F105" s="95">
        <f t="shared" si="22"/>
        <v>1.6666666666666667</v>
      </c>
      <c r="G105" s="95">
        <f t="shared" si="22"/>
        <v>1.55</v>
      </c>
      <c r="H105" s="95">
        <f t="shared" si="22"/>
        <v>1.2903225806451613</v>
      </c>
      <c r="I105" s="95">
        <f t="shared" si="22"/>
        <v>1.125</v>
      </c>
      <c r="J105" s="95">
        <f t="shared" si="22"/>
        <v>1.1111111111111112</v>
      </c>
      <c r="K105" s="95">
        <f t="shared" si="22"/>
        <v>1.1599999999999999</v>
      </c>
      <c r="L105" s="95">
        <f t="shared" si="22"/>
        <v>1.0344827586206897</v>
      </c>
      <c r="M105" s="95">
        <f t="shared" si="22"/>
        <v>1.05</v>
      </c>
      <c r="N105" s="95">
        <f t="shared" si="22"/>
        <v>1.0158730158730158</v>
      </c>
      <c r="O105" s="95">
        <f t="shared" si="22"/>
        <v>1.0625</v>
      </c>
      <c r="P105" s="95">
        <f t="shared" si="22"/>
        <v>1.0235294117647058</v>
      </c>
      <c r="Q105" s="95">
        <f t="shared" si="22"/>
        <v>1.0574712643678161</v>
      </c>
      <c r="R105" s="95">
        <f t="shared" si="22"/>
        <v>1.013586956521739</v>
      </c>
      <c r="S105" s="95">
        <f t="shared" si="22"/>
        <v>1.0134048257372654</v>
      </c>
      <c r="T105" s="95">
        <f t="shared" si="22"/>
        <v>1.037037037037037</v>
      </c>
      <c r="U105" s="95">
        <f t="shared" si="22"/>
        <v>1.0255102040816326</v>
      </c>
      <c r="V105" s="95">
        <f t="shared" si="22"/>
        <v>1.1019900497512436</v>
      </c>
      <c r="W105" s="95">
        <f t="shared" si="22"/>
        <v>1.0090293453724604</v>
      </c>
      <c r="X105" s="95"/>
      <c r="Y105" s="95"/>
      <c r="Z105" s="95"/>
      <c r="AA105" s="95"/>
      <c r="AB105" s="95"/>
      <c r="AC105" s="95"/>
      <c r="AD105" s="95"/>
      <c r="AE105" s="95"/>
      <c r="AF105" s="95"/>
      <c r="AG105" s="95"/>
      <c r="AH105" s="95"/>
      <c r="AI105" s="95"/>
      <c r="AJ105" s="95"/>
      <c r="AK105" s="95"/>
      <c r="AL105" s="95"/>
      <c r="AM105" s="95"/>
      <c r="AN105" s="96"/>
    </row>
    <row r="106" spans="2:40" ht="15" customHeight="1" x14ac:dyDescent="0.3">
      <c r="B106" s="245"/>
      <c r="C106" s="122">
        <f t="shared" si="6"/>
        <v>2020</v>
      </c>
      <c r="D106" s="29" t="s">
        <v>175</v>
      </c>
      <c r="E106" s="95">
        <f t="shared" ref="E106:V106" si="23">F66/E66</f>
        <v>2.6666666666666665</v>
      </c>
      <c r="F106" s="95">
        <f t="shared" si="23"/>
        <v>1.875</v>
      </c>
      <c r="G106" s="95">
        <f t="shared" si="23"/>
        <v>1.5333333333333334</v>
      </c>
      <c r="H106" s="95">
        <f t="shared" si="23"/>
        <v>1.3913043478260869</v>
      </c>
      <c r="I106" s="95">
        <f t="shared" si="23"/>
        <v>1.1875</v>
      </c>
      <c r="J106" s="95">
        <f t="shared" si="23"/>
        <v>1.0789473684210527</v>
      </c>
      <c r="K106" s="95">
        <f t="shared" si="23"/>
        <v>1.024390243902439</v>
      </c>
      <c r="L106" s="95">
        <f t="shared" si="23"/>
        <v>1.0952380952380953</v>
      </c>
      <c r="M106" s="95">
        <f t="shared" si="23"/>
        <v>1.0869565217391304</v>
      </c>
      <c r="N106" s="95">
        <f t="shared" si="23"/>
        <v>1.0959999999999999</v>
      </c>
      <c r="O106" s="95">
        <f t="shared" si="23"/>
        <v>1.1094890510948905</v>
      </c>
      <c r="P106" s="95">
        <f t="shared" si="23"/>
        <v>1.0328947368421053</v>
      </c>
      <c r="Q106" s="95">
        <f t="shared" si="23"/>
        <v>1.015923566878981</v>
      </c>
      <c r="R106" s="95">
        <f t="shared" si="23"/>
        <v>1.0940438871473355</v>
      </c>
      <c r="S106" s="95">
        <f t="shared" si="23"/>
        <v>1.0859598853868195</v>
      </c>
      <c r="T106" s="95">
        <f t="shared" si="23"/>
        <v>1.0263852242744063</v>
      </c>
      <c r="U106" s="95">
        <f t="shared" si="23"/>
        <v>1.0231362467866323</v>
      </c>
      <c r="V106" s="95">
        <f t="shared" si="23"/>
        <v>1</v>
      </c>
      <c r="W106" s="95"/>
      <c r="X106" s="95"/>
      <c r="Y106" s="95"/>
      <c r="Z106" s="95"/>
      <c r="AA106" s="95"/>
      <c r="AB106" s="95"/>
      <c r="AC106" s="95"/>
      <c r="AD106" s="95"/>
      <c r="AE106" s="95"/>
      <c r="AF106" s="95"/>
      <c r="AG106" s="95"/>
      <c r="AH106" s="95"/>
      <c r="AI106" s="95"/>
      <c r="AJ106" s="95"/>
      <c r="AK106" s="95"/>
      <c r="AL106" s="95"/>
      <c r="AM106" s="95"/>
      <c r="AN106" s="96"/>
    </row>
    <row r="107" spans="2:40" ht="15" customHeight="1" x14ac:dyDescent="0.3">
      <c r="B107" s="245"/>
      <c r="C107" s="122">
        <f t="shared" si="6"/>
        <v>2020</v>
      </c>
      <c r="D107" s="29" t="s">
        <v>176</v>
      </c>
      <c r="E107" s="95">
        <f t="shared" ref="E107:U107" si="24">F67/E67</f>
        <v>1.5714285714285714</v>
      </c>
      <c r="F107" s="95">
        <f t="shared" si="24"/>
        <v>2.7272727272727271</v>
      </c>
      <c r="G107" s="95">
        <f t="shared" si="24"/>
        <v>1.4</v>
      </c>
      <c r="H107" s="95">
        <f t="shared" si="24"/>
        <v>1.1904761904761905</v>
      </c>
      <c r="I107" s="95">
        <f t="shared" si="24"/>
        <v>1.08</v>
      </c>
      <c r="J107" s="95">
        <f t="shared" si="24"/>
        <v>1.037037037037037</v>
      </c>
      <c r="K107" s="95">
        <f t="shared" si="24"/>
        <v>1.0535714285714286</v>
      </c>
      <c r="L107" s="95">
        <f t="shared" si="24"/>
        <v>1.0508474576271187</v>
      </c>
      <c r="M107" s="95">
        <f t="shared" si="24"/>
        <v>1.064516129032258</v>
      </c>
      <c r="N107" s="95">
        <f t="shared" si="24"/>
        <v>1.106060606060606</v>
      </c>
      <c r="O107" s="95">
        <f t="shared" si="24"/>
        <v>1.0273972602739727</v>
      </c>
      <c r="P107" s="95">
        <f t="shared" si="24"/>
        <v>1.04</v>
      </c>
      <c r="Q107" s="95">
        <f t="shared" si="24"/>
        <v>1.0512820512820513</v>
      </c>
      <c r="R107" s="95">
        <f t="shared" si="24"/>
        <v>1.0731707317073171</v>
      </c>
      <c r="S107" s="95">
        <f t="shared" si="24"/>
        <v>1.0227272727272727</v>
      </c>
      <c r="T107" s="95">
        <f t="shared" si="24"/>
        <v>1.0555555555555556</v>
      </c>
      <c r="U107" s="95">
        <f t="shared" si="24"/>
        <v>1.0442105263157893</v>
      </c>
      <c r="V107" s="95"/>
      <c r="W107" s="95"/>
      <c r="X107" s="95"/>
      <c r="Y107" s="95"/>
      <c r="Z107" s="95"/>
      <c r="AA107" s="95"/>
      <c r="AB107" s="95"/>
      <c r="AC107" s="95"/>
      <c r="AD107" s="95"/>
      <c r="AE107" s="95"/>
      <c r="AF107" s="95"/>
      <c r="AG107" s="95"/>
      <c r="AH107" s="95"/>
      <c r="AI107" s="95"/>
      <c r="AJ107" s="95"/>
      <c r="AK107" s="95"/>
      <c r="AL107" s="95"/>
      <c r="AM107" s="95"/>
      <c r="AN107" s="96"/>
    </row>
    <row r="108" spans="2:40" ht="15" customHeight="1" x14ac:dyDescent="0.3">
      <c r="B108" s="245"/>
      <c r="C108" s="122">
        <f t="shared" si="6"/>
        <v>2020</v>
      </c>
      <c r="D108" s="29" t="s">
        <v>177</v>
      </c>
      <c r="E108" s="95">
        <f t="shared" ref="E108:T108" si="25">F68/E68</f>
        <v>5</v>
      </c>
      <c r="F108" s="95">
        <f t="shared" si="25"/>
        <v>2.6</v>
      </c>
      <c r="G108" s="95">
        <f t="shared" si="25"/>
        <v>2.5384615384615383</v>
      </c>
      <c r="H108" s="95">
        <f t="shared" si="25"/>
        <v>1.3636363636363635</v>
      </c>
      <c r="I108" s="95">
        <f t="shared" si="25"/>
        <v>1.0666666666666667</v>
      </c>
      <c r="J108" s="95">
        <f t="shared" si="25"/>
        <v>1.0625</v>
      </c>
      <c r="K108" s="95">
        <f t="shared" si="25"/>
        <v>1.0588235294117647</v>
      </c>
      <c r="L108" s="95">
        <f t="shared" si="25"/>
        <v>1.1111111111111112</v>
      </c>
      <c r="M108" s="95">
        <f t="shared" si="25"/>
        <v>1.0833333333333333</v>
      </c>
      <c r="N108" s="95">
        <f t="shared" si="25"/>
        <v>1.0153846153846153</v>
      </c>
      <c r="O108" s="95">
        <f t="shared" si="25"/>
        <v>1.0757575757575757</v>
      </c>
      <c r="P108" s="95">
        <f t="shared" si="25"/>
        <v>1.0845070422535212</v>
      </c>
      <c r="Q108" s="95">
        <f t="shared" si="25"/>
        <v>1.0363636363636364</v>
      </c>
      <c r="R108" s="95">
        <f t="shared" si="25"/>
        <v>1.06265664160401</v>
      </c>
      <c r="S108" s="95">
        <f t="shared" si="25"/>
        <v>1.0235849056603774</v>
      </c>
      <c r="T108" s="95">
        <f t="shared" si="25"/>
        <v>1.0276497695852533</v>
      </c>
      <c r="U108" s="95"/>
      <c r="V108" s="95"/>
      <c r="W108" s="95"/>
      <c r="X108" s="95"/>
      <c r="Y108" s="95"/>
      <c r="Z108" s="95"/>
      <c r="AA108" s="95"/>
      <c r="AB108" s="95"/>
      <c r="AC108" s="95"/>
      <c r="AD108" s="95"/>
      <c r="AE108" s="95"/>
      <c r="AF108" s="95"/>
      <c r="AG108" s="95"/>
      <c r="AH108" s="95"/>
      <c r="AI108" s="95"/>
      <c r="AJ108" s="95"/>
      <c r="AK108" s="95"/>
      <c r="AL108" s="95"/>
      <c r="AM108" s="95"/>
      <c r="AN108" s="96"/>
    </row>
    <row r="109" spans="2:40" ht="15" customHeight="1" x14ac:dyDescent="0.3">
      <c r="B109" s="245"/>
      <c r="C109" s="122">
        <f t="shared" si="6"/>
        <v>2021</v>
      </c>
      <c r="D109" s="29" t="s">
        <v>178</v>
      </c>
      <c r="E109" s="95" t="e">
        <f t="shared" ref="E109:S109" si="26">F69/E69</f>
        <v>#DIV/0!</v>
      </c>
      <c r="F109" s="95">
        <f t="shared" si="26"/>
        <v>6.5</v>
      </c>
      <c r="G109" s="95">
        <f t="shared" si="26"/>
        <v>2.1538461538461537</v>
      </c>
      <c r="H109" s="95">
        <f t="shared" si="26"/>
        <v>1.1785714285714286</v>
      </c>
      <c r="I109" s="95">
        <f t="shared" si="26"/>
        <v>1.2424242424242424</v>
      </c>
      <c r="J109" s="95">
        <f t="shared" si="26"/>
        <v>1</v>
      </c>
      <c r="K109" s="95">
        <f t="shared" si="26"/>
        <v>1.0487804878048781</v>
      </c>
      <c r="L109" s="95">
        <f t="shared" si="26"/>
        <v>1.1395348837209303</v>
      </c>
      <c r="M109" s="95">
        <f t="shared" si="26"/>
        <v>1.0408163265306123</v>
      </c>
      <c r="N109" s="95">
        <f t="shared" si="26"/>
        <v>1.0392156862745099</v>
      </c>
      <c r="O109" s="95">
        <f t="shared" si="26"/>
        <v>1.1509433962264151</v>
      </c>
      <c r="P109" s="95">
        <f t="shared" si="26"/>
        <v>1.0655737704918034</v>
      </c>
      <c r="Q109" s="95">
        <f t="shared" si="26"/>
        <v>1.0923076923076922</v>
      </c>
      <c r="R109" s="95">
        <f t="shared" si="26"/>
        <v>1.0535211267605633</v>
      </c>
      <c r="S109" s="95">
        <f t="shared" si="26"/>
        <v>1.0374331550802138</v>
      </c>
      <c r="T109" s="95"/>
      <c r="U109" s="95"/>
      <c r="V109" s="95"/>
      <c r="W109" s="95"/>
      <c r="X109" s="95"/>
      <c r="Y109" s="95"/>
      <c r="Z109" s="95"/>
      <c r="AA109" s="95"/>
      <c r="AB109" s="95"/>
      <c r="AC109" s="95"/>
      <c r="AD109" s="95"/>
      <c r="AE109" s="95"/>
      <c r="AF109" s="95"/>
      <c r="AG109" s="95"/>
      <c r="AH109" s="95"/>
      <c r="AI109" s="95"/>
      <c r="AJ109" s="95"/>
      <c r="AK109" s="95"/>
      <c r="AL109" s="95"/>
      <c r="AM109" s="95"/>
      <c r="AN109" s="96"/>
    </row>
    <row r="110" spans="2:40" ht="15" customHeight="1" x14ac:dyDescent="0.3">
      <c r="B110" s="245"/>
      <c r="C110" s="122">
        <f t="shared" si="6"/>
        <v>2021</v>
      </c>
      <c r="D110" s="29" t="s">
        <v>179</v>
      </c>
      <c r="E110" s="95" t="e">
        <f t="shared" ref="E110:R110" si="27">F70/E70</f>
        <v>#DIV/0!</v>
      </c>
      <c r="F110" s="95">
        <f t="shared" si="27"/>
        <v>17</v>
      </c>
      <c r="G110" s="95">
        <f t="shared" si="27"/>
        <v>1.2352941176470589</v>
      </c>
      <c r="H110" s="95">
        <f t="shared" si="27"/>
        <v>1.1428571428571428</v>
      </c>
      <c r="I110" s="95">
        <f t="shared" si="27"/>
        <v>1.5</v>
      </c>
      <c r="J110" s="95">
        <f t="shared" si="27"/>
        <v>1.1111111111111112</v>
      </c>
      <c r="K110" s="95">
        <f t="shared" si="27"/>
        <v>1.1000000000000001</v>
      </c>
      <c r="L110" s="95">
        <f t="shared" si="27"/>
        <v>1.0681818181818181</v>
      </c>
      <c r="M110" s="95">
        <f t="shared" si="27"/>
        <v>1.0638297872340425</v>
      </c>
      <c r="N110" s="95">
        <f t="shared" si="27"/>
        <v>1.06</v>
      </c>
      <c r="O110" s="95">
        <f t="shared" si="27"/>
        <v>1.1849056603773584</v>
      </c>
      <c r="P110" s="95">
        <f t="shared" si="27"/>
        <v>1.1273885350318471</v>
      </c>
      <c r="Q110" s="95">
        <f t="shared" si="27"/>
        <v>1.0960451977401129</v>
      </c>
      <c r="R110" s="95">
        <f t="shared" si="27"/>
        <v>1.0850515463917523</v>
      </c>
      <c r="S110" s="95"/>
      <c r="T110" s="95"/>
      <c r="U110" s="95"/>
      <c r="V110" s="95"/>
      <c r="W110" s="95"/>
      <c r="X110" s="95"/>
      <c r="Y110" s="95"/>
      <c r="Z110" s="95"/>
      <c r="AA110" s="95"/>
      <c r="AB110" s="95"/>
      <c r="AC110" s="95"/>
      <c r="AD110" s="95"/>
      <c r="AE110" s="95"/>
      <c r="AF110" s="95"/>
      <c r="AG110" s="95"/>
      <c r="AH110" s="95"/>
      <c r="AI110" s="95"/>
      <c r="AJ110" s="95"/>
      <c r="AK110" s="95"/>
      <c r="AL110" s="95"/>
      <c r="AM110" s="95"/>
      <c r="AN110" s="96"/>
    </row>
    <row r="111" spans="2:40" ht="15" customHeight="1" x14ac:dyDescent="0.3">
      <c r="B111" s="245"/>
      <c r="C111" s="122">
        <f t="shared" si="6"/>
        <v>2021</v>
      </c>
      <c r="D111" s="29" t="s">
        <v>180</v>
      </c>
      <c r="E111" s="95">
        <f t="shared" ref="E111:Q111" si="28">F71/E71</f>
        <v>3</v>
      </c>
      <c r="F111" s="95">
        <f t="shared" si="28"/>
        <v>2</v>
      </c>
      <c r="G111" s="95">
        <f t="shared" si="28"/>
        <v>1.8333333333333333</v>
      </c>
      <c r="H111" s="95">
        <f t="shared" si="28"/>
        <v>1.5909090909090908</v>
      </c>
      <c r="I111" s="95">
        <f t="shared" si="28"/>
        <v>1.4285714285714286</v>
      </c>
      <c r="J111" s="95">
        <f t="shared" si="28"/>
        <v>1.2</v>
      </c>
      <c r="K111" s="95">
        <f t="shared" si="28"/>
        <v>1.05</v>
      </c>
      <c r="L111" s="95">
        <f t="shared" si="28"/>
        <v>1.0317460317460319</v>
      </c>
      <c r="M111" s="95">
        <f t="shared" si="28"/>
        <v>1.1230769230769231</v>
      </c>
      <c r="N111" s="95">
        <f t="shared" si="28"/>
        <v>1.095890410958904</v>
      </c>
      <c r="O111" s="95">
        <f t="shared" si="28"/>
        <v>1.0375000000000001</v>
      </c>
      <c r="P111" s="95">
        <f t="shared" si="28"/>
        <v>1.0819277108433734</v>
      </c>
      <c r="Q111" s="95">
        <f t="shared" si="28"/>
        <v>1.0467706013363027</v>
      </c>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6"/>
    </row>
    <row r="112" spans="2:40" ht="15" customHeight="1" x14ac:dyDescent="0.3">
      <c r="B112" s="245"/>
      <c r="C112" s="122">
        <f t="shared" si="6"/>
        <v>2021</v>
      </c>
      <c r="D112" s="29" t="s">
        <v>181</v>
      </c>
      <c r="E112" s="95" t="e">
        <f t="shared" ref="E112:P112" si="29">F72/E72</f>
        <v>#DIV/0!</v>
      </c>
      <c r="F112" s="95">
        <f t="shared" si="29"/>
        <v>5</v>
      </c>
      <c r="G112" s="95">
        <f t="shared" si="29"/>
        <v>2.2999999999999998</v>
      </c>
      <c r="H112" s="95">
        <f t="shared" si="29"/>
        <v>1.3478260869565217</v>
      </c>
      <c r="I112" s="95">
        <f t="shared" si="29"/>
        <v>1.3548387096774193</v>
      </c>
      <c r="J112" s="95">
        <f t="shared" si="29"/>
        <v>1.1666666666666667</v>
      </c>
      <c r="K112" s="95">
        <f t="shared" si="29"/>
        <v>1.1428571428571428</v>
      </c>
      <c r="L112" s="95">
        <f t="shared" si="29"/>
        <v>1.0857142857142856</v>
      </c>
      <c r="M112" s="95">
        <f t="shared" si="29"/>
        <v>1.0625</v>
      </c>
      <c r="N112" s="95">
        <f t="shared" si="29"/>
        <v>1.0619195046439629</v>
      </c>
      <c r="O112" s="95">
        <f t="shared" si="29"/>
        <v>1.087463556851312</v>
      </c>
      <c r="P112" s="95">
        <f t="shared" si="29"/>
        <v>1.0670241286863269</v>
      </c>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c r="AN112" s="96"/>
    </row>
    <row r="113" spans="2:40" ht="15" customHeight="1" x14ac:dyDescent="0.3">
      <c r="B113" s="245"/>
      <c r="C113" s="122">
        <f t="shared" si="6"/>
        <v>2022</v>
      </c>
      <c r="D113" s="29" t="s">
        <v>182</v>
      </c>
      <c r="E113" s="95">
        <f t="shared" ref="E113:O113" si="30">F73/E73</f>
        <v>1</v>
      </c>
      <c r="F113" s="95">
        <f t="shared" si="30"/>
        <v>5</v>
      </c>
      <c r="G113" s="95">
        <f t="shared" si="30"/>
        <v>2.6</v>
      </c>
      <c r="H113" s="95">
        <f t="shared" si="30"/>
        <v>1.8461538461538463</v>
      </c>
      <c r="I113" s="95">
        <f t="shared" si="30"/>
        <v>1.2083333333333333</v>
      </c>
      <c r="J113" s="95">
        <f t="shared" si="30"/>
        <v>1.2758620689655173</v>
      </c>
      <c r="K113" s="95">
        <f t="shared" si="30"/>
        <v>1.1027027027027025</v>
      </c>
      <c r="L113" s="95">
        <f t="shared" si="30"/>
        <v>1.1225490196078431</v>
      </c>
      <c r="M113" s="95">
        <f t="shared" si="30"/>
        <v>1.0655021834061136</v>
      </c>
      <c r="N113" s="95">
        <f t="shared" si="30"/>
        <v>1.1598360655737705</v>
      </c>
      <c r="O113" s="95">
        <f t="shared" si="30"/>
        <v>1.0459363957597172</v>
      </c>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6"/>
    </row>
    <row r="114" spans="2:40" ht="15" customHeight="1" x14ac:dyDescent="0.3">
      <c r="B114" s="245"/>
      <c r="C114" s="122">
        <f t="shared" si="6"/>
        <v>2022</v>
      </c>
      <c r="D114" s="29" t="s">
        <v>183</v>
      </c>
      <c r="E114" s="95" t="e">
        <f t="shared" ref="E114:N114" si="31">F74/E74</f>
        <v>#DIV/0!</v>
      </c>
      <c r="F114" s="95">
        <f t="shared" si="31"/>
        <v>2.6666666666666665</v>
      </c>
      <c r="G114" s="95">
        <f t="shared" si="31"/>
        <v>2.25</v>
      </c>
      <c r="H114" s="95">
        <f t="shared" si="31"/>
        <v>1.2666666666666666</v>
      </c>
      <c r="I114" s="95">
        <f t="shared" si="31"/>
        <v>1.263157894736842</v>
      </c>
      <c r="J114" s="95">
        <f t="shared" si="31"/>
        <v>1.1666666666666665</v>
      </c>
      <c r="K114" s="95">
        <f t="shared" si="31"/>
        <v>1.5119047619047616</v>
      </c>
      <c r="L114" s="95">
        <f t="shared" si="31"/>
        <v>1.1377952755905512</v>
      </c>
      <c r="M114" s="95">
        <f t="shared" si="31"/>
        <v>1.1141868512110726</v>
      </c>
      <c r="N114" s="95">
        <f t="shared" si="31"/>
        <v>1.1242236024844718</v>
      </c>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6"/>
    </row>
    <row r="115" spans="2:40" ht="15" customHeight="1" x14ac:dyDescent="0.3">
      <c r="B115" s="245"/>
      <c r="C115" s="122">
        <f t="shared" si="6"/>
        <v>2022</v>
      </c>
      <c r="D115" s="29" t="s">
        <v>184</v>
      </c>
      <c r="E115" s="95" t="e">
        <f t="shared" ref="E115:M115" si="32">F75/E75</f>
        <v>#DIV/0!</v>
      </c>
      <c r="F115" s="95">
        <f t="shared" si="32"/>
        <v>12.8</v>
      </c>
      <c r="G115" s="95">
        <f t="shared" si="32"/>
        <v>2.015625</v>
      </c>
      <c r="H115" s="95">
        <f t="shared" si="32"/>
        <v>1.2713178294573642</v>
      </c>
      <c r="I115" s="95">
        <f t="shared" si="32"/>
        <v>1.1829268292682926</v>
      </c>
      <c r="J115" s="95">
        <f t="shared" si="32"/>
        <v>1.2525773195876289</v>
      </c>
      <c r="K115" s="95">
        <f t="shared" si="32"/>
        <v>1.0781893004115226</v>
      </c>
      <c r="L115" s="95">
        <f t="shared" si="32"/>
        <v>1.1564885496183204</v>
      </c>
      <c r="M115" s="95">
        <f t="shared" si="32"/>
        <v>1.1881188118811878</v>
      </c>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c r="AN115" s="96"/>
    </row>
    <row r="116" spans="2:40" ht="15" customHeight="1" x14ac:dyDescent="0.3">
      <c r="B116" s="245"/>
      <c r="C116" s="122">
        <f t="shared" si="6"/>
        <v>2022</v>
      </c>
      <c r="D116" s="29" t="s">
        <v>185</v>
      </c>
      <c r="E116" s="95">
        <f t="shared" ref="E116:L116" si="33">F76/E76</f>
        <v>2.6666666666666665</v>
      </c>
      <c r="F116" s="95">
        <f t="shared" si="33"/>
        <v>1.625</v>
      </c>
      <c r="G116" s="95">
        <f t="shared" si="33"/>
        <v>1.9846153846153847</v>
      </c>
      <c r="H116" s="95">
        <f t="shared" si="33"/>
        <v>1.4573643410852712</v>
      </c>
      <c r="I116" s="95">
        <f t="shared" si="33"/>
        <v>1.1861702127659575</v>
      </c>
      <c r="J116" s="95">
        <f t="shared" si="33"/>
        <v>1.1748878923766815</v>
      </c>
      <c r="K116" s="95">
        <f t="shared" si="33"/>
        <v>1.1832061068702286</v>
      </c>
      <c r="L116" s="95">
        <f t="shared" si="33"/>
        <v>1.2032258064516124</v>
      </c>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6"/>
    </row>
    <row r="117" spans="2:40" ht="14" x14ac:dyDescent="0.3">
      <c r="B117" s="245"/>
      <c r="C117" s="122">
        <f t="shared" si="6"/>
        <v>2023</v>
      </c>
      <c r="D117" s="29" t="s">
        <v>186</v>
      </c>
      <c r="E117" s="95" t="e">
        <f t="shared" ref="E117:K117" si="34">F77/E77</f>
        <v>#DIV/0!</v>
      </c>
      <c r="F117" s="95">
        <f t="shared" si="34"/>
        <v>5</v>
      </c>
      <c r="G117" s="95">
        <f t="shared" si="34"/>
        <v>2.96</v>
      </c>
      <c r="H117" s="95">
        <f t="shared" si="34"/>
        <v>1.9324324324324325</v>
      </c>
      <c r="I117" s="95">
        <f t="shared" si="34"/>
        <v>1.2937062937062938</v>
      </c>
      <c r="J117" s="95">
        <f t="shared" si="34"/>
        <v>1.2540540540540539</v>
      </c>
      <c r="K117" s="95">
        <f t="shared" si="34"/>
        <v>1.1896551724137927</v>
      </c>
      <c r="L117" s="95"/>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c r="AK117" s="95"/>
      <c r="AL117" s="95"/>
      <c r="AM117" s="95"/>
      <c r="AN117" s="96"/>
    </row>
    <row r="118" spans="2:40" ht="14" x14ac:dyDescent="0.3">
      <c r="B118" s="245"/>
      <c r="C118" s="122">
        <f t="shared" si="6"/>
        <v>2023</v>
      </c>
      <c r="D118" s="29" t="s">
        <v>187</v>
      </c>
      <c r="E118" s="95" t="e">
        <f t="shared" ref="E118:J118" si="35">F78/E78</f>
        <v>#DIV/0!</v>
      </c>
      <c r="F118" s="95">
        <f t="shared" si="35"/>
        <v>8</v>
      </c>
      <c r="G118" s="95">
        <f t="shared" si="35"/>
        <v>2.5</v>
      </c>
      <c r="H118" s="95">
        <f t="shared" si="35"/>
        <v>1.7299999999999998</v>
      </c>
      <c r="I118" s="95">
        <f t="shared" si="35"/>
        <v>1.2312138728323696</v>
      </c>
      <c r="J118" s="95">
        <f t="shared" si="35"/>
        <v>1.2394366197183093</v>
      </c>
      <c r="K118" s="95"/>
      <c r="L118" s="95"/>
      <c r="M118" s="95"/>
      <c r="N118" s="95"/>
      <c r="O118" s="95"/>
      <c r="P118" s="95"/>
      <c r="Q118" s="95"/>
      <c r="R118" s="95"/>
      <c r="S118" s="95"/>
      <c r="T118" s="95"/>
      <c r="U118" s="95"/>
      <c r="V118" s="95"/>
      <c r="W118" s="95"/>
      <c r="X118" s="95"/>
      <c r="Y118" s="95"/>
      <c r="Z118" s="95"/>
      <c r="AA118" s="95"/>
      <c r="AB118" s="95"/>
      <c r="AC118" s="95"/>
      <c r="AD118" s="95"/>
      <c r="AE118" s="95"/>
      <c r="AF118" s="95"/>
      <c r="AG118" s="95"/>
      <c r="AH118" s="95"/>
      <c r="AI118" s="95"/>
      <c r="AJ118" s="95"/>
      <c r="AK118" s="95"/>
      <c r="AL118" s="95"/>
      <c r="AM118" s="95"/>
      <c r="AN118" s="96"/>
    </row>
    <row r="119" spans="2:40" ht="14" x14ac:dyDescent="0.3">
      <c r="B119" s="245"/>
      <c r="C119" s="122">
        <f t="shared" si="6"/>
        <v>2023</v>
      </c>
      <c r="D119" s="29" t="s">
        <v>188</v>
      </c>
      <c r="E119" s="95">
        <f>F79/E79</f>
        <v>1</v>
      </c>
      <c r="F119" s="95">
        <f>G79/F79</f>
        <v>11.8</v>
      </c>
      <c r="G119" s="95">
        <f>H79/G79</f>
        <v>2.4745762711864407</v>
      </c>
      <c r="H119" s="95">
        <f>I79/H79</f>
        <v>1.3835616438356162</v>
      </c>
      <c r="I119" s="95">
        <f>J79/I79</f>
        <v>1.2623762376237619</v>
      </c>
      <c r="J119" s="95"/>
      <c r="K119" s="95"/>
      <c r="L119" s="95"/>
      <c r="M119" s="95"/>
      <c r="N119" s="95"/>
      <c r="O119" s="95"/>
      <c r="P119" s="95"/>
      <c r="Q119" s="95"/>
      <c r="R119" s="95"/>
      <c r="S119" s="95"/>
      <c r="T119" s="95"/>
      <c r="U119" s="95"/>
      <c r="V119" s="95"/>
      <c r="W119" s="95"/>
      <c r="X119" s="95"/>
      <c r="Y119" s="95"/>
      <c r="Z119" s="95"/>
      <c r="AA119" s="95"/>
      <c r="AB119" s="95"/>
      <c r="AC119" s="95"/>
      <c r="AD119" s="95"/>
      <c r="AE119" s="95"/>
      <c r="AF119" s="95"/>
      <c r="AG119" s="95"/>
      <c r="AH119" s="95"/>
      <c r="AI119" s="95"/>
      <c r="AJ119" s="95"/>
      <c r="AK119" s="95"/>
      <c r="AL119" s="95"/>
      <c r="AM119" s="95"/>
      <c r="AN119" s="96"/>
    </row>
    <row r="120" spans="2:40" ht="14" x14ac:dyDescent="0.3">
      <c r="B120" s="245"/>
      <c r="C120" s="122">
        <f t="shared" si="6"/>
        <v>2023</v>
      </c>
      <c r="D120" s="29" t="s">
        <v>189</v>
      </c>
      <c r="E120" s="95" t="e">
        <f>F80/E80</f>
        <v>#DIV/0!</v>
      </c>
      <c r="F120" s="95" t="e">
        <f>G80/F80</f>
        <v>#DIV/0!</v>
      </c>
      <c r="G120" s="95">
        <f>H80/G80</f>
        <v>5.4666666666666677</v>
      </c>
      <c r="H120" s="95">
        <f>I80/H80</f>
        <v>1.7682926829268295</v>
      </c>
      <c r="I120" s="95"/>
      <c r="J120" s="95"/>
      <c r="K120" s="95"/>
      <c r="L120" s="95"/>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c r="AN120" s="96"/>
    </row>
    <row r="121" spans="2:40" ht="14" x14ac:dyDescent="0.3">
      <c r="B121" s="245"/>
      <c r="C121" s="122">
        <f t="shared" si="6"/>
        <v>2024</v>
      </c>
      <c r="D121" s="29" t="s">
        <v>190</v>
      </c>
      <c r="E121" s="95" t="e">
        <f>F81/E81</f>
        <v>#DIV/0!</v>
      </c>
      <c r="F121" s="95">
        <f>G81/F81</f>
        <v>9</v>
      </c>
      <c r="G121" s="95">
        <f>H81/G81</f>
        <v>2.9777777777777787</v>
      </c>
      <c r="H121" s="95"/>
      <c r="I121" s="95"/>
      <c r="J121" s="95"/>
      <c r="K121" s="95"/>
      <c r="L121" s="95"/>
      <c r="M121" s="95"/>
      <c r="N121" s="95"/>
      <c r="O121" s="95"/>
      <c r="P121" s="95"/>
      <c r="Q121" s="95"/>
      <c r="R121" s="95"/>
      <c r="S121" s="95"/>
      <c r="T121" s="95"/>
      <c r="U121" s="95"/>
      <c r="V121" s="95"/>
      <c r="W121" s="95"/>
      <c r="X121" s="95"/>
      <c r="Y121" s="95"/>
      <c r="Z121" s="95"/>
      <c r="AA121" s="95"/>
      <c r="AB121" s="95"/>
      <c r="AC121" s="95"/>
      <c r="AD121" s="95"/>
      <c r="AE121" s="95"/>
      <c r="AF121" s="95"/>
      <c r="AG121" s="95"/>
      <c r="AH121" s="95"/>
      <c r="AI121" s="95"/>
      <c r="AJ121" s="95"/>
      <c r="AK121" s="95"/>
      <c r="AL121" s="95"/>
      <c r="AM121" s="95"/>
      <c r="AN121" s="96"/>
    </row>
    <row r="122" spans="2:40" ht="14" x14ac:dyDescent="0.3">
      <c r="B122" s="245"/>
      <c r="C122" s="122">
        <f t="shared" si="6"/>
        <v>2024</v>
      </c>
      <c r="D122" s="29" t="s">
        <v>191</v>
      </c>
      <c r="E122" s="95" t="e">
        <f>F82/E82</f>
        <v>#DIV/0!</v>
      </c>
      <c r="F122" s="95">
        <f>G82/F82</f>
        <v>9.4</v>
      </c>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6"/>
    </row>
    <row r="123" spans="2:40" ht="14" x14ac:dyDescent="0.3">
      <c r="B123" s="245"/>
      <c r="C123" s="122">
        <f t="shared" si="6"/>
        <v>2024</v>
      </c>
      <c r="D123" s="29" t="s">
        <v>192</v>
      </c>
      <c r="E123" s="95">
        <f>F83/E83</f>
        <v>5.4999999999999991</v>
      </c>
      <c r="F123" s="95"/>
      <c r="G123" s="95"/>
      <c r="H123" s="95"/>
      <c r="I123" s="95"/>
      <c r="J123" s="95"/>
      <c r="K123" s="95"/>
      <c r="L123" s="95"/>
      <c r="M123" s="95"/>
      <c r="N123" s="95"/>
      <c r="O123" s="95"/>
      <c r="P123" s="95"/>
      <c r="Q123" s="95"/>
      <c r="R123" s="95"/>
      <c r="S123" s="95"/>
      <c r="T123" s="95"/>
      <c r="U123" s="95"/>
      <c r="V123" s="95"/>
      <c r="W123" s="95"/>
      <c r="X123" s="95"/>
      <c r="Y123" s="95"/>
      <c r="Z123" s="95"/>
      <c r="AA123" s="95"/>
      <c r="AB123" s="95"/>
      <c r="AC123" s="95"/>
      <c r="AD123" s="95"/>
      <c r="AE123" s="95"/>
      <c r="AF123" s="95"/>
      <c r="AG123" s="95"/>
      <c r="AH123" s="95"/>
      <c r="AI123" s="95"/>
      <c r="AJ123" s="95"/>
      <c r="AK123" s="95"/>
      <c r="AL123" s="95"/>
      <c r="AM123" s="95"/>
      <c r="AN123" s="96"/>
    </row>
    <row r="124" spans="2:40" ht="14" x14ac:dyDescent="0.3">
      <c r="B124" s="245"/>
      <c r="C124" s="123">
        <f t="shared" si="6"/>
        <v>2024</v>
      </c>
      <c r="D124" s="41" t="s">
        <v>193</v>
      </c>
      <c r="E124" s="97"/>
      <c r="F124" s="98"/>
      <c r="G124" s="98"/>
      <c r="H124" s="98"/>
      <c r="I124" s="98"/>
      <c r="J124" s="98"/>
      <c r="K124" s="98"/>
      <c r="L124" s="98"/>
      <c r="M124" s="98"/>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9"/>
    </row>
    <row r="126" spans="2:40" ht="14" x14ac:dyDescent="0.3">
      <c r="C126" s="84" t="s">
        <v>35</v>
      </c>
      <c r="D126" s="100"/>
      <c r="E126" s="100">
        <f t="shared" ref="E126:M126" si="36">E171</f>
        <v>4.4093959731543624</v>
      </c>
      <c r="F126" s="100">
        <f t="shared" si="36"/>
        <v>2.6377952755905514</v>
      </c>
      <c r="G126" s="100">
        <f t="shared" si="36"/>
        <v>2.0386977886977879</v>
      </c>
      <c r="H126" s="100">
        <f t="shared" si="36"/>
        <v>1.3717425431711148</v>
      </c>
      <c r="I126" s="100">
        <f t="shared" si="36"/>
        <v>1.2083333333333333</v>
      </c>
      <c r="J126" s="100">
        <f t="shared" si="36"/>
        <v>1.1412662404619509</v>
      </c>
      <c r="K126" s="100">
        <f t="shared" si="36"/>
        <v>1.1206831119544594</v>
      </c>
      <c r="L126" s="100">
        <f t="shared" si="36"/>
        <v>1.0964476021314384</v>
      </c>
      <c r="M126" s="100">
        <f t="shared" si="36"/>
        <v>1.0825862068965517</v>
      </c>
      <c r="N126" s="100">
        <f t="shared" ref="N126:AN126" si="37">N171</f>
        <v>1.0739989863152559</v>
      </c>
      <c r="O126" s="100">
        <f t="shared" si="37"/>
        <v>1.0703919933277732</v>
      </c>
      <c r="P126" s="100">
        <f t="shared" si="37"/>
        <v>1.0664924032020913</v>
      </c>
      <c r="Q126" s="100">
        <f t="shared" si="37"/>
        <v>1.0551386623164762</v>
      </c>
      <c r="R126" s="100">
        <f t="shared" si="37"/>
        <v>1.0503501167055687</v>
      </c>
      <c r="S126" s="100">
        <f t="shared" si="37"/>
        <v>1.0355502636502805</v>
      </c>
      <c r="T126" s="100">
        <f t="shared" si="37"/>
        <v>1.0361403508771931</v>
      </c>
      <c r="U126" s="100">
        <f t="shared" si="37"/>
        <v>1.0238095238095237</v>
      </c>
      <c r="V126" s="100">
        <f t="shared" si="37"/>
        <v>1.0374950922654103</v>
      </c>
      <c r="W126" s="100">
        <f t="shared" si="37"/>
        <v>1.0259873132801309</v>
      </c>
      <c r="X126" s="100">
        <f t="shared" si="37"/>
        <v>1.0243047952704181</v>
      </c>
      <c r="Y126" s="100">
        <f t="shared" si="37"/>
        <v>1.0323647531301678</v>
      </c>
      <c r="Z126" s="100">
        <f t="shared" si="37"/>
        <v>1.0253549695740365</v>
      </c>
      <c r="AA126" s="100">
        <f t="shared" si="37"/>
        <v>1.0211876219682186</v>
      </c>
      <c r="AB126" s="100">
        <f t="shared" si="37"/>
        <v>1.0171019900497513</v>
      </c>
      <c r="AC126" s="100">
        <f t="shared" si="37"/>
        <v>1.0133913625711417</v>
      </c>
      <c r="AD126" s="100">
        <f t="shared" si="37"/>
        <v>1.0182699478001493</v>
      </c>
      <c r="AE126" s="100">
        <f t="shared" si="37"/>
        <v>1.0183486238532111</v>
      </c>
      <c r="AF126" s="100">
        <f t="shared" si="37"/>
        <v>1.0106580166821131</v>
      </c>
      <c r="AG126" s="100">
        <f t="shared" si="37"/>
        <v>1.0104914411927113</v>
      </c>
      <c r="AH126" s="100">
        <f t="shared" si="37"/>
        <v>1.0191204588910134</v>
      </c>
      <c r="AI126" s="100">
        <f t="shared" si="37"/>
        <v>1.0140077821011675</v>
      </c>
      <c r="AJ126" s="100">
        <f t="shared" si="37"/>
        <v>1.0142131979695432</v>
      </c>
      <c r="AK126" s="100">
        <f t="shared" si="37"/>
        <v>1</v>
      </c>
      <c r="AL126" s="100">
        <f t="shared" si="37"/>
        <v>1.0181818181818181</v>
      </c>
      <c r="AM126" s="100">
        <f t="shared" si="37"/>
        <v>1</v>
      </c>
      <c r="AN126" s="115">
        <f t="shared" si="37"/>
        <v>0</v>
      </c>
    </row>
    <row r="127" spans="2:40" ht="14" x14ac:dyDescent="0.3">
      <c r="C127" s="222" t="s">
        <v>204</v>
      </c>
      <c r="D127" s="98"/>
      <c r="E127" s="98">
        <f t="shared" ref="E127:AN127" si="38">E217</f>
        <v>4.3636363636363633</v>
      </c>
      <c r="F127" s="98">
        <f t="shared" si="38"/>
        <v>4.0000000000000009</v>
      </c>
      <c r="G127" s="98">
        <f t="shared" si="38"/>
        <v>2.0571120689655169</v>
      </c>
      <c r="H127" s="98">
        <f t="shared" si="38"/>
        <v>1.3984455958549225</v>
      </c>
      <c r="I127" s="98">
        <f t="shared" si="38"/>
        <v>1.2204810495626821</v>
      </c>
      <c r="J127" s="98">
        <f t="shared" si="38"/>
        <v>1.1426818042344276</v>
      </c>
      <c r="K127" s="98">
        <f t="shared" si="38"/>
        <v>1.1171195652173911</v>
      </c>
      <c r="L127" s="98">
        <f t="shared" si="38"/>
        <v>1.0963235294117646</v>
      </c>
      <c r="M127" s="98">
        <f t="shared" si="38"/>
        <v>1.0773207990599296</v>
      </c>
      <c r="N127" s="98">
        <f t="shared" si="38"/>
        <v>1.0694632386107352</v>
      </c>
      <c r="O127" s="98">
        <f t="shared" si="38"/>
        <v>1.0693654266958423</v>
      </c>
      <c r="P127" s="98">
        <f t="shared" si="38"/>
        <v>1.0696600923206043</v>
      </c>
      <c r="Q127" s="98">
        <f t="shared" si="38"/>
        <v>1.0584178498985801</v>
      </c>
      <c r="R127" s="98">
        <f t="shared" si="38"/>
        <v>1.0531655844155843</v>
      </c>
      <c r="S127" s="98">
        <f t="shared" si="38"/>
        <v>1.0368073614722946</v>
      </c>
      <c r="T127" s="98">
        <f t="shared" si="38"/>
        <v>1.0362362362362361</v>
      </c>
      <c r="U127" s="98">
        <f t="shared" si="38"/>
        <v>1.0263959390862945</v>
      </c>
      <c r="V127" s="98">
        <f t="shared" si="38"/>
        <v>1.0378344481605353</v>
      </c>
      <c r="W127" s="98">
        <f t="shared" si="38"/>
        <v>1.0269524617996604</v>
      </c>
      <c r="X127" s="98">
        <f t="shared" si="38"/>
        <v>1.0243047952704181</v>
      </c>
      <c r="Y127" s="98">
        <f t="shared" si="38"/>
        <v>1.0323647531301678</v>
      </c>
      <c r="Z127" s="98">
        <f t="shared" si="38"/>
        <v>1.0253549695740365</v>
      </c>
      <c r="AA127" s="98">
        <f t="shared" si="38"/>
        <v>1.0211876219682186</v>
      </c>
      <c r="AB127" s="98">
        <f t="shared" si="38"/>
        <v>1.0171019900497513</v>
      </c>
      <c r="AC127" s="98">
        <f t="shared" si="38"/>
        <v>1.0133913625711417</v>
      </c>
      <c r="AD127" s="98">
        <f t="shared" si="38"/>
        <v>1.0182699478001493</v>
      </c>
      <c r="AE127" s="98">
        <f t="shared" si="38"/>
        <v>1.0183486238532111</v>
      </c>
      <c r="AF127" s="98">
        <f t="shared" si="38"/>
        <v>1.0106580166821131</v>
      </c>
      <c r="AG127" s="98">
        <f t="shared" si="38"/>
        <v>1.0104914411927113</v>
      </c>
      <c r="AH127" s="98">
        <f t="shared" si="38"/>
        <v>1.0191204588910134</v>
      </c>
      <c r="AI127" s="98">
        <f t="shared" si="38"/>
        <v>1.0140077821011675</v>
      </c>
      <c r="AJ127" s="98">
        <f t="shared" si="38"/>
        <v>1.0142131979695432</v>
      </c>
      <c r="AK127" s="98">
        <f t="shared" si="38"/>
        <v>1</v>
      </c>
      <c r="AL127" s="98">
        <f t="shared" si="38"/>
        <v>1.0181818181818181</v>
      </c>
      <c r="AM127" s="98">
        <f t="shared" si="38"/>
        <v>1</v>
      </c>
      <c r="AN127" s="21">
        <f t="shared" si="38"/>
        <v>0</v>
      </c>
    </row>
    <row r="129" spans="2:45" ht="14" x14ac:dyDescent="0.3">
      <c r="C129" s="10" t="s">
        <v>199</v>
      </c>
      <c r="AP129" s="1" t="s">
        <v>32</v>
      </c>
      <c r="AR129" s="7">
        <f>SUM('Chain Ladder - Amount'!E9:AN44)/SUM(E9:AN44)</f>
        <v>47348.268839103883</v>
      </c>
    </row>
    <row r="130" spans="2:45" ht="14" x14ac:dyDescent="0.3">
      <c r="E130" s="244" t="s">
        <v>121</v>
      </c>
      <c r="F130" s="244"/>
      <c r="G130" s="244"/>
      <c r="H130" s="244"/>
      <c r="I130" s="244"/>
      <c r="J130" s="244"/>
      <c r="K130" s="244"/>
      <c r="L130" s="244"/>
      <c r="M130" s="244"/>
      <c r="N130" s="244"/>
      <c r="O130" s="244"/>
      <c r="P130" s="244"/>
      <c r="Q130" s="244"/>
      <c r="R130" s="244"/>
      <c r="S130" s="244"/>
      <c r="T130" s="244"/>
      <c r="U130" s="244"/>
      <c r="V130" s="244"/>
      <c r="W130" s="244"/>
      <c r="X130" s="244"/>
      <c r="Y130" s="244"/>
      <c r="Z130" s="244"/>
      <c r="AA130" s="244"/>
      <c r="AB130" s="244"/>
      <c r="AC130" s="244"/>
      <c r="AD130" s="244"/>
      <c r="AE130" s="244"/>
      <c r="AF130" s="244"/>
      <c r="AG130" s="244"/>
      <c r="AH130" s="244"/>
      <c r="AI130" s="244"/>
      <c r="AJ130" s="244"/>
      <c r="AK130" s="244"/>
      <c r="AL130" s="244"/>
      <c r="AM130" s="244"/>
      <c r="AN130" s="244"/>
    </row>
    <row r="131" spans="2:45" ht="14" x14ac:dyDescent="0.3">
      <c r="C131" s="23" t="s">
        <v>151</v>
      </c>
      <c r="D131" s="23" t="s">
        <v>152</v>
      </c>
      <c r="E131" s="24">
        <v>0</v>
      </c>
      <c r="F131" s="24">
        <f t="shared" ref="F131:M131" si="39">E131+1</f>
        <v>1</v>
      </c>
      <c r="G131" s="24">
        <f t="shared" si="39"/>
        <v>2</v>
      </c>
      <c r="H131" s="24">
        <f t="shared" si="39"/>
        <v>3</v>
      </c>
      <c r="I131" s="24">
        <f t="shared" si="39"/>
        <v>4</v>
      </c>
      <c r="J131" s="24">
        <f t="shared" si="39"/>
        <v>5</v>
      </c>
      <c r="K131" s="24">
        <f t="shared" si="39"/>
        <v>6</v>
      </c>
      <c r="L131" s="24">
        <f t="shared" si="39"/>
        <v>7</v>
      </c>
      <c r="M131" s="24">
        <f t="shared" si="39"/>
        <v>8</v>
      </c>
      <c r="N131" s="24">
        <f t="shared" ref="N131:AN131" si="40">M131+1</f>
        <v>9</v>
      </c>
      <c r="O131" s="24">
        <f t="shared" si="40"/>
        <v>10</v>
      </c>
      <c r="P131" s="24">
        <f t="shared" si="40"/>
        <v>11</v>
      </c>
      <c r="Q131" s="24">
        <f t="shared" si="40"/>
        <v>12</v>
      </c>
      <c r="R131" s="24">
        <f t="shared" si="40"/>
        <v>13</v>
      </c>
      <c r="S131" s="24">
        <f t="shared" si="40"/>
        <v>14</v>
      </c>
      <c r="T131" s="24">
        <f t="shared" si="40"/>
        <v>15</v>
      </c>
      <c r="U131" s="24">
        <f t="shared" si="40"/>
        <v>16</v>
      </c>
      <c r="V131" s="24">
        <f t="shared" si="40"/>
        <v>17</v>
      </c>
      <c r="W131" s="24">
        <f t="shared" si="40"/>
        <v>18</v>
      </c>
      <c r="X131" s="24">
        <f t="shared" si="40"/>
        <v>19</v>
      </c>
      <c r="Y131" s="24">
        <f t="shared" si="40"/>
        <v>20</v>
      </c>
      <c r="Z131" s="24">
        <f t="shared" si="40"/>
        <v>21</v>
      </c>
      <c r="AA131" s="24">
        <f t="shared" si="40"/>
        <v>22</v>
      </c>
      <c r="AB131" s="24">
        <f t="shared" si="40"/>
        <v>23</v>
      </c>
      <c r="AC131" s="24">
        <f t="shared" si="40"/>
        <v>24</v>
      </c>
      <c r="AD131" s="24">
        <f t="shared" si="40"/>
        <v>25</v>
      </c>
      <c r="AE131" s="24">
        <f t="shared" si="40"/>
        <v>26</v>
      </c>
      <c r="AF131" s="24">
        <f t="shared" si="40"/>
        <v>27</v>
      </c>
      <c r="AG131" s="24">
        <f t="shared" si="40"/>
        <v>28</v>
      </c>
      <c r="AH131" s="24">
        <f t="shared" si="40"/>
        <v>29</v>
      </c>
      <c r="AI131" s="24">
        <f t="shared" si="40"/>
        <v>30</v>
      </c>
      <c r="AJ131" s="24">
        <f t="shared" si="40"/>
        <v>31</v>
      </c>
      <c r="AK131" s="24">
        <f t="shared" si="40"/>
        <v>32</v>
      </c>
      <c r="AL131" s="24">
        <f t="shared" si="40"/>
        <v>33</v>
      </c>
      <c r="AM131" s="24">
        <f t="shared" si="40"/>
        <v>34</v>
      </c>
      <c r="AN131" s="25">
        <f t="shared" si="40"/>
        <v>35</v>
      </c>
      <c r="AO131" s="26" t="s">
        <v>47</v>
      </c>
      <c r="AP131" s="27" t="s">
        <v>48</v>
      </c>
      <c r="AQ131" s="26" t="s">
        <v>59</v>
      </c>
      <c r="AR131" s="28" t="s">
        <v>60</v>
      </c>
      <c r="AS131" s="27" t="s">
        <v>19</v>
      </c>
    </row>
    <row r="132" spans="2:45" ht="15" customHeight="1" x14ac:dyDescent="0.3">
      <c r="B132" s="245" t="s">
        <v>122</v>
      </c>
      <c r="C132" s="122">
        <f>_xlfn.NUMBERVALUE(LEFT(D132,4))</f>
        <v>2016</v>
      </c>
      <c r="D132" s="29" t="s">
        <v>158</v>
      </c>
      <c r="E132" s="3">
        <f t="shared" ref="E132:N132" si="41">E49</f>
        <v>0</v>
      </c>
      <c r="F132" s="3">
        <f t="shared" si="41"/>
        <v>1</v>
      </c>
      <c r="G132" s="3">
        <f t="shared" si="41"/>
        <v>3</v>
      </c>
      <c r="H132" s="3">
        <f t="shared" si="41"/>
        <v>8</v>
      </c>
      <c r="I132" s="3">
        <f t="shared" si="41"/>
        <v>13</v>
      </c>
      <c r="J132" s="3">
        <f t="shared" si="41"/>
        <v>15</v>
      </c>
      <c r="K132" s="3">
        <f t="shared" si="41"/>
        <v>18</v>
      </c>
      <c r="L132" s="3">
        <f t="shared" si="41"/>
        <v>24</v>
      </c>
      <c r="M132" s="114">
        <f t="shared" si="41"/>
        <v>28</v>
      </c>
      <c r="N132" s="114">
        <f t="shared" si="41"/>
        <v>30</v>
      </c>
      <c r="O132" s="3">
        <f t="shared" ref="N132:O157" si="42">O49</f>
        <v>31</v>
      </c>
      <c r="P132" s="3">
        <f t="shared" ref="P132:AM132" si="43">P49</f>
        <v>33</v>
      </c>
      <c r="Q132" s="3">
        <f t="shared" si="43"/>
        <v>33</v>
      </c>
      <c r="R132" s="3">
        <f t="shared" si="43"/>
        <v>34</v>
      </c>
      <c r="S132" s="3">
        <f t="shared" si="43"/>
        <v>34</v>
      </c>
      <c r="T132" s="3">
        <f t="shared" si="43"/>
        <v>34</v>
      </c>
      <c r="U132" s="3">
        <f t="shared" si="43"/>
        <v>35</v>
      </c>
      <c r="V132" s="3">
        <f t="shared" si="43"/>
        <v>35</v>
      </c>
      <c r="W132" s="3">
        <f t="shared" si="43"/>
        <v>35</v>
      </c>
      <c r="X132" s="3">
        <f t="shared" si="43"/>
        <v>35</v>
      </c>
      <c r="Y132" s="3">
        <f t="shared" si="43"/>
        <v>35</v>
      </c>
      <c r="Z132" s="3">
        <f t="shared" si="43"/>
        <v>37</v>
      </c>
      <c r="AA132" s="3">
        <f t="shared" si="43"/>
        <v>38</v>
      </c>
      <c r="AB132" s="3">
        <f t="shared" si="43"/>
        <v>42</v>
      </c>
      <c r="AC132" s="3">
        <f t="shared" si="43"/>
        <v>43</v>
      </c>
      <c r="AD132" s="3">
        <f t="shared" si="43"/>
        <v>44</v>
      </c>
      <c r="AE132" s="3">
        <f t="shared" si="43"/>
        <v>45</v>
      </c>
      <c r="AF132" s="3">
        <f t="shared" si="43"/>
        <v>47</v>
      </c>
      <c r="AG132" s="3">
        <f t="shared" si="43"/>
        <v>48</v>
      </c>
      <c r="AH132" s="3">
        <f t="shared" si="43"/>
        <v>49</v>
      </c>
      <c r="AI132" s="3">
        <f t="shared" si="43"/>
        <v>51</v>
      </c>
      <c r="AJ132" s="3">
        <f t="shared" si="43"/>
        <v>51</v>
      </c>
      <c r="AK132" s="3">
        <f t="shared" si="43"/>
        <v>52</v>
      </c>
      <c r="AL132" s="3">
        <f t="shared" si="43"/>
        <v>52</v>
      </c>
      <c r="AM132" s="3">
        <f t="shared" si="43"/>
        <v>52</v>
      </c>
      <c r="AN132" s="114">
        <f>AN49</f>
        <v>52</v>
      </c>
      <c r="AO132" s="32">
        <f>AN132</f>
        <v>52</v>
      </c>
      <c r="AP132" s="31">
        <f>AO132-AN132</f>
        <v>0</v>
      </c>
      <c r="AQ132" s="33">
        <f>AR132+'Chain Ladder - Amount'!AQ179</f>
        <v>2290000</v>
      </c>
      <c r="AR132" s="34">
        <f t="shared" ref="AR132:AR140" si="44">AP132*$AR$129</f>
        <v>0</v>
      </c>
      <c r="AS132" s="35">
        <f>AQ132/'B-F Method'!F10</f>
        <v>0.69325664118671004</v>
      </c>
    </row>
    <row r="133" spans="2:45" ht="15" customHeight="1" x14ac:dyDescent="0.3">
      <c r="B133" s="245"/>
      <c r="C133" s="122">
        <f t="shared" ref="C133:C167" si="45">_xlfn.NUMBERVALUE(LEFT(D133,4))</f>
        <v>2016</v>
      </c>
      <c r="D133" s="29" t="s">
        <v>159</v>
      </c>
      <c r="E133" s="3">
        <f t="shared" ref="E133:M167" si="46">E50</f>
        <v>0</v>
      </c>
      <c r="F133" s="3">
        <f t="shared" si="46"/>
        <v>0</v>
      </c>
      <c r="G133" s="3">
        <f t="shared" si="46"/>
        <v>1</v>
      </c>
      <c r="H133" s="3">
        <f t="shared" si="46"/>
        <v>1</v>
      </c>
      <c r="I133" s="3">
        <f t="shared" si="46"/>
        <v>4</v>
      </c>
      <c r="J133" s="3">
        <f t="shared" si="46"/>
        <v>6</v>
      </c>
      <c r="K133" s="3">
        <f t="shared" si="46"/>
        <v>7</v>
      </c>
      <c r="L133" s="3">
        <f t="shared" si="46"/>
        <v>11</v>
      </c>
      <c r="M133" s="3">
        <f t="shared" si="46"/>
        <v>12</v>
      </c>
      <c r="N133" s="3">
        <f t="shared" si="42"/>
        <v>14</v>
      </c>
      <c r="O133" s="3">
        <f t="shared" si="42"/>
        <v>17</v>
      </c>
      <c r="P133" s="3">
        <f t="shared" ref="P133:AM133" si="47">P50</f>
        <v>18</v>
      </c>
      <c r="Q133" s="3">
        <f t="shared" si="47"/>
        <v>19</v>
      </c>
      <c r="R133" s="3">
        <f t="shared" si="47"/>
        <v>20</v>
      </c>
      <c r="S133" s="3">
        <f t="shared" si="47"/>
        <v>24</v>
      </c>
      <c r="T133" s="3">
        <f t="shared" si="47"/>
        <v>25</v>
      </c>
      <c r="U133" s="3">
        <f t="shared" si="47"/>
        <v>27</v>
      </c>
      <c r="V133" s="3">
        <f t="shared" si="47"/>
        <v>27</v>
      </c>
      <c r="W133" s="3">
        <f t="shared" si="47"/>
        <v>29</v>
      </c>
      <c r="X133" s="3">
        <f t="shared" si="47"/>
        <v>29</v>
      </c>
      <c r="Y133" s="3">
        <f t="shared" si="47"/>
        <v>29</v>
      </c>
      <c r="Z133" s="3">
        <f t="shared" si="47"/>
        <v>29</v>
      </c>
      <c r="AA133" s="3">
        <f t="shared" si="47"/>
        <v>31</v>
      </c>
      <c r="AB133" s="3">
        <f t="shared" si="47"/>
        <v>34</v>
      </c>
      <c r="AC133" s="3">
        <f t="shared" si="47"/>
        <v>34</v>
      </c>
      <c r="AD133" s="3">
        <f t="shared" si="47"/>
        <v>35</v>
      </c>
      <c r="AE133" s="3">
        <f t="shared" si="47"/>
        <v>35</v>
      </c>
      <c r="AF133" s="3">
        <f t="shared" si="47"/>
        <v>35</v>
      </c>
      <c r="AG133" s="3">
        <f t="shared" si="47"/>
        <v>35</v>
      </c>
      <c r="AH133" s="3">
        <f t="shared" si="47"/>
        <v>36</v>
      </c>
      <c r="AI133" s="3">
        <f t="shared" si="47"/>
        <v>36</v>
      </c>
      <c r="AJ133" s="3">
        <f t="shared" si="47"/>
        <v>36</v>
      </c>
      <c r="AK133" s="3">
        <f t="shared" si="47"/>
        <v>36</v>
      </c>
      <c r="AL133" s="3">
        <f t="shared" si="47"/>
        <v>36</v>
      </c>
      <c r="AM133" s="3">
        <f t="shared" si="47"/>
        <v>37.599999999999994</v>
      </c>
      <c r="AN133" s="92">
        <f t="shared" ref="AN133:AN146" si="48">AM$171*AM133</f>
        <v>37.599999999999994</v>
      </c>
      <c r="AO133" s="32">
        <f t="shared" ref="AO133:AO166" si="49">AN133</f>
        <v>37.599999999999994</v>
      </c>
      <c r="AP133" s="31">
        <f>AO133-AM133</f>
        <v>0</v>
      </c>
      <c r="AQ133" s="8">
        <f>AR133+'Chain Ladder - Amount'!AQ180</f>
        <v>2079800</v>
      </c>
      <c r="AR133" s="7">
        <f t="shared" si="44"/>
        <v>0</v>
      </c>
      <c r="AS133" s="38">
        <f>AQ133/'B-F Method'!F11</f>
        <v>0.62962234163324005</v>
      </c>
    </row>
    <row r="134" spans="2:45" ht="15" customHeight="1" x14ac:dyDescent="0.3">
      <c r="B134" s="245"/>
      <c r="C134" s="122">
        <f t="shared" si="45"/>
        <v>2016</v>
      </c>
      <c r="D134" s="29" t="s">
        <v>160</v>
      </c>
      <c r="E134" s="3">
        <f t="shared" si="46"/>
        <v>0</v>
      </c>
      <c r="F134" s="3">
        <f t="shared" si="46"/>
        <v>4</v>
      </c>
      <c r="G134" s="3">
        <f t="shared" si="46"/>
        <v>5</v>
      </c>
      <c r="H134" s="3">
        <f t="shared" si="46"/>
        <v>13</v>
      </c>
      <c r="I134" s="3">
        <f t="shared" si="46"/>
        <v>21</v>
      </c>
      <c r="J134" s="3">
        <f t="shared" si="46"/>
        <v>24</v>
      </c>
      <c r="K134" s="3">
        <f t="shared" si="46"/>
        <v>28</v>
      </c>
      <c r="L134" s="3">
        <f t="shared" si="46"/>
        <v>30</v>
      </c>
      <c r="M134" s="3">
        <f t="shared" si="46"/>
        <v>33</v>
      </c>
      <c r="N134" s="3">
        <f t="shared" si="42"/>
        <v>34</v>
      </c>
      <c r="O134" s="3">
        <f t="shared" si="42"/>
        <v>36</v>
      </c>
      <c r="P134" s="3">
        <f t="shared" ref="P134:AL134" si="50">P51</f>
        <v>39</v>
      </c>
      <c r="Q134" s="3">
        <f t="shared" si="50"/>
        <v>41</v>
      </c>
      <c r="R134" s="3">
        <f t="shared" si="50"/>
        <v>42</v>
      </c>
      <c r="S134" s="3">
        <f t="shared" si="50"/>
        <v>42</v>
      </c>
      <c r="T134" s="3">
        <f t="shared" si="50"/>
        <v>44</v>
      </c>
      <c r="U134" s="3">
        <f t="shared" si="50"/>
        <v>45</v>
      </c>
      <c r="V134" s="3">
        <f t="shared" si="50"/>
        <v>45</v>
      </c>
      <c r="W134" s="3">
        <f t="shared" si="50"/>
        <v>47</v>
      </c>
      <c r="X134" s="3">
        <f t="shared" si="50"/>
        <v>48</v>
      </c>
      <c r="Y134" s="3">
        <f t="shared" si="50"/>
        <v>49</v>
      </c>
      <c r="Z134" s="3">
        <f t="shared" si="50"/>
        <v>49</v>
      </c>
      <c r="AA134" s="3">
        <f t="shared" si="50"/>
        <v>49</v>
      </c>
      <c r="AB134" s="3">
        <f t="shared" si="50"/>
        <v>49</v>
      </c>
      <c r="AC134" s="3">
        <f t="shared" si="50"/>
        <v>49</v>
      </c>
      <c r="AD134" s="3">
        <f t="shared" si="50"/>
        <v>51</v>
      </c>
      <c r="AE134" s="3">
        <f t="shared" si="50"/>
        <v>53</v>
      </c>
      <c r="AF134" s="3">
        <f t="shared" si="50"/>
        <v>54</v>
      </c>
      <c r="AG134" s="3">
        <f t="shared" si="50"/>
        <v>55</v>
      </c>
      <c r="AH134" s="3">
        <f t="shared" si="50"/>
        <v>56</v>
      </c>
      <c r="AI134" s="3">
        <f t="shared" si="50"/>
        <v>58</v>
      </c>
      <c r="AJ134" s="3">
        <f t="shared" si="50"/>
        <v>59</v>
      </c>
      <c r="AK134" s="3">
        <f t="shared" si="50"/>
        <v>60</v>
      </c>
      <c r="AL134" s="3">
        <f t="shared" si="50"/>
        <v>60</v>
      </c>
      <c r="AM134" s="92">
        <f t="shared" ref="AM134:AM146" si="51">AL$171*AL134</f>
        <v>61.090909090909086</v>
      </c>
      <c r="AN134" s="37">
        <f t="shared" si="48"/>
        <v>61.090909090909086</v>
      </c>
      <c r="AO134" s="32">
        <f t="shared" si="49"/>
        <v>61.090909090909086</v>
      </c>
      <c r="AP134" s="31">
        <f>AO134-AL134</f>
        <v>1.0909090909090864</v>
      </c>
      <c r="AQ134" s="8">
        <f>AR134+'Chain Ladder - Amount'!AQ181</f>
        <v>3263652.6569153857</v>
      </c>
      <c r="AR134" s="7">
        <f t="shared" si="44"/>
        <v>51652.656915385836</v>
      </c>
      <c r="AS134" s="38">
        <f>AQ134/'B-F Method'!F12</f>
        <v>0.98801261088787884</v>
      </c>
    </row>
    <row r="135" spans="2:45" ht="15" customHeight="1" x14ac:dyDescent="0.3">
      <c r="B135" s="245"/>
      <c r="C135" s="122">
        <f t="shared" si="45"/>
        <v>2016</v>
      </c>
      <c r="D135" s="29" t="s">
        <v>161</v>
      </c>
      <c r="E135" s="3">
        <f t="shared" si="46"/>
        <v>0</v>
      </c>
      <c r="F135" s="3">
        <f t="shared" si="46"/>
        <v>4</v>
      </c>
      <c r="G135" s="3">
        <f t="shared" si="46"/>
        <v>5</v>
      </c>
      <c r="H135" s="3">
        <f t="shared" si="46"/>
        <v>10</v>
      </c>
      <c r="I135" s="3">
        <f t="shared" si="46"/>
        <v>18</v>
      </c>
      <c r="J135" s="3">
        <f t="shared" si="46"/>
        <v>22</v>
      </c>
      <c r="K135" s="3">
        <f t="shared" si="46"/>
        <v>23</v>
      </c>
      <c r="L135" s="3">
        <f t="shared" si="46"/>
        <v>25</v>
      </c>
      <c r="M135" s="3">
        <f t="shared" si="46"/>
        <v>28</v>
      </c>
      <c r="N135" s="3">
        <f t="shared" si="42"/>
        <v>32</v>
      </c>
      <c r="O135" s="3">
        <f t="shared" si="42"/>
        <v>34</v>
      </c>
      <c r="P135" s="3">
        <f t="shared" ref="P135:AK135" si="52">P52</f>
        <v>34</v>
      </c>
      <c r="Q135" s="3">
        <f t="shared" si="52"/>
        <v>34</v>
      </c>
      <c r="R135" s="3">
        <f t="shared" si="52"/>
        <v>36</v>
      </c>
      <c r="S135" s="3">
        <f t="shared" si="52"/>
        <v>37</v>
      </c>
      <c r="T135" s="3">
        <f t="shared" si="52"/>
        <v>38</v>
      </c>
      <c r="U135" s="3">
        <f t="shared" si="52"/>
        <v>39</v>
      </c>
      <c r="V135" s="3">
        <f t="shared" si="52"/>
        <v>41</v>
      </c>
      <c r="W135" s="3">
        <f t="shared" si="52"/>
        <v>41</v>
      </c>
      <c r="X135" s="3">
        <f t="shared" si="52"/>
        <v>43</v>
      </c>
      <c r="Y135" s="3">
        <f t="shared" si="52"/>
        <v>45</v>
      </c>
      <c r="Z135" s="3">
        <f t="shared" si="52"/>
        <v>45</v>
      </c>
      <c r="AA135" s="3">
        <f t="shared" si="52"/>
        <v>47</v>
      </c>
      <c r="AB135" s="3">
        <f t="shared" si="52"/>
        <v>47</v>
      </c>
      <c r="AC135" s="3">
        <f t="shared" si="52"/>
        <v>48</v>
      </c>
      <c r="AD135" s="3">
        <f t="shared" si="52"/>
        <v>48</v>
      </c>
      <c r="AE135" s="3">
        <f t="shared" si="52"/>
        <v>48</v>
      </c>
      <c r="AF135" s="3">
        <f t="shared" si="52"/>
        <v>49</v>
      </c>
      <c r="AG135" s="3">
        <f t="shared" si="52"/>
        <v>50</v>
      </c>
      <c r="AH135" s="3">
        <f t="shared" si="52"/>
        <v>50</v>
      </c>
      <c r="AI135" s="3">
        <f t="shared" si="52"/>
        <v>50</v>
      </c>
      <c r="AJ135" s="3">
        <f t="shared" si="52"/>
        <v>51</v>
      </c>
      <c r="AK135" s="3">
        <f t="shared" si="52"/>
        <v>51.8</v>
      </c>
      <c r="AL135" s="92">
        <f t="shared" ref="AL135:AL146" si="53">AK$171*AK135</f>
        <v>51.8</v>
      </c>
      <c r="AM135" s="37">
        <f t="shared" si="51"/>
        <v>52.741818181818175</v>
      </c>
      <c r="AN135" s="37">
        <f t="shared" si="48"/>
        <v>52.741818181818175</v>
      </c>
      <c r="AO135" s="32">
        <f t="shared" si="49"/>
        <v>52.741818181818175</v>
      </c>
      <c r="AP135" s="31">
        <f>AO135-AK135</f>
        <v>0.94181818181817789</v>
      </c>
      <c r="AQ135" s="8">
        <f>AR135+'Chain Ladder - Amount'!AQ182</f>
        <v>2714193.4604702829</v>
      </c>
      <c r="AR135" s="7">
        <f t="shared" si="44"/>
        <v>44593.460470283106</v>
      </c>
      <c r="AS135" s="38">
        <f>AQ135/'B-F Method'!F13</f>
        <v>0.82167364276705757</v>
      </c>
    </row>
    <row r="136" spans="2:45" ht="14" x14ac:dyDescent="0.3">
      <c r="B136" s="245"/>
      <c r="C136" s="122">
        <f t="shared" si="45"/>
        <v>2017</v>
      </c>
      <c r="D136" s="29" t="s">
        <v>162</v>
      </c>
      <c r="E136" s="3">
        <f t="shared" si="46"/>
        <v>0</v>
      </c>
      <c r="F136" s="3">
        <f t="shared" si="46"/>
        <v>3</v>
      </c>
      <c r="G136" s="3">
        <f t="shared" si="46"/>
        <v>6</v>
      </c>
      <c r="H136" s="3">
        <f t="shared" si="46"/>
        <v>13</v>
      </c>
      <c r="I136" s="3">
        <f t="shared" si="46"/>
        <v>16</v>
      </c>
      <c r="J136" s="3">
        <f t="shared" si="46"/>
        <v>21</v>
      </c>
      <c r="K136" s="3">
        <f t="shared" si="46"/>
        <v>25</v>
      </c>
      <c r="L136" s="3">
        <f t="shared" si="46"/>
        <v>27</v>
      </c>
      <c r="M136" s="3">
        <f t="shared" ref="M136:N159" si="54">M53</f>
        <v>29</v>
      </c>
      <c r="N136" s="3">
        <f t="shared" si="42"/>
        <v>30</v>
      </c>
      <c r="O136" s="3">
        <f t="shared" si="42"/>
        <v>30</v>
      </c>
      <c r="P136" s="3">
        <f t="shared" ref="P136:AJ136" si="55">P53</f>
        <v>33</v>
      </c>
      <c r="Q136" s="3">
        <f t="shared" si="55"/>
        <v>37</v>
      </c>
      <c r="R136" s="3">
        <f t="shared" si="55"/>
        <v>38</v>
      </c>
      <c r="S136" s="3">
        <f t="shared" si="55"/>
        <v>39</v>
      </c>
      <c r="T136" s="3">
        <f t="shared" si="55"/>
        <v>40</v>
      </c>
      <c r="U136" s="3">
        <f t="shared" si="55"/>
        <v>43</v>
      </c>
      <c r="V136" s="3">
        <f t="shared" si="55"/>
        <v>46</v>
      </c>
      <c r="W136" s="3">
        <f t="shared" si="55"/>
        <v>50</v>
      </c>
      <c r="X136" s="3">
        <f t="shared" si="55"/>
        <v>52</v>
      </c>
      <c r="Y136" s="3">
        <f t="shared" si="55"/>
        <v>52</v>
      </c>
      <c r="Z136" s="3">
        <f t="shared" si="55"/>
        <v>55</v>
      </c>
      <c r="AA136" s="3">
        <f t="shared" si="55"/>
        <v>56</v>
      </c>
      <c r="AB136" s="3">
        <f t="shared" si="55"/>
        <v>57</v>
      </c>
      <c r="AC136" s="3">
        <f t="shared" si="55"/>
        <v>58</v>
      </c>
      <c r="AD136" s="3">
        <f t="shared" si="55"/>
        <v>59</v>
      </c>
      <c r="AE136" s="3">
        <f t="shared" si="55"/>
        <v>59</v>
      </c>
      <c r="AF136" s="3">
        <f t="shared" si="55"/>
        <v>61</v>
      </c>
      <c r="AG136" s="3">
        <f t="shared" si="55"/>
        <v>61</v>
      </c>
      <c r="AH136" s="3">
        <f t="shared" si="55"/>
        <v>61</v>
      </c>
      <c r="AI136" s="3">
        <f t="shared" si="55"/>
        <v>62</v>
      </c>
      <c r="AJ136" s="3">
        <f t="shared" si="55"/>
        <v>63.599999999999994</v>
      </c>
      <c r="AK136" s="92">
        <f t="shared" ref="AK136:AK146" si="56">AJ$171*AJ136</f>
        <v>64.503959390862946</v>
      </c>
      <c r="AL136" s="37">
        <f t="shared" si="53"/>
        <v>64.503959390862946</v>
      </c>
      <c r="AM136" s="37">
        <f t="shared" si="51"/>
        <v>65.676758652514991</v>
      </c>
      <c r="AN136" s="37">
        <f t="shared" si="48"/>
        <v>65.676758652514991</v>
      </c>
      <c r="AO136" s="32">
        <f t="shared" si="49"/>
        <v>65.676758652514991</v>
      </c>
      <c r="AP136" s="31">
        <f>AO136-AJ136</f>
        <v>2.0767586525149966</v>
      </c>
      <c r="AQ136" s="8">
        <f>AR136+'Chain Ladder - Amount'!AQ183</f>
        <v>3673330.926993215</v>
      </c>
      <c r="AR136" s="7">
        <f t="shared" si="44"/>
        <v>98330.92699321518</v>
      </c>
      <c r="AS136" s="38">
        <f>AQ136/'B-F Method'!F14</f>
        <v>0.84905513900048313</v>
      </c>
    </row>
    <row r="137" spans="2:45" ht="14" x14ac:dyDescent="0.3">
      <c r="B137" s="245"/>
      <c r="C137" s="122">
        <f t="shared" si="45"/>
        <v>2017</v>
      </c>
      <c r="D137" s="29" t="s">
        <v>163</v>
      </c>
      <c r="E137" s="3">
        <f t="shared" si="46"/>
        <v>2</v>
      </c>
      <c r="F137" s="3">
        <f t="shared" si="46"/>
        <v>3</v>
      </c>
      <c r="G137" s="3">
        <f t="shared" si="46"/>
        <v>8</v>
      </c>
      <c r="H137" s="3">
        <f t="shared" si="46"/>
        <v>19</v>
      </c>
      <c r="I137" s="3">
        <f t="shared" si="46"/>
        <v>21</v>
      </c>
      <c r="J137" s="3">
        <f t="shared" si="46"/>
        <v>26</v>
      </c>
      <c r="K137" s="3">
        <f t="shared" si="46"/>
        <v>31</v>
      </c>
      <c r="L137" s="3">
        <f t="shared" si="46"/>
        <v>32</v>
      </c>
      <c r="M137" s="3">
        <f t="shared" si="54"/>
        <v>34</v>
      </c>
      <c r="N137" s="3">
        <f t="shared" si="42"/>
        <v>35</v>
      </c>
      <c r="O137" s="3">
        <f t="shared" si="42"/>
        <v>38</v>
      </c>
      <c r="P137" s="3">
        <f t="shared" ref="P137:AI137" si="57">P54</f>
        <v>40</v>
      </c>
      <c r="Q137" s="3">
        <f t="shared" si="57"/>
        <v>41</v>
      </c>
      <c r="R137" s="3">
        <f t="shared" si="57"/>
        <v>44</v>
      </c>
      <c r="S137" s="3">
        <f t="shared" si="57"/>
        <v>46</v>
      </c>
      <c r="T137" s="3">
        <f t="shared" si="57"/>
        <v>48</v>
      </c>
      <c r="U137" s="3">
        <f t="shared" si="57"/>
        <v>51</v>
      </c>
      <c r="V137" s="3">
        <f t="shared" si="57"/>
        <v>53</v>
      </c>
      <c r="W137" s="3">
        <f t="shared" si="57"/>
        <v>55</v>
      </c>
      <c r="X137" s="3">
        <f t="shared" si="57"/>
        <v>55</v>
      </c>
      <c r="Y137" s="3">
        <f t="shared" si="57"/>
        <v>55</v>
      </c>
      <c r="Z137" s="3">
        <f t="shared" si="57"/>
        <v>55</v>
      </c>
      <c r="AA137" s="3">
        <f t="shared" si="57"/>
        <v>56</v>
      </c>
      <c r="AB137" s="3">
        <f t="shared" si="57"/>
        <v>56</v>
      </c>
      <c r="AC137" s="3">
        <f t="shared" si="57"/>
        <v>57</v>
      </c>
      <c r="AD137" s="3">
        <f t="shared" si="57"/>
        <v>57</v>
      </c>
      <c r="AE137" s="3">
        <f t="shared" si="57"/>
        <v>60</v>
      </c>
      <c r="AF137" s="3">
        <f t="shared" si="57"/>
        <v>61</v>
      </c>
      <c r="AG137" s="3">
        <f t="shared" si="57"/>
        <v>61.8</v>
      </c>
      <c r="AH137" s="3">
        <f t="shared" si="57"/>
        <v>61.8</v>
      </c>
      <c r="AI137" s="3">
        <f t="shared" si="57"/>
        <v>62.8</v>
      </c>
      <c r="AJ137" s="92">
        <f t="shared" ref="AJ137:AJ146" si="58">AI$171*AI137</f>
        <v>63.679688715953318</v>
      </c>
      <c r="AK137" s="37">
        <f t="shared" si="56"/>
        <v>64.584780738312048</v>
      </c>
      <c r="AL137" s="37">
        <f t="shared" si="53"/>
        <v>64.584780738312048</v>
      </c>
      <c r="AM137" s="37">
        <f t="shared" si="51"/>
        <v>65.759049479008624</v>
      </c>
      <c r="AN137" s="37">
        <f t="shared" si="48"/>
        <v>65.759049479008624</v>
      </c>
      <c r="AO137" s="32">
        <f t="shared" si="49"/>
        <v>65.759049479008624</v>
      </c>
      <c r="AP137" s="31">
        <f>AO137-AI137</f>
        <v>2.9590494790086268</v>
      </c>
      <c r="AQ137" s="8">
        <f>AR137+'Chain Ladder - Amount'!AQ184</f>
        <v>3552105.8702403107</v>
      </c>
      <c r="AR137" s="7">
        <f t="shared" si="44"/>
        <v>140105.87024031073</v>
      </c>
      <c r="AS137" s="38">
        <f>AQ137/'B-F Method'!F15</f>
        <v>0.82103513223895541</v>
      </c>
    </row>
    <row r="138" spans="2:45" ht="14" x14ac:dyDescent="0.3">
      <c r="B138" s="245"/>
      <c r="C138" s="122">
        <f t="shared" si="45"/>
        <v>2017</v>
      </c>
      <c r="D138" s="29" t="s">
        <v>164</v>
      </c>
      <c r="E138" s="3">
        <f t="shared" si="46"/>
        <v>0</v>
      </c>
      <c r="F138" s="3">
        <f t="shared" si="46"/>
        <v>3</v>
      </c>
      <c r="G138" s="3">
        <f t="shared" si="46"/>
        <v>8</v>
      </c>
      <c r="H138" s="3">
        <f t="shared" si="46"/>
        <v>14</v>
      </c>
      <c r="I138" s="3">
        <f t="shared" si="46"/>
        <v>18</v>
      </c>
      <c r="J138" s="3">
        <f t="shared" si="46"/>
        <v>19</v>
      </c>
      <c r="K138" s="3">
        <f t="shared" si="46"/>
        <v>21</v>
      </c>
      <c r="L138" s="3">
        <f t="shared" si="46"/>
        <v>22</v>
      </c>
      <c r="M138" s="3">
        <f t="shared" si="54"/>
        <v>24</v>
      </c>
      <c r="N138" s="3">
        <f t="shared" si="42"/>
        <v>27</v>
      </c>
      <c r="O138" s="3">
        <f t="shared" si="42"/>
        <v>30</v>
      </c>
      <c r="P138" s="3">
        <f t="shared" ref="P138:AH138" si="59">P55</f>
        <v>34</v>
      </c>
      <c r="Q138" s="3">
        <f t="shared" si="59"/>
        <v>35</v>
      </c>
      <c r="R138" s="3">
        <f t="shared" si="59"/>
        <v>36</v>
      </c>
      <c r="S138" s="3">
        <f t="shared" si="59"/>
        <v>39</v>
      </c>
      <c r="T138" s="3">
        <f t="shared" si="59"/>
        <v>40</v>
      </c>
      <c r="U138" s="3">
        <f t="shared" si="59"/>
        <v>43</v>
      </c>
      <c r="V138" s="3">
        <f t="shared" si="59"/>
        <v>43</v>
      </c>
      <c r="W138" s="3">
        <f t="shared" si="59"/>
        <v>44</v>
      </c>
      <c r="X138" s="3">
        <f t="shared" si="59"/>
        <v>46</v>
      </c>
      <c r="Y138" s="3">
        <f t="shared" si="59"/>
        <v>46</v>
      </c>
      <c r="Z138" s="3">
        <f t="shared" si="59"/>
        <v>47</v>
      </c>
      <c r="AA138" s="3">
        <f t="shared" si="59"/>
        <v>47.8</v>
      </c>
      <c r="AB138" s="3">
        <f t="shared" si="59"/>
        <v>48.8</v>
      </c>
      <c r="AC138" s="3">
        <f t="shared" si="59"/>
        <v>48.8</v>
      </c>
      <c r="AD138" s="3">
        <f t="shared" si="59"/>
        <v>49.8</v>
      </c>
      <c r="AE138" s="3">
        <f t="shared" si="59"/>
        <v>49.8</v>
      </c>
      <c r="AF138" s="3">
        <f t="shared" si="59"/>
        <v>50.599999999999994</v>
      </c>
      <c r="AG138" s="3">
        <f t="shared" si="59"/>
        <v>51.399999999999991</v>
      </c>
      <c r="AH138" s="3">
        <f t="shared" si="59"/>
        <v>52.199999999999989</v>
      </c>
      <c r="AI138" s="92">
        <f t="shared" ref="AI138:AI146" si="60">AH$171*AH138</f>
        <v>53.198087954110889</v>
      </c>
      <c r="AJ138" s="37">
        <f t="shared" si="58"/>
        <v>53.943275178370818</v>
      </c>
      <c r="AK138" s="37">
        <f t="shared" si="56"/>
        <v>54.709981627606552</v>
      </c>
      <c r="AL138" s="37">
        <f t="shared" si="53"/>
        <v>54.709981627606552</v>
      </c>
      <c r="AM138" s="37">
        <f t="shared" si="51"/>
        <v>55.7047085662903</v>
      </c>
      <c r="AN138" s="37">
        <f t="shared" si="48"/>
        <v>55.7047085662903</v>
      </c>
      <c r="AO138" s="32">
        <f t="shared" si="49"/>
        <v>55.7047085662903</v>
      </c>
      <c r="AP138" s="31">
        <f>AO138-AH138</f>
        <v>3.5047085662903115</v>
      </c>
      <c r="AQ138" s="8">
        <f>AR138+'Chain Ladder - Amount'!AQ185</f>
        <v>2648341.8833994241</v>
      </c>
      <c r="AR138" s="7">
        <f t="shared" si="44"/>
        <v>165941.883399424</v>
      </c>
      <c r="AS138" s="38">
        <f>AQ138/'B-F Method'!F16</f>
        <v>0.61213877285242824</v>
      </c>
    </row>
    <row r="139" spans="2:45" ht="14" x14ac:dyDescent="0.3">
      <c r="B139" s="245"/>
      <c r="C139" s="122">
        <f t="shared" si="45"/>
        <v>2017</v>
      </c>
      <c r="D139" s="29" t="s">
        <v>165</v>
      </c>
      <c r="E139" s="3">
        <f t="shared" si="46"/>
        <v>1</v>
      </c>
      <c r="F139" s="3">
        <f t="shared" si="46"/>
        <v>5</v>
      </c>
      <c r="G139" s="3">
        <f t="shared" si="46"/>
        <v>6</v>
      </c>
      <c r="H139" s="3">
        <f t="shared" si="46"/>
        <v>16</v>
      </c>
      <c r="I139" s="3">
        <f t="shared" si="46"/>
        <v>20</v>
      </c>
      <c r="J139" s="3">
        <f t="shared" si="46"/>
        <v>23</v>
      </c>
      <c r="K139" s="3">
        <f t="shared" si="46"/>
        <v>23</v>
      </c>
      <c r="L139" s="3">
        <f t="shared" si="46"/>
        <v>27</v>
      </c>
      <c r="M139" s="3">
        <f t="shared" si="54"/>
        <v>30</v>
      </c>
      <c r="N139" s="3">
        <f t="shared" si="42"/>
        <v>32</v>
      </c>
      <c r="O139" s="3">
        <f t="shared" si="42"/>
        <v>35</v>
      </c>
      <c r="P139" s="3">
        <f t="shared" ref="P139:AG139" si="61">P56</f>
        <v>40</v>
      </c>
      <c r="Q139" s="3">
        <f t="shared" si="61"/>
        <v>46</v>
      </c>
      <c r="R139" s="3">
        <f t="shared" si="61"/>
        <v>49</v>
      </c>
      <c r="S139" s="3">
        <f t="shared" si="61"/>
        <v>49</v>
      </c>
      <c r="T139" s="3">
        <f t="shared" si="61"/>
        <v>52</v>
      </c>
      <c r="U139" s="3">
        <f t="shared" si="61"/>
        <v>53</v>
      </c>
      <c r="V139" s="3">
        <f t="shared" si="61"/>
        <v>53</v>
      </c>
      <c r="W139" s="3">
        <f t="shared" si="61"/>
        <v>55</v>
      </c>
      <c r="X139" s="3">
        <f t="shared" si="61"/>
        <v>58</v>
      </c>
      <c r="Y139" s="3">
        <f t="shared" si="61"/>
        <v>61</v>
      </c>
      <c r="Z139" s="3">
        <f t="shared" si="61"/>
        <v>67</v>
      </c>
      <c r="AA139" s="3">
        <f t="shared" si="61"/>
        <v>68</v>
      </c>
      <c r="AB139" s="3">
        <f t="shared" si="61"/>
        <v>69</v>
      </c>
      <c r="AC139" s="3">
        <f t="shared" si="61"/>
        <v>72</v>
      </c>
      <c r="AD139" s="3">
        <f t="shared" si="61"/>
        <v>73</v>
      </c>
      <c r="AE139" s="3">
        <f t="shared" si="61"/>
        <v>74</v>
      </c>
      <c r="AF139" s="3">
        <f t="shared" si="61"/>
        <v>74</v>
      </c>
      <c r="AG139" s="3">
        <f t="shared" si="61"/>
        <v>74</v>
      </c>
      <c r="AH139" s="92">
        <f t="shared" ref="AH139:AH146" si="62">AG$171*AG139</f>
        <v>74.776366648260634</v>
      </c>
      <c r="AI139" s="37">
        <f t="shared" si="60"/>
        <v>76.206125092778052</v>
      </c>
      <c r="AJ139" s="37">
        <f t="shared" si="58"/>
        <v>77.273603887852005</v>
      </c>
      <c r="AK139" s="37">
        <f t="shared" si="56"/>
        <v>78.37190891773011</v>
      </c>
      <c r="AL139" s="37">
        <f t="shared" si="53"/>
        <v>78.37190891773011</v>
      </c>
      <c r="AM139" s="37">
        <f t="shared" si="51"/>
        <v>79.796852716234284</v>
      </c>
      <c r="AN139" s="37">
        <f t="shared" si="48"/>
        <v>79.796852716234284</v>
      </c>
      <c r="AO139" s="32">
        <f t="shared" si="49"/>
        <v>79.796852716234284</v>
      </c>
      <c r="AP139" s="31">
        <f>AO139-AG139</f>
        <v>5.7968527162342838</v>
      </c>
      <c r="AQ139" s="8">
        <f>AR139+'Chain Ladder - Amount'!AQ186</f>
        <v>4217470.9408289501</v>
      </c>
      <c r="AR139" s="7">
        <f t="shared" si="44"/>
        <v>274470.94082895044</v>
      </c>
      <c r="AS139" s="38">
        <f>AQ139/'B-F Method'!F17</f>
        <v>0.97482787341110055</v>
      </c>
    </row>
    <row r="140" spans="2:45" ht="14" x14ac:dyDescent="0.3">
      <c r="B140" s="245"/>
      <c r="C140" s="122">
        <f t="shared" si="45"/>
        <v>2018</v>
      </c>
      <c r="D140" s="29" t="s">
        <v>166</v>
      </c>
      <c r="E140" s="3">
        <f t="shared" si="46"/>
        <v>0</v>
      </c>
      <c r="F140" s="3">
        <f t="shared" si="46"/>
        <v>4</v>
      </c>
      <c r="G140" s="3">
        <f t="shared" si="46"/>
        <v>8</v>
      </c>
      <c r="H140" s="3">
        <f t="shared" si="46"/>
        <v>14</v>
      </c>
      <c r="I140" s="3">
        <f t="shared" si="46"/>
        <v>18</v>
      </c>
      <c r="J140" s="3">
        <f t="shared" si="46"/>
        <v>21</v>
      </c>
      <c r="K140" s="3">
        <f t="shared" si="46"/>
        <v>24</v>
      </c>
      <c r="L140" s="3">
        <f t="shared" si="46"/>
        <v>25</v>
      </c>
      <c r="M140" s="3">
        <f t="shared" si="54"/>
        <v>27</v>
      </c>
      <c r="N140" s="3">
        <f t="shared" si="42"/>
        <v>30</v>
      </c>
      <c r="O140" s="3">
        <f t="shared" si="42"/>
        <v>34</v>
      </c>
      <c r="P140" s="3">
        <f t="shared" ref="P140:AF140" si="63">P57</f>
        <v>35</v>
      </c>
      <c r="Q140" s="3">
        <f t="shared" si="63"/>
        <v>35</v>
      </c>
      <c r="R140" s="3">
        <f t="shared" si="63"/>
        <v>35</v>
      </c>
      <c r="S140" s="3">
        <f t="shared" si="63"/>
        <v>38</v>
      </c>
      <c r="T140" s="3">
        <f t="shared" si="63"/>
        <v>40</v>
      </c>
      <c r="U140" s="3">
        <f t="shared" si="63"/>
        <v>40</v>
      </c>
      <c r="V140" s="3">
        <f t="shared" si="63"/>
        <v>42</v>
      </c>
      <c r="W140" s="3">
        <f t="shared" si="63"/>
        <v>45</v>
      </c>
      <c r="X140" s="3">
        <f t="shared" si="63"/>
        <v>49</v>
      </c>
      <c r="Y140" s="3">
        <f t="shared" si="63"/>
        <v>51</v>
      </c>
      <c r="Z140" s="3">
        <f t="shared" si="63"/>
        <v>52</v>
      </c>
      <c r="AA140" s="3">
        <f t="shared" si="63"/>
        <v>53</v>
      </c>
      <c r="AB140" s="3">
        <f t="shared" si="63"/>
        <v>53.8</v>
      </c>
      <c r="AC140" s="3">
        <f t="shared" si="63"/>
        <v>54.8</v>
      </c>
      <c r="AD140" s="3">
        <f t="shared" si="63"/>
        <v>54.8</v>
      </c>
      <c r="AE140" s="3">
        <f t="shared" si="63"/>
        <v>55.8</v>
      </c>
      <c r="AF140" s="3">
        <f t="shared" si="63"/>
        <v>56.8</v>
      </c>
      <c r="AG140" s="92">
        <f t="shared" ref="AG140:AG146" si="64">AF$171*AF140</f>
        <v>57.405375347544023</v>
      </c>
      <c r="AH140" s="37">
        <f t="shared" si="62"/>
        <v>58.007640467148299</v>
      </c>
      <c r="AI140" s="37">
        <f t="shared" si="60"/>
        <v>59.116773172065095</v>
      </c>
      <c r="AJ140" s="37">
        <f t="shared" si="58"/>
        <v>59.944868049183526</v>
      </c>
      <c r="AK140" s="37">
        <f t="shared" si="56"/>
        <v>60.796876326024716</v>
      </c>
      <c r="AL140" s="37">
        <f t="shared" si="53"/>
        <v>60.796876326024716</v>
      </c>
      <c r="AM140" s="37">
        <f t="shared" si="51"/>
        <v>61.902274077406979</v>
      </c>
      <c r="AN140" s="37">
        <f t="shared" si="48"/>
        <v>61.902274077406979</v>
      </c>
      <c r="AO140" s="32">
        <f t="shared" si="49"/>
        <v>61.902274077406979</v>
      </c>
      <c r="AP140" s="31">
        <f>AO140-AF140</f>
        <v>5.1022740774069817</v>
      </c>
      <c r="AQ140" s="8">
        <f>AR140+'Chain Ladder - Amount'!AQ187</f>
        <v>3095183.8447078564</v>
      </c>
      <c r="AR140" s="7">
        <f t="shared" si="44"/>
        <v>241583.84470785651</v>
      </c>
      <c r="AS140" s="38">
        <f>AQ140/'B-F Method'!F18</f>
        <v>0.61834113516451117</v>
      </c>
    </row>
    <row r="141" spans="2:45" ht="14" x14ac:dyDescent="0.3">
      <c r="B141" s="245"/>
      <c r="C141" s="122">
        <f t="shared" si="45"/>
        <v>2018</v>
      </c>
      <c r="D141" s="29" t="s">
        <v>167</v>
      </c>
      <c r="E141" s="3">
        <f t="shared" si="46"/>
        <v>0</v>
      </c>
      <c r="F141" s="3">
        <f t="shared" si="46"/>
        <v>0</v>
      </c>
      <c r="G141" s="3">
        <f t="shared" si="46"/>
        <v>3</v>
      </c>
      <c r="H141" s="3">
        <f t="shared" si="46"/>
        <v>14</v>
      </c>
      <c r="I141" s="3">
        <f t="shared" si="46"/>
        <v>16</v>
      </c>
      <c r="J141" s="3">
        <f t="shared" si="46"/>
        <v>19</v>
      </c>
      <c r="K141" s="3">
        <f t="shared" si="46"/>
        <v>25</v>
      </c>
      <c r="L141" s="3">
        <f t="shared" si="46"/>
        <v>30</v>
      </c>
      <c r="M141" s="3">
        <f t="shared" si="54"/>
        <v>31</v>
      </c>
      <c r="N141" s="3">
        <f t="shared" si="42"/>
        <v>33</v>
      </c>
      <c r="O141" s="3">
        <f t="shared" si="42"/>
        <v>38</v>
      </c>
      <c r="P141" s="3">
        <f t="shared" ref="P141:AE141" si="65">P58</f>
        <v>41</v>
      </c>
      <c r="Q141" s="3">
        <f t="shared" si="65"/>
        <v>48</v>
      </c>
      <c r="R141" s="3">
        <f t="shared" si="65"/>
        <v>51</v>
      </c>
      <c r="S141" s="3">
        <f t="shared" si="65"/>
        <v>53</v>
      </c>
      <c r="T141" s="3">
        <f t="shared" si="65"/>
        <v>54</v>
      </c>
      <c r="U141" s="3">
        <f t="shared" si="65"/>
        <v>56</v>
      </c>
      <c r="V141" s="3">
        <f t="shared" si="65"/>
        <v>56</v>
      </c>
      <c r="W141" s="3">
        <f t="shared" si="65"/>
        <v>59</v>
      </c>
      <c r="X141" s="3">
        <f t="shared" si="65"/>
        <v>61</v>
      </c>
      <c r="Y141" s="3">
        <f t="shared" si="65"/>
        <v>64</v>
      </c>
      <c r="Z141" s="3">
        <f t="shared" si="65"/>
        <v>64</v>
      </c>
      <c r="AA141" s="3">
        <f t="shared" si="65"/>
        <v>64</v>
      </c>
      <c r="AB141" s="3">
        <f t="shared" si="65"/>
        <v>64.8</v>
      </c>
      <c r="AC141" s="3">
        <f t="shared" si="65"/>
        <v>64.8</v>
      </c>
      <c r="AD141" s="3">
        <f t="shared" si="65"/>
        <v>64.8</v>
      </c>
      <c r="AE141" s="3">
        <f t="shared" si="65"/>
        <v>66.599999999999994</v>
      </c>
      <c r="AF141" s="92">
        <f t="shared" ref="AF141:AF146" si="66">AE$171*AE141</f>
        <v>67.822018348623857</v>
      </c>
      <c r="AG141" s="37">
        <f t="shared" si="64"/>
        <v>68.544866551598076</v>
      </c>
      <c r="AH141" s="37">
        <f t="shared" si="62"/>
        <v>69.264000988086408</v>
      </c>
      <c r="AI141" s="37">
        <f t="shared" si="60"/>
        <v>70.588360471606222</v>
      </c>
      <c r="AJ141" s="37">
        <f t="shared" si="58"/>
        <v>71.57714684397115</v>
      </c>
      <c r="AK141" s="37">
        <f t="shared" si="56"/>
        <v>72.594487002159582</v>
      </c>
      <c r="AL141" s="37">
        <f t="shared" si="53"/>
        <v>72.594487002159582</v>
      </c>
      <c r="AM141" s="37">
        <f t="shared" si="51"/>
        <v>73.914386765835204</v>
      </c>
      <c r="AN141" s="37">
        <f t="shared" si="48"/>
        <v>73.914386765835204</v>
      </c>
      <c r="AO141" s="32">
        <f t="shared" si="49"/>
        <v>73.914386765835204</v>
      </c>
      <c r="AP141" s="31">
        <f>AO141-AE141</f>
        <v>7.3143867658352093</v>
      </c>
      <c r="AQ141" s="8">
        <f>AR141+'Chain Ladder - Amount'!AQ188</f>
        <v>3782723.5509819491</v>
      </c>
      <c r="AR141" s="7">
        <f t="shared" ref="AR141:AR167" si="67">AP141*$AR$129</f>
        <v>346323.55098194908</v>
      </c>
      <c r="AS141" s="38">
        <f>AQ141/'B-F Method'!F19</f>
        <v>0.75569455382333861</v>
      </c>
    </row>
    <row r="142" spans="2:45" ht="14" x14ac:dyDescent="0.3">
      <c r="B142" s="245"/>
      <c r="C142" s="122">
        <f t="shared" si="45"/>
        <v>2018</v>
      </c>
      <c r="D142" s="29" t="s">
        <v>168</v>
      </c>
      <c r="E142" s="3">
        <f t="shared" si="46"/>
        <v>0</v>
      </c>
      <c r="F142" s="3">
        <f t="shared" si="46"/>
        <v>2</v>
      </c>
      <c r="G142" s="3">
        <f t="shared" si="46"/>
        <v>5</v>
      </c>
      <c r="H142" s="3">
        <f t="shared" si="46"/>
        <v>12</v>
      </c>
      <c r="I142" s="3">
        <f t="shared" si="46"/>
        <v>18</v>
      </c>
      <c r="J142" s="3">
        <f t="shared" si="46"/>
        <v>22</v>
      </c>
      <c r="K142" s="3">
        <f t="shared" si="46"/>
        <v>25</v>
      </c>
      <c r="L142" s="3">
        <f t="shared" si="46"/>
        <v>29</v>
      </c>
      <c r="M142" s="3">
        <f t="shared" si="54"/>
        <v>33</v>
      </c>
      <c r="N142" s="3">
        <f t="shared" si="42"/>
        <v>42</v>
      </c>
      <c r="O142" s="3">
        <f t="shared" si="42"/>
        <v>47</v>
      </c>
      <c r="P142" s="3">
        <f t="shared" ref="P142:AD142" si="68">P59</f>
        <v>48</v>
      </c>
      <c r="Q142" s="3">
        <f t="shared" si="68"/>
        <v>49</v>
      </c>
      <c r="R142" s="3">
        <f t="shared" si="68"/>
        <v>51</v>
      </c>
      <c r="S142" s="3">
        <f t="shared" si="68"/>
        <v>51</v>
      </c>
      <c r="T142" s="3">
        <f t="shared" si="68"/>
        <v>52</v>
      </c>
      <c r="U142" s="3">
        <f t="shared" si="68"/>
        <v>52</v>
      </c>
      <c r="V142" s="3">
        <f t="shared" si="68"/>
        <v>53</v>
      </c>
      <c r="W142" s="3">
        <f t="shared" si="68"/>
        <v>55</v>
      </c>
      <c r="X142" s="3">
        <f t="shared" si="68"/>
        <v>57</v>
      </c>
      <c r="Y142" s="3">
        <f t="shared" si="68"/>
        <v>59</v>
      </c>
      <c r="Z142" s="3">
        <f t="shared" si="68"/>
        <v>62</v>
      </c>
      <c r="AA142" s="3">
        <f t="shared" si="68"/>
        <v>65</v>
      </c>
      <c r="AB142" s="3">
        <f t="shared" si="68"/>
        <v>66</v>
      </c>
      <c r="AC142" s="3">
        <f t="shared" si="68"/>
        <v>68</v>
      </c>
      <c r="AD142" s="3">
        <f t="shared" si="68"/>
        <v>69</v>
      </c>
      <c r="AE142" s="92">
        <f>AD$171*AD142</f>
        <v>70.260626398210306</v>
      </c>
      <c r="AF142" s="37">
        <f t="shared" si="66"/>
        <v>71.549812203682066</v>
      </c>
      <c r="AG142" s="37">
        <f t="shared" si="64"/>
        <v>72.31239129575097</v>
      </c>
      <c r="AH142" s="37">
        <f t="shared" si="62"/>
        <v>73.071052496534662</v>
      </c>
      <c r="AI142" s="37">
        <f t="shared" si="60"/>
        <v>74.468204551917736</v>
      </c>
      <c r="AJ142" s="37">
        <f t="shared" si="58"/>
        <v>75.511338934746163</v>
      </c>
      <c r="AK142" s="37">
        <f t="shared" si="56"/>
        <v>76.584596543970989</v>
      </c>
      <c r="AL142" s="37">
        <f t="shared" si="53"/>
        <v>76.584596543970989</v>
      </c>
      <c r="AM142" s="37">
        <f t="shared" si="51"/>
        <v>77.977043753861366</v>
      </c>
      <c r="AN142" s="37">
        <f t="shared" si="48"/>
        <v>77.977043753861366</v>
      </c>
      <c r="AO142" s="32">
        <f t="shared" si="49"/>
        <v>77.977043753861366</v>
      </c>
      <c r="AP142" s="31">
        <f>AO142-AD142</f>
        <v>8.9770437538613663</v>
      </c>
      <c r="AQ142" s="8">
        <f>AR142+'Chain Ladder - Amount'!AQ189</f>
        <v>4135047.4810382263</v>
      </c>
      <c r="AR142" s="7">
        <f t="shared" si="67"/>
        <v>425047.48103822628</v>
      </c>
      <c r="AS142" s="38">
        <f>AQ142/'B-F Method'!F20</f>
        <v>0.82608015603210916</v>
      </c>
    </row>
    <row r="143" spans="2:45" ht="14" x14ac:dyDescent="0.3">
      <c r="B143" s="245"/>
      <c r="C143" s="122">
        <f t="shared" si="45"/>
        <v>2018</v>
      </c>
      <c r="D143" s="29" t="s">
        <v>169</v>
      </c>
      <c r="E143" s="3">
        <f t="shared" si="46"/>
        <v>0</v>
      </c>
      <c r="F143" s="3">
        <f t="shared" si="46"/>
        <v>2</v>
      </c>
      <c r="G143" s="3">
        <f t="shared" si="46"/>
        <v>9</v>
      </c>
      <c r="H143" s="3">
        <f t="shared" si="46"/>
        <v>15</v>
      </c>
      <c r="I143" s="3">
        <f t="shared" si="46"/>
        <v>19</v>
      </c>
      <c r="J143" s="3">
        <f t="shared" si="46"/>
        <v>24</v>
      </c>
      <c r="K143" s="3">
        <f t="shared" si="46"/>
        <v>24</v>
      </c>
      <c r="L143" s="3">
        <f t="shared" si="46"/>
        <v>28</v>
      </c>
      <c r="M143" s="3">
        <f t="shared" si="54"/>
        <v>31</v>
      </c>
      <c r="N143" s="3">
        <f t="shared" si="42"/>
        <v>32</v>
      </c>
      <c r="O143" s="3">
        <f t="shared" si="42"/>
        <v>35</v>
      </c>
      <c r="P143" s="3">
        <f t="shared" ref="P143:AC143" si="69">P60</f>
        <v>35</v>
      </c>
      <c r="Q143" s="3">
        <f t="shared" si="69"/>
        <v>39</v>
      </c>
      <c r="R143" s="3">
        <f t="shared" si="69"/>
        <v>41</v>
      </c>
      <c r="S143" s="3">
        <f t="shared" si="69"/>
        <v>45</v>
      </c>
      <c r="T143" s="3">
        <f t="shared" si="69"/>
        <v>46</v>
      </c>
      <c r="U143" s="3">
        <f t="shared" si="69"/>
        <v>47</v>
      </c>
      <c r="V143" s="3">
        <f t="shared" si="69"/>
        <v>49</v>
      </c>
      <c r="W143" s="3">
        <f t="shared" si="69"/>
        <v>49</v>
      </c>
      <c r="X143" s="3">
        <f t="shared" si="69"/>
        <v>50</v>
      </c>
      <c r="Y143" s="3">
        <f t="shared" si="69"/>
        <v>50</v>
      </c>
      <c r="Z143" s="3">
        <f t="shared" si="69"/>
        <v>53</v>
      </c>
      <c r="AA143" s="3">
        <f t="shared" si="69"/>
        <v>54</v>
      </c>
      <c r="AB143" s="3">
        <f t="shared" si="69"/>
        <v>55.8</v>
      </c>
      <c r="AC143" s="3">
        <f t="shared" si="69"/>
        <v>56.8</v>
      </c>
      <c r="AD143" s="92">
        <f>AC$171*AC143</f>
        <v>57.560629394040845</v>
      </c>
      <c r="AE143" s="37">
        <f>AD$171*AD143</f>
        <v>58.612259088413715</v>
      </c>
      <c r="AF143" s="37">
        <f t="shared" si="66"/>
        <v>59.687713383613975</v>
      </c>
      <c r="AG143" s="37">
        <f t="shared" si="64"/>
        <v>60.323866028573718</v>
      </c>
      <c r="AH143" s="37">
        <f t="shared" si="62"/>
        <v>60.956750321529491</v>
      </c>
      <c r="AI143" s="37">
        <f t="shared" si="60"/>
        <v>62.122271360182069</v>
      </c>
      <c r="AJ143" s="37">
        <f t="shared" si="58"/>
        <v>62.992466601025093</v>
      </c>
      <c r="AK143" s="37">
        <f t="shared" si="56"/>
        <v>63.887790999415301</v>
      </c>
      <c r="AL143" s="37">
        <f t="shared" si="53"/>
        <v>63.887790999415301</v>
      </c>
      <c r="AM143" s="37">
        <f t="shared" si="51"/>
        <v>65.049387199404663</v>
      </c>
      <c r="AN143" s="37">
        <f t="shared" si="48"/>
        <v>65.049387199404663</v>
      </c>
      <c r="AO143" s="32">
        <f t="shared" si="49"/>
        <v>65.049387199404663</v>
      </c>
      <c r="AP143" s="31">
        <f>AO143-AC143</f>
        <v>8.2493871994046657</v>
      </c>
      <c r="AQ143" s="8">
        <f>AR143+'Chain Ladder - Amount'!AQ190</f>
        <v>3667594.2028752742</v>
      </c>
      <c r="AR143" s="7">
        <f t="shared" si="67"/>
        <v>390594.20287527441</v>
      </c>
      <c r="AS143" s="38">
        <f>AQ143/'B-F Method'!F21</f>
        <v>0.73269455919595938</v>
      </c>
    </row>
    <row r="144" spans="2:45" ht="14" x14ac:dyDescent="0.3">
      <c r="B144" s="245"/>
      <c r="C144" s="122">
        <f t="shared" si="45"/>
        <v>2019</v>
      </c>
      <c r="D144" s="29" t="s">
        <v>170</v>
      </c>
      <c r="E144" s="3">
        <f t="shared" si="46"/>
        <v>0</v>
      </c>
      <c r="F144" s="3">
        <f t="shared" si="46"/>
        <v>8</v>
      </c>
      <c r="G144" s="3">
        <f t="shared" si="46"/>
        <v>12</v>
      </c>
      <c r="H144" s="3">
        <f t="shared" si="46"/>
        <v>28</v>
      </c>
      <c r="I144" s="3">
        <f t="shared" si="46"/>
        <v>35</v>
      </c>
      <c r="J144" s="3">
        <f t="shared" si="46"/>
        <v>41</v>
      </c>
      <c r="K144" s="3">
        <f t="shared" si="46"/>
        <v>44</v>
      </c>
      <c r="L144" s="3">
        <f t="shared" si="46"/>
        <v>49</v>
      </c>
      <c r="M144" s="3">
        <f t="shared" si="54"/>
        <v>50</v>
      </c>
      <c r="N144" s="3">
        <f t="shared" si="42"/>
        <v>54</v>
      </c>
      <c r="O144" s="3">
        <f t="shared" si="42"/>
        <v>58</v>
      </c>
      <c r="P144" s="3">
        <f t="shared" ref="P144:AB144" si="70">P61</f>
        <v>62</v>
      </c>
      <c r="Q144" s="3">
        <f t="shared" si="70"/>
        <v>65</v>
      </c>
      <c r="R144" s="3">
        <f t="shared" si="70"/>
        <v>69</v>
      </c>
      <c r="S144" s="3">
        <f t="shared" si="70"/>
        <v>73</v>
      </c>
      <c r="T144" s="3">
        <f t="shared" si="70"/>
        <v>74</v>
      </c>
      <c r="U144" s="3">
        <f t="shared" si="70"/>
        <v>78</v>
      </c>
      <c r="V144" s="3">
        <f t="shared" si="70"/>
        <v>80</v>
      </c>
      <c r="W144" s="3">
        <f t="shared" si="70"/>
        <v>81</v>
      </c>
      <c r="X144" s="3">
        <f t="shared" si="70"/>
        <v>82</v>
      </c>
      <c r="Y144" s="3">
        <f t="shared" si="70"/>
        <v>85</v>
      </c>
      <c r="Z144" s="3">
        <f t="shared" si="70"/>
        <v>86</v>
      </c>
      <c r="AA144" s="3">
        <f t="shared" si="70"/>
        <v>88.6</v>
      </c>
      <c r="AB144" s="3">
        <f t="shared" si="70"/>
        <v>89.399999999999991</v>
      </c>
      <c r="AC144" s="92">
        <f>AB$171*AB144</f>
        <v>90.928917910447765</v>
      </c>
      <c r="AD144" s="37">
        <f>AC$171*AC144</f>
        <v>92.14658001838815</v>
      </c>
      <c r="AE144" s="37">
        <f>AD$171*AD144</f>
        <v>93.83009322528639</v>
      </c>
      <c r="AF144" s="37">
        <f t="shared" si="66"/>
        <v>95.551746311988907</v>
      </c>
      <c r="AG144" s="37">
        <f t="shared" si="64"/>
        <v>96.570138418187128</v>
      </c>
      <c r="AH144" s="37">
        <f t="shared" si="62"/>
        <v>97.583298346373525</v>
      </c>
      <c r="AI144" s="37">
        <f t="shared" si="60"/>
        <v>99.449135790854854</v>
      </c>
      <c r="AJ144" s="37">
        <f t="shared" si="58"/>
        <v>100.84219761516256</v>
      </c>
      <c r="AK144" s="37">
        <f t="shared" si="56"/>
        <v>102.27548773355066</v>
      </c>
      <c r="AL144" s="37">
        <f t="shared" si="53"/>
        <v>102.27548773355066</v>
      </c>
      <c r="AM144" s="37">
        <f t="shared" si="51"/>
        <v>104.13504205597884</v>
      </c>
      <c r="AN144" s="37">
        <f t="shared" si="48"/>
        <v>104.13504205597884</v>
      </c>
      <c r="AO144" s="32">
        <f t="shared" si="49"/>
        <v>104.13504205597884</v>
      </c>
      <c r="AP144" s="31">
        <f>AO144-AB144</f>
        <v>14.735042055978852</v>
      </c>
      <c r="AQ144" s="8">
        <f>AR144+'Chain Ladder - Amount'!AQ191</f>
        <v>5122078.7326219883</v>
      </c>
      <c r="AR144" s="7">
        <f t="shared" si="67"/>
        <v>697678.73262198863</v>
      </c>
      <c r="AS144" s="38">
        <f>AQ144/'B-F Method'!F22</f>
        <v>0.92795484082104951</v>
      </c>
    </row>
    <row r="145" spans="2:45" ht="14" x14ac:dyDescent="0.3">
      <c r="B145" s="245"/>
      <c r="C145" s="122">
        <f t="shared" si="45"/>
        <v>2019</v>
      </c>
      <c r="D145" s="29" t="s">
        <v>171</v>
      </c>
      <c r="E145" s="3">
        <f t="shared" si="46"/>
        <v>2</v>
      </c>
      <c r="F145" s="3">
        <f t="shared" si="46"/>
        <v>11</v>
      </c>
      <c r="G145" s="3">
        <f t="shared" si="46"/>
        <v>14</v>
      </c>
      <c r="H145" s="3">
        <f t="shared" si="46"/>
        <v>26</v>
      </c>
      <c r="I145" s="3">
        <f t="shared" si="46"/>
        <v>29</v>
      </c>
      <c r="J145" s="3">
        <f t="shared" si="46"/>
        <v>35</v>
      </c>
      <c r="K145" s="3">
        <f t="shared" si="46"/>
        <v>44</v>
      </c>
      <c r="L145" s="3">
        <f t="shared" si="46"/>
        <v>50</v>
      </c>
      <c r="M145" s="3">
        <f t="shared" si="54"/>
        <v>55</v>
      </c>
      <c r="N145" s="3">
        <f t="shared" si="42"/>
        <v>58</v>
      </c>
      <c r="O145" s="3">
        <f t="shared" si="42"/>
        <v>61</v>
      </c>
      <c r="P145" s="3">
        <f t="shared" ref="P145:AA145" si="71">P62</f>
        <v>65</v>
      </c>
      <c r="Q145" s="3">
        <f t="shared" si="71"/>
        <v>68</v>
      </c>
      <c r="R145" s="3">
        <f t="shared" si="71"/>
        <v>71</v>
      </c>
      <c r="S145" s="3">
        <f t="shared" si="71"/>
        <v>73</v>
      </c>
      <c r="T145" s="3">
        <f t="shared" si="71"/>
        <v>78</v>
      </c>
      <c r="U145" s="3">
        <f t="shared" si="71"/>
        <v>79</v>
      </c>
      <c r="V145" s="3">
        <f t="shared" si="71"/>
        <v>80</v>
      </c>
      <c r="W145" s="3">
        <f t="shared" si="71"/>
        <v>83</v>
      </c>
      <c r="X145" s="3">
        <f t="shared" si="71"/>
        <v>85.8</v>
      </c>
      <c r="Y145" s="3">
        <f t="shared" si="71"/>
        <v>86.8</v>
      </c>
      <c r="Z145" s="3">
        <f t="shared" si="71"/>
        <v>87.8</v>
      </c>
      <c r="AA145" s="3">
        <f t="shared" si="71"/>
        <v>91.399999999999991</v>
      </c>
      <c r="AB145" s="92">
        <f>AA$171*AA145</f>
        <v>93.336548647895171</v>
      </c>
      <c r="AC145" s="37">
        <f>AB$171*AB145</f>
        <v>94.932789374149607</v>
      </c>
      <c r="AD145" s="37">
        <f>AC$171*AC145</f>
        <v>96.204068776548667</v>
      </c>
      <c r="AE145" s="37">
        <f>AD$171*AD145</f>
        <v>97.961712091258192</v>
      </c>
      <c r="AF145" s="37">
        <f t="shared" si="66"/>
        <v>99.759174698437249</v>
      </c>
      <c r="AG145" s="37">
        <f t="shared" si="64"/>
        <v>100.82240964656702</v>
      </c>
      <c r="AH145" s="37">
        <f t="shared" si="62"/>
        <v>101.88018202828142</v>
      </c>
      <c r="AI145" s="37">
        <f t="shared" si="60"/>
        <v>103.82817786056215</v>
      </c>
      <c r="AJ145" s="37">
        <f t="shared" si="58"/>
        <v>105.28258035199417</v>
      </c>
      <c r="AK145" s="37">
        <f t="shared" si="56"/>
        <v>106.77898250928141</v>
      </c>
      <c r="AL145" s="37">
        <f t="shared" si="53"/>
        <v>106.77898250928141</v>
      </c>
      <c r="AM145" s="37">
        <f t="shared" si="51"/>
        <v>108.7204185549047</v>
      </c>
      <c r="AN145" s="37">
        <f t="shared" si="48"/>
        <v>108.7204185549047</v>
      </c>
      <c r="AO145" s="32">
        <f t="shared" si="49"/>
        <v>108.7204185549047</v>
      </c>
      <c r="AP145" s="31">
        <f>AO145-AA145</f>
        <v>17.320418554904705</v>
      </c>
      <c r="AQ145" s="8">
        <f>AR145+'Chain Ladder - Amount'!AQ192</f>
        <v>4850091.8341434309</v>
      </c>
      <c r="AR145" s="7">
        <f t="shared" si="67"/>
        <v>820091.83414343116</v>
      </c>
      <c r="AS145" s="38">
        <f>AQ145/'B-F Method'!F23</f>
        <v>0.87867962029864233</v>
      </c>
    </row>
    <row r="146" spans="2:45" ht="14" x14ac:dyDescent="0.3">
      <c r="B146" s="245"/>
      <c r="C146" s="122">
        <f t="shared" si="45"/>
        <v>2019</v>
      </c>
      <c r="D146" s="29" t="s">
        <v>172</v>
      </c>
      <c r="E146" s="3">
        <f t="shared" si="46"/>
        <v>1</v>
      </c>
      <c r="F146" s="3">
        <f t="shared" si="46"/>
        <v>4</v>
      </c>
      <c r="G146" s="3">
        <f t="shared" si="46"/>
        <v>11</v>
      </c>
      <c r="H146" s="3">
        <f t="shared" si="46"/>
        <v>21</v>
      </c>
      <c r="I146" s="3">
        <f t="shared" si="46"/>
        <v>30</v>
      </c>
      <c r="J146" s="3">
        <f t="shared" si="46"/>
        <v>33</v>
      </c>
      <c r="K146" s="3">
        <f t="shared" si="46"/>
        <v>39</v>
      </c>
      <c r="L146" s="3">
        <f t="shared" si="46"/>
        <v>43</v>
      </c>
      <c r="M146" s="3">
        <f t="shared" si="54"/>
        <v>43</v>
      </c>
      <c r="N146" s="3">
        <f t="shared" si="42"/>
        <v>46</v>
      </c>
      <c r="O146" s="3">
        <f t="shared" si="42"/>
        <v>47</v>
      </c>
      <c r="P146" s="3">
        <f t="shared" ref="P146:Z146" si="72">P63</f>
        <v>49</v>
      </c>
      <c r="Q146" s="3">
        <f t="shared" si="72"/>
        <v>57</v>
      </c>
      <c r="R146" s="3">
        <f t="shared" si="72"/>
        <v>62</v>
      </c>
      <c r="S146" s="3">
        <f t="shared" si="72"/>
        <v>66</v>
      </c>
      <c r="T146" s="3">
        <f t="shared" si="72"/>
        <v>71</v>
      </c>
      <c r="U146" s="3">
        <f t="shared" si="72"/>
        <v>74</v>
      </c>
      <c r="V146" s="3">
        <f t="shared" si="72"/>
        <v>76</v>
      </c>
      <c r="W146" s="3">
        <f t="shared" si="72"/>
        <v>77</v>
      </c>
      <c r="X146" s="3">
        <f t="shared" si="72"/>
        <v>77</v>
      </c>
      <c r="Y146" s="3">
        <f t="shared" si="72"/>
        <v>78.8</v>
      </c>
      <c r="Z146" s="3">
        <f t="shared" si="72"/>
        <v>85.199999999999989</v>
      </c>
      <c r="AA146" s="92">
        <f>Z$171*Z146</f>
        <v>87.360243407707898</v>
      </c>
      <c r="AB146" s="37">
        <f>AA$171*AA146</f>
        <v>89.211199220081966</v>
      </c>
      <c r="AC146" s="37">
        <f>AB$171*AB146</f>
        <v>90.736888261470185</v>
      </c>
      <c r="AD146" s="37">
        <f>AC$171*AC146</f>
        <v>91.951978830756701</v>
      </c>
      <c r="AE146" s="37">
        <f>AD$171*AD146</f>
        <v>93.631936684115061</v>
      </c>
      <c r="AF146" s="37">
        <f t="shared" si="66"/>
        <v>95.349953870979562</v>
      </c>
      <c r="AG146" s="37">
        <f t="shared" si="64"/>
        <v>96.366195269975179</v>
      </c>
      <c r="AH146" s="37">
        <f t="shared" si="62"/>
        <v>97.377215540615452</v>
      </c>
      <c r="AI146" s="37">
        <f t="shared" si="60"/>
        <v>99.239112587281141</v>
      </c>
      <c r="AJ146" s="37">
        <f t="shared" si="58"/>
        <v>100.629232452317</v>
      </c>
      <c r="AK146" s="37">
        <f t="shared" si="56"/>
        <v>102.05949565468497</v>
      </c>
      <c r="AL146" s="37">
        <f t="shared" si="53"/>
        <v>102.05949565468497</v>
      </c>
      <c r="AM146" s="37">
        <f t="shared" si="51"/>
        <v>103.9151228484065</v>
      </c>
      <c r="AN146" s="37">
        <f t="shared" si="48"/>
        <v>103.9151228484065</v>
      </c>
      <c r="AO146" s="32">
        <f t="shared" si="49"/>
        <v>103.9151228484065</v>
      </c>
      <c r="AP146" s="31">
        <f>AO146-Z146</f>
        <v>18.715122848406509</v>
      </c>
      <c r="AQ146" s="8">
        <f>AR146+'Chain Ladder - Amount'!AQ193</f>
        <v>5182528.6679832069</v>
      </c>
      <c r="AR146" s="7">
        <f t="shared" si="67"/>
        <v>886128.66798320704</v>
      </c>
      <c r="AS146" s="38">
        <f>AQ146/'B-F Method'!F24</f>
        <v>0.93890641206272152</v>
      </c>
    </row>
    <row r="147" spans="2:45" ht="14" x14ac:dyDescent="0.3">
      <c r="B147" s="245"/>
      <c r="C147" s="122">
        <f t="shared" si="45"/>
        <v>2019</v>
      </c>
      <c r="D147" s="29" t="s">
        <v>173</v>
      </c>
      <c r="E147" s="3">
        <f t="shared" si="46"/>
        <v>1</v>
      </c>
      <c r="F147" s="3">
        <f t="shared" si="46"/>
        <v>8</v>
      </c>
      <c r="G147" s="3">
        <f t="shared" si="46"/>
        <v>16</v>
      </c>
      <c r="H147" s="3">
        <f t="shared" si="46"/>
        <v>27</v>
      </c>
      <c r="I147" s="3">
        <f t="shared" si="46"/>
        <v>38</v>
      </c>
      <c r="J147" s="3">
        <f t="shared" si="46"/>
        <v>44</v>
      </c>
      <c r="K147" s="3">
        <f t="shared" si="46"/>
        <v>47</v>
      </c>
      <c r="L147" s="3">
        <f t="shared" si="46"/>
        <v>49</v>
      </c>
      <c r="M147" s="3">
        <f t="shared" si="54"/>
        <v>58</v>
      </c>
      <c r="N147" s="3">
        <f t="shared" si="42"/>
        <v>59</v>
      </c>
      <c r="O147" s="3">
        <f t="shared" si="42"/>
        <v>59</v>
      </c>
      <c r="P147" s="3">
        <f t="shared" ref="P147:Y147" si="73">P64</f>
        <v>62</v>
      </c>
      <c r="Q147" s="3">
        <f t="shared" si="73"/>
        <v>66</v>
      </c>
      <c r="R147" s="3">
        <f t="shared" si="73"/>
        <v>72.8</v>
      </c>
      <c r="S147" s="3">
        <f t="shared" si="73"/>
        <v>74.8</v>
      </c>
      <c r="T147" s="3">
        <f t="shared" si="73"/>
        <v>75.8</v>
      </c>
      <c r="U147" s="3">
        <f t="shared" si="73"/>
        <v>78.8</v>
      </c>
      <c r="V147" s="3">
        <f t="shared" si="73"/>
        <v>79.8</v>
      </c>
      <c r="W147" s="3">
        <f t="shared" si="73"/>
        <v>83.8</v>
      </c>
      <c r="X147" s="3">
        <f t="shared" si="73"/>
        <v>85.6</v>
      </c>
      <c r="Y147" s="3">
        <f t="shared" si="73"/>
        <v>88.999999999999986</v>
      </c>
      <c r="Z147" s="92">
        <f>Y$171*Y147</f>
        <v>91.880463028584927</v>
      </c>
      <c r="AA147" s="37">
        <f t="shared" ref="AA147:AN147" si="74">Z$171*Z147</f>
        <v>94.210089373123083</v>
      </c>
      <c r="AB147" s="37">
        <f t="shared" si="74"/>
        <v>96.206177132352892</v>
      </c>
      <c r="AC147" s="37">
        <f t="shared" si="74"/>
        <v>97.851494216395011</v>
      </c>
      <c r="AD147" s="37">
        <f t="shared" si="74"/>
        <v>99.16185905357473</v>
      </c>
      <c r="AE147" s="37">
        <f t="shared" si="74"/>
        <v>100.97354104224931</v>
      </c>
      <c r="AF147" s="37">
        <f t="shared" si="74"/>
        <v>102.82626656596031</v>
      </c>
      <c r="AG147" s="37">
        <f t="shared" si="74"/>
        <v>103.92219063037972</v>
      </c>
      <c r="AH147" s="37">
        <f t="shared" si="74"/>
        <v>105.01248418199607</v>
      </c>
      <c r="AI147" s="37">
        <f t="shared" si="74"/>
        <v>107.02037106884113</v>
      </c>
      <c r="AJ147" s="37">
        <f t="shared" si="74"/>
        <v>108.51948910715954</v>
      </c>
      <c r="AK147" s="37">
        <f t="shared" si="74"/>
        <v>110.0618980893933</v>
      </c>
      <c r="AL147" s="37">
        <f t="shared" si="74"/>
        <v>110.0618980893933</v>
      </c>
      <c r="AM147" s="37">
        <f t="shared" si="74"/>
        <v>112.06302350920043</v>
      </c>
      <c r="AN147" s="37">
        <f t="shared" si="74"/>
        <v>112.06302350920043</v>
      </c>
      <c r="AO147" s="32">
        <f t="shared" si="49"/>
        <v>112.06302350920043</v>
      </c>
      <c r="AP147" s="31">
        <f>AO147-Y147</f>
        <v>23.063023509200448</v>
      </c>
      <c r="AQ147" s="8">
        <f>AR147+'Chain Ladder - Amount'!AQ194</f>
        <v>5442794.2373561962</v>
      </c>
      <c r="AR147" s="7">
        <f t="shared" si="67"/>
        <v>1091994.2373561959</v>
      </c>
      <c r="AS147" s="38">
        <f>AQ147/'B-F Method'!F25</f>
        <v>0.98605810722518161</v>
      </c>
    </row>
    <row r="148" spans="2:45" ht="14" x14ac:dyDescent="0.3">
      <c r="B148" s="245"/>
      <c r="C148" s="122">
        <f t="shared" si="45"/>
        <v>2020</v>
      </c>
      <c r="D148" s="29" t="s">
        <v>174</v>
      </c>
      <c r="E148" s="3">
        <f t="shared" si="46"/>
        <v>4</v>
      </c>
      <c r="F148" s="3">
        <f t="shared" si="46"/>
        <v>12</v>
      </c>
      <c r="G148" s="3">
        <f t="shared" si="46"/>
        <v>20</v>
      </c>
      <c r="H148" s="3">
        <f t="shared" si="46"/>
        <v>31</v>
      </c>
      <c r="I148" s="3">
        <f t="shared" si="46"/>
        <v>40</v>
      </c>
      <c r="J148" s="3">
        <f t="shared" si="46"/>
        <v>45</v>
      </c>
      <c r="K148" s="3">
        <f t="shared" si="46"/>
        <v>50</v>
      </c>
      <c r="L148" s="3">
        <f t="shared" si="46"/>
        <v>58</v>
      </c>
      <c r="M148" s="3">
        <f t="shared" si="54"/>
        <v>60</v>
      </c>
      <c r="N148" s="3">
        <f t="shared" si="42"/>
        <v>63</v>
      </c>
      <c r="O148" s="3">
        <f t="shared" si="42"/>
        <v>64</v>
      </c>
      <c r="P148" s="3">
        <f t="shared" ref="P148:X148" si="75">P65</f>
        <v>68</v>
      </c>
      <c r="Q148" s="3">
        <f t="shared" si="75"/>
        <v>69.599999999999994</v>
      </c>
      <c r="R148" s="3">
        <f t="shared" si="75"/>
        <v>73.599999999999994</v>
      </c>
      <c r="S148" s="3">
        <f t="shared" si="75"/>
        <v>74.599999999999994</v>
      </c>
      <c r="T148" s="3">
        <f t="shared" si="75"/>
        <v>75.599999999999994</v>
      </c>
      <c r="U148" s="3">
        <f t="shared" si="75"/>
        <v>78.399999999999991</v>
      </c>
      <c r="V148" s="3">
        <f t="shared" si="75"/>
        <v>80.399999999999991</v>
      </c>
      <c r="W148" s="3">
        <f t="shared" si="75"/>
        <v>88.59999999999998</v>
      </c>
      <c r="X148" s="3">
        <f t="shared" si="75"/>
        <v>89.399999999999977</v>
      </c>
      <c r="Y148" s="92">
        <f>X$171*X148</f>
        <v>91.572848697175345</v>
      </c>
      <c r="Z148" s="37">
        <f>Y$171*Y148</f>
        <v>94.536581338685636</v>
      </c>
      <c r="AA148" s="37">
        <f t="shared" ref="AA148:AN148" si="76">Z$171*Z148</f>
        <v>96.933553482161443</v>
      </c>
      <c r="AB148" s="37">
        <f t="shared" si="76"/>
        <v>98.987344969377574</v>
      </c>
      <c r="AC148" s="37">
        <f t="shared" si="76"/>
        <v>100.68022555809517</v>
      </c>
      <c r="AD148" s="37">
        <f t="shared" si="76"/>
        <v>102.02847096228795</v>
      </c>
      <c r="AE148" s="37">
        <f t="shared" si="76"/>
        <v>103.89252580089801</v>
      </c>
      <c r="AF148" s="37">
        <f t="shared" si="76"/>
        <v>105.79881067797872</v>
      </c>
      <c r="AG148" s="37">
        <f t="shared" si="76"/>
        <v>106.92641616713234</v>
      </c>
      <c r="AH148" s="37">
        <f t="shared" si="76"/>
        <v>108.04822837429718</v>
      </c>
      <c r="AI148" s="37">
        <f t="shared" si="76"/>
        <v>110.11416008317477</v>
      </c>
      <c r="AJ148" s="37">
        <f t="shared" si="76"/>
        <v>111.65661524387295</v>
      </c>
      <c r="AK148" s="37">
        <f t="shared" si="76"/>
        <v>113.24361282094324</v>
      </c>
      <c r="AL148" s="37">
        <f t="shared" si="76"/>
        <v>113.24361282094324</v>
      </c>
      <c r="AM148" s="37">
        <f t="shared" si="76"/>
        <v>115.30258759950583</v>
      </c>
      <c r="AN148" s="37">
        <f t="shared" si="76"/>
        <v>115.30258759950583</v>
      </c>
      <c r="AO148" s="32">
        <f t="shared" si="49"/>
        <v>115.30258759950583</v>
      </c>
      <c r="AP148" s="31">
        <f>AO148-X148</f>
        <v>25.90258759950585</v>
      </c>
      <c r="AQ148" s="8">
        <f>AR148+'Chain Ladder - Amount'!AQ195</f>
        <v>5226642.6812898414</v>
      </c>
      <c r="AR148" s="7">
        <f t="shared" si="67"/>
        <v>1226442.6812898414</v>
      </c>
      <c r="AS148" s="38">
        <f>AQ148/'B-F Method'!F26</f>
        <v>0.8534339194660312</v>
      </c>
    </row>
    <row r="149" spans="2:45" ht="14" x14ac:dyDescent="0.3">
      <c r="B149" s="245"/>
      <c r="C149" s="122">
        <f t="shared" si="45"/>
        <v>2020</v>
      </c>
      <c r="D149" s="29" t="s">
        <v>175</v>
      </c>
      <c r="E149" s="3">
        <f t="shared" si="46"/>
        <v>3</v>
      </c>
      <c r="F149" s="3">
        <f t="shared" si="46"/>
        <v>8</v>
      </c>
      <c r="G149" s="3">
        <f t="shared" si="46"/>
        <v>15</v>
      </c>
      <c r="H149" s="3">
        <f t="shared" si="46"/>
        <v>23</v>
      </c>
      <c r="I149" s="3">
        <f t="shared" si="46"/>
        <v>32</v>
      </c>
      <c r="J149" s="3">
        <f t="shared" si="46"/>
        <v>38</v>
      </c>
      <c r="K149" s="3">
        <f t="shared" si="46"/>
        <v>41</v>
      </c>
      <c r="L149" s="3">
        <f t="shared" si="46"/>
        <v>42</v>
      </c>
      <c r="M149" s="3">
        <f t="shared" si="54"/>
        <v>46</v>
      </c>
      <c r="N149" s="3">
        <f t="shared" si="42"/>
        <v>50</v>
      </c>
      <c r="O149" s="3">
        <f t="shared" si="42"/>
        <v>54.8</v>
      </c>
      <c r="P149" s="3">
        <f t="shared" ref="P149:W149" si="77">P66</f>
        <v>60.8</v>
      </c>
      <c r="Q149" s="3">
        <f t="shared" si="77"/>
        <v>62.8</v>
      </c>
      <c r="R149" s="3">
        <f t="shared" si="77"/>
        <v>63.8</v>
      </c>
      <c r="S149" s="3">
        <f t="shared" si="77"/>
        <v>69.8</v>
      </c>
      <c r="T149" s="3">
        <f t="shared" si="77"/>
        <v>75.8</v>
      </c>
      <c r="U149" s="3">
        <f t="shared" si="77"/>
        <v>77.8</v>
      </c>
      <c r="V149" s="3">
        <f t="shared" si="77"/>
        <v>79.599999999999994</v>
      </c>
      <c r="W149" s="3">
        <f t="shared" si="77"/>
        <v>79.599999999999994</v>
      </c>
      <c r="X149" s="92">
        <f>W$171*W149</f>
        <v>81.66859013709842</v>
      </c>
      <c r="Y149" s="37">
        <f t="shared" ref="Y149:AN149" si="78">X$171*X149</f>
        <v>83.653528500404278</v>
      </c>
      <c r="Z149" s="37">
        <f t="shared" si="78"/>
        <v>86.36095429878732</v>
      </c>
      <c r="AA149" s="37">
        <f t="shared" si="78"/>
        <v>88.550633667417827</v>
      </c>
      <c r="AB149" s="37">
        <f t="shared" si="78"/>
        <v>90.426811018609285</v>
      </c>
      <c r="AC149" s="37">
        <f t="shared" si="78"/>
        <v>91.973289440880279</v>
      </c>
      <c r="AD149" s="37">
        <f t="shared" si="78"/>
        <v>93.204937106643669</v>
      </c>
      <c r="AE149" s="37">
        <f t="shared" si="78"/>
        <v>94.907786442298246</v>
      </c>
      <c r="AF149" s="37">
        <f t="shared" si="78"/>
        <v>96.649213716468864</v>
      </c>
      <c r="AG149" s="37">
        <f t="shared" si="78"/>
        <v>97.679302648572104</v>
      </c>
      <c r="AH149" s="37">
        <f t="shared" si="78"/>
        <v>98.704099308054651</v>
      </c>
      <c r="AI149" s="37">
        <f t="shared" si="78"/>
        <v>100.59136698124883</v>
      </c>
      <c r="AJ149" s="37">
        <f t="shared" si="78"/>
        <v>102.00042893118074</v>
      </c>
      <c r="AK149" s="37">
        <f t="shared" si="78"/>
        <v>103.45018122055794</v>
      </c>
      <c r="AL149" s="37">
        <f t="shared" si="78"/>
        <v>103.45018122055794</v>
      </c>
      <c r="AM149" s="37">
        <f t="shared" si="78"/>
        <v>105.33109360638625</v>
      </c>
      <c r="AN149" s="37">
        <f t="shared" si="78"/>
        <v>105.33109360638625</v>
      </c>
      <c r="AO149" s="32">
        <f t="shared" si="49"/>
        <v>105.33109360638625</v>
      </c>
      <c r="AP149" s="31">
        <f>AO149-W149</f>
        <v>25.731093606386253</v>
      </c>
      <c r="AQ149" s="8">
        <f>AR149+'Chain Ladder - Amount'!AQ196</f>
        <v>5079722.7375993235</v>
      </c>
      <c r="AR149" s="7">
        <f t="shared" si="67"/>
        <v>1218322.7375993233</v>
      </c>
      <c r="AS149" s="38">
        <f>AQ149/'B-F Method'!F27</f>
        <v>0.82944405234915675</v>
      </c>
    </row>
    <row r="150" spans="2:45" ht="14" x14ac:dyDescent="0.3">
      <c r="B150" s="245"/>
      <c r="C150" s="122">
        <f t="shared" si="45"/>
        <v>2020</v>
      </c>
      <c r="D150" s="29" t="s">
        <v>176</v>
      </c>
      <c r="E150" s="3">
        <f t="shared" si="46"/>
        <v>7</v>
      </c>
      <c r="F150" s="3">
        <f t="shared" si="46"/>
        <v>11</v>
      </c>
      <c r="G150" s="3">
        <f t="shared" si="46"/>
        <v>30</v>
      </c>
      <c r="H150" s="3">
        <f t="shared" si="46"/>
        <v>42</v>
      </c>
      <c r="I150" s="3">
        <f t="shared" si="46"/>
        <v>50</v>
      </c>
      <c r="J150" s="3">
        <f t="shared" si="46"/>
        <v>54</v>
      </c>
      <c r="K150" s="3">
        <f t="shared" si="46"/>
        <v>56</v>
      </c>
      <c r="L150" s="3">
        <f t="shared" si="46"/>
        <v>59</v>
      </c>
      <c r="M150" s="3">
        <f t="shared" si="54"/>
        <v>62</v>
      </c>
      <c r="N150" s="3">
        <f t="shared" si="42"/>
        <v>66</v>
      </c>
      <c r="O150" s="3">
        <f t="shared" si="42"/>
        <v>73</v>
      </c>
      <c r="P150" s="3">
        <f t="shared" ref="P150:V150" si="79">P67</f>
        <v>75</v>
      </c>
      <c r="Q150" s="3">
        <f t="shared" si="79"/>
        <v>78</v>
      </c>
      <c r="R150" s="3">
        <f t="shared" si="79"/>
        <v>82</v>
      </c>
      <c r="S150" s="3">
        <f t="shared" si="79"/>
        <v>88</v>
      </c>
      <c r="T150" s="3">
        <f t="shared" si="79"/>
        <v>90</v>
      </c>
      <c r="U150" s="3">
        <f t="shared" si="79"/>
        <v>95</v>
      </c>
      <c r="V150" s="3">
        <f t="shared" si="79"/>
        <v>99.199999999999989</v>
      </c>
      <c r="W150" s="92">
        <f>V$171*V150</f>
        <v>102.91951315272868</v>
      </c>
      <c r="X150" s="37">
        <f t="shared" ref="X150:AN150" si="80">W$171*W150</f>
        <v>105.59411478366719</v>
      </c>
      <c r="Y150" s="37">
        <f t="shared" si="80"/>
        <v>108.16055812524525</v>
      </c>
      <c r="Z150" s="37">
        <f t="shared" si="80"/>
        <v>111.66114788738997</v>
      </c>
      <c r="AA150" s="37">
        <f t="shared" si="80"/>
        <v>114.49231289467673</v>
      </c>
      <c r="AB150" s="37">
        <f t="shared" si="80"/>
        <v>116.91813273855614</v>
      </c>
      <c r="AC150" s="37">
        <f t="shared" si="80"/>
        <v>118.91766548128643</v>
      </c>
      <c r="AD150" s="37">
        <f t="shared" si="80"/>
        <v>120.51013505586009</v>
      </c>
      <c r="AE150" s="37">
        <f t="shared" si="80"/>
        <v>122.7118489327196</v>
      </c>
      <c r="AF150" s="37">
        <f t="shared" si="80"/>
        <v>124.96344249111814</v>
      </c>
      <c r="AG150" s="37">
        <f t="shared" si="80"/>
        <v>126.29530494584276</v>
      </c>
      <c r="AH150" s="37">
        <f t="shared" si="80"/>
        <v>127.6203247105976</v>
      </c>
      <c r="AI150" s="37">
        <f t="shared" si="80"/>
        <v>130.06048388288437</v>
      </c>
      <c r="AJ150" s="37">
        <f t="shared" si="80"/>
        <v>131.88234280108821</v>
      </c>
      <c r="AK150" s="37">
        <f t="shared" si="80"/>
        <v>133.75681264800724</v>
      </c>
      <c r="AL150" s="37">
        <f t="shared" si="80"/>
        <v>133.75681264800724</v>
      </c>
      <c r="AM150" s="37">
        <f t="shared" si="80"/>
        <v>136.18875469615281</v>
      </c>
      <c r="AN150" s="37">
        <f t="shared" si="80"/>
        <v>136.18875469615281</v>
      </c>
      <c r="AO150" s="32">
        <f t="shared" si="49"/>
        <v>136.18875469615281</v>
      </c>
      <c r="AP150" s="31">
        <f>AO150-V150</f>
        <v>36.988754696152824</v>
      </c>
      <c r="AQ150" s="8">
        <f>AR150+'Chain Ladder - Amount'!AQ197</f>
        <v>6292353.5013771104</v>
      </c>
      <c r="AR150" s="7">
        <f t="shared" si="67"/>
        <v>1751353.5013771101</v>
      </c>
      <c r="AS150" s="38">
        <f>AQ150/'B-F Method'!F28</f>
        <v>1.0274488306938989</v>
      </c>
    </row>
    <row r="151" spans="2:45" ht="14" x14ac:dyDescent="0.3">
      <c r="B151" s="245"/>
      <c r="C151" s="122">
        <f t="shared" si="45"/>
        <v>2020</v>
      </c>
      <c r="D151" s="29" t="s">
        <v>177</v>
      </c>
      <c r="E151" s="3">
        <f t="shared" si="46"/>
        <v>1</v>
      </c>
      <c r="F151" s="3">
        <f t="shared" si="46"/>
        <v>5</v>
      </c>
      <c r="G151" s="3">
        <f t="shared" si="46"/>
        <v>13</v>
      </c>
      <c r="H151" s="3">
        <f t="shared" si="46"/>
        <v>33</v>
      </c>
      <c r="I151" s="3">
        <f t="shared" si="46"/>
        <v>45</v>
      </c>
      <c r="J151" s="3">
        <f t="shared" si="46"/>
        <v>48</v>
      </c>
      <c r="K151" s="3">
        <f t="shared" si="46"/>
        <v>51</v>
      </c>
      <c r="L151" s="3">
        <f t="shared" si="46"/>
        <v>54</v>
      </c>
      <c r="M151" s="3">
        <f t="shared" si="54"/>
        <v>60</v>
      </c>
      <c r="N151" s="3">
        <f t="shared" si="42"/>
        <v>65</v>
      </c>
      <c r="O151" s="3">
        <f t="shared" si="42"/>
        <v>66</v>
      </c>
      <c r="P151" s="3">
        <f t="shared" ref="P151:U151" si="81">P68</f>
        <v>71</v>
      </c>
      <c r="Q151" s="3">
        <f t="shared" si="81"/>
        <v>77</v>
      </c>
      <c r="R151" s="3">
        <f t="shared" si="81"/>
        <v>79.8</v>
      </c>
      <c r="S151" s="3">
        <f t="shared" si="81"/>
        <v>84.8</v>
      </c>
      <c r="T151" s="3">
        <f t="shared" si="81"/>
        <v>86.8</v>
      </c>
      <c r="U151" s="3">
        <f t="shared" si="81"/>
        <v>89.199999999999989</v>
      </c>
      <c r="V151" s="92">
        <f>U$171*U151</f>
        <v>91.323809523809501</v>
      </c>
      <c r="W151" s="37">
        <f t="shared" ref="W151:AN151" si="82">V$171*V151</f>
        <v>94.748004187933489</v>
      </c>
      <c r="X151" s="37">
        <f t="shared" si="82"/>
        <v>97.21025025543247</v>
      </c>
      <c r="Y151" s="37">
        <f t="shared" si="82"/>
        <v>99.572925486076855</v>
      </c>
      <c r="Z151" s="37">
        <f t="shared" si="82"/>
        <v>102.79557863788233</v>
      </c>
      <c r="AA151" s="37">
        <f t="shared" si="82"/>
        <v>105.40195740659131</v>
      </c>
      <c r="AB151" s="37">
        <f t="shared" si="82"/>
        <v>107.63517423483243</v>
      </c>
      <c r="AC151" s="37">
        <f t="shared" si="82"/>
        <v>109.47594991359979</v>
      </c>
      <c r="AD151" s="37">
        <f t="shared" si="82"/>
        <v>110.94198205171296</v>
      </c>
      <c r="AE151" s="37">
        <f t="shared" si="82"/>
        <v>112.96888627264286</v>
      </c>
      <c r="AF151" s="37">
        <f t="shared" si="82"/>
        <v>115.04170987397578</v>
      </c>
      <c r="AG151" s="37">
        <f t="shared" si="82"/>
        <v>116.26782633695143</v>
      </c>
      <c r="AH151" s="37">
        <f t="shared" si="82"/>
        <v>117.48764339956992</v>
      </c>
      <c r="AI151" s="37">
        <f t="shared" si="82"/>
        <v>119.73406105539344</v>
      </c>
      <c r="AJ151" s="37">
        <f t="shared" si="82"/>
        <v>121.41126969274528</v>
      </c>
      <c r="AK151" s="37">
        <f t="shared" si="82"/>
        <v>123.13691210462187</v>
      </c>
      <c r="AL151" s="37">
        <f t="shared" si="82"/>
        <v>123.13691210462187</v>
      </c>
      <c r="AM151" s="37">
        <f t="shared" si="82"/>
        <v>125.37576505197862</v>
      </c>
      <c r="AN151" s="37">
        <f t="shared" si="82"/>
        <v>125.37576505197862</v>
      </c>
      <c r="AO151" s="32">
        <f t="shared" si="49"/>
        <v>125.37576505197862</v>
      </c>
      <c r="AP151" s="31">
        <f>AO151-U151</f>
        <v>36.17576505197863</v>
      </c>
      <c r="AQ151" s="8">
        <f>AR151+'Chain Ladder - Amount'!AQ198</f>
        <v>5836459.8491413426</v>
      </c>
      <c r="AR151" s="7">
        <f t="shared" si="67"/>
        <v>1712859.849141343</v>
      </c>
      <c r="AS151" s="38">
        <f>AQ151/'B-F Method'!F29</f>
        <v>0.95300809881068582</v>
      </c>
    </row>
    <row r="152" spans="2:45" ht="14" x14ac:dyDescent="0.3">
      <c r="B152" s="245"/>
      <c r="C152" s="122">
        <f t="shared" si="45"/>
        <v>2021</v>
      </c>
      <c r="D152" s="29" t="s">
        <v>178</v>
      </c>
      <c r="E152" s="3">
        <f t="shared" si="46"/>
        <v>0</v>
      </c>
      <c r="F152" s="3">
        <f t="shared" si="46"/>
        <v>2</v>
      </c>
      <c r="G152" s="3">
        <f t="shared" si="46"/>
        <v>13</v>
      </c>
      <c r="H152" s="3">
        <f t="shared" si="46"/>
        <v>28</v>
      </c>
      <c r="I152" s="3">
        <f t="shared" si="46"/>
        <v>33</v>
      </c>
      <c r="J152" s="3">
        <f t="shared" si="46"/>
        <v>41</v>
      </c>
      <c r="K152" s="3">
        <f t="shared" si="46"/>
        <v>41</v>
      </c>
      <c r="L152" s="3">
        <f t="shared" si="46"/>
        <v>43</v>
      </c>
      <c r="M152" s="3">
        <f t="shared" si="54"/>
        <v>49</v>
      </c>
      <c r="N152" s="3">
        <f t="shared" si="42"/>
        <v>51</v>
      </c>
      <c r="O152" s="3">
        <f t="shared" si="42"/>
        <v>53</v>
      </c>
      <c r="P152" s="3">
        <f>P69</f>
        <v>61</v>
      </c>
      <c r="Q152" s="3">
        <f>Q69</f>
        <v>65</v>
      </c>
      <c r="R152" s="3">
        <f>R69</f>
        <v>71</v>
      </c>
      <c r="S152" s="3">
        <f>S69</f>
        <v>74.8</v>
      </c>
      <c r="T152" s="3">
        <f>T69</f>
        <v>77.599999999999994</v>
      </c>
      <c r="U152" s="92">
        <f>T$171*T152</f>
        <v>80.404491228070185</v>
      </c>
      <c r="V152" s="37">
        <f t="shared" ref="V152:AN152" si="83">U$171*U152</f>
        <v>82.31888387635756</v>
      </c>
      <c r="W152" s="37">
        <f t="shared" si="83"/>
        <v>85.405438022487175</v>
      </c>
      <c r="X152" s="37">
        <f t="shared" si="83"/>
        <v>87.62489589620435</v>
      </c>
      <c r="Y152" s="37">
        <f t="shared" si="83"/>
        <v>89.754601051553294</v>
      </c>
      <c r="Z152" s="37">
        <f t="shared" si="83"/>
        <v>92.659486556883522</v>
      </c>
      <c r="AA152" s="37">
        <f t="shared" si="83"/>
        <v>95.008865019279142</v>
      </c>
      <c r="AB152" s="37">
        <f t="shared" si="83"/>
        <v>97.021876934937126</v>
      </c>
      <c r="AC152" s="37">
        <f t="shared" si="83"/>
        <v>98.681144108886613</v>
      </c>
      <c r="AD152" s="37">
        <f t="shared" si="83"/>
        <v>100.0026190885838</v>
      </c>
      <c r="AE152" s="37">
        <f t="shared" si="83"/>
        <v>101.82966171921045</v>
      </c>
      <c r="AF152" s="37">
        <f t="shared" si="83"/>
        <v>103.69809587919598</v>
      </c>
      <c r="AG152" s="37">
        <f t="shared" si="83"/>
        <v>104.8033119149798</v>
      </c>
      <c r="AH152" s="37">
        <f t="shared" si="83"/>
        <v>105.90284969873719</v>
      </c>
      <c r="AI152" s="37">
        <f t="shared" si="83"/>
        <v>107.92776078284307</v>
      </c>
      <c r="AJ152" s="37">
        <f t="shared" si="83"/>
        <v>109.43958933855606</v>
      </c>
      <c r="AK152" s="37">
        <f t="shared" si="83"/>
        <v>110.99507588753048</v>
      </c>
      <c r="AL152" s="37">
        <f t="shared" si="83"/>
        <v>110.99507588753048</v>
      </c>
      <c r="AM152" s="37">
        <f t="shared" si="83"/>
        <v>113.01316817639466</v>
      </c>
      <c r="AN152" s="37">
        <f t="shared" si="83"/>
        <v>113.01316817639466</v>
      </c>
      <c r="AO152" s="32">
        <f t="shared" si="49"/>
        <v>113.01316817639466</v>
      </c>
      <c r="AP152" s="31">
        <f>AO152-T152</f>
        <v>35.413168176394663</v>
      </c>
      <c r="AQ152" s="8">
        <f>AR152+'Chain Ladder - Amount'!AQ199</f>
        <v>5390352.207260333</v>
      </c>
      <c r="AR152" s="7">
        <f t="shared" si="67"/>
        <v>1676752.2072603328</v>
      </c>
      <c r="AS152" s="38">
        <f>AQ152/'B-F Method'!F30</f>
        <v>0.82262485755866288</v>
      </c>
    </row>
    <row r="153" spans="2:45" ht="14" x14ac:dyDescent="0.3">
      <c r="B153" s="245"/>
      <c r="C153" s="122">
        <f t="shared" si="45"/>
        <v>2021</v>
      </c>
      <c r="D153" s="29" t="s">
        <v>179</v>
      </c>
      <c r="E153" s="3">
        <f t="shared" si="46"/>
        <v>0</v>
      </c>
      <c r="F153" s="3">
        <f t="shared" si="46"/>
        <v>1</v>
      </c>
      <c r="G153" s="3">
        <f t="shared" si="46"/>
        <v>17</v>
      </c>
      <c r="H153" s="3">
        <f t="shared" si="46"/>
        <v>21</v>
      </c>
      <c r="I153" s="3">
        <f t="shared" si="46"/>
        <v>24</v>
      </c>
      <c r="J153" s="3">
        <f t="shared" si="46"/>
        <v>36</v>
      </c>
      <c r="K153" s="3">
        <f t="shared" si="46"/>
        <v>40</v>
      </c>
      <c r="L153" s="3">
        <f t="shared" si="46"/>
        <v>44</v>
      </c>
      <c r="M153" s="3">
        <f t="shared" si="54"/>
        <v>47</v>
      </c>
      <c r="N153" s="3">
        <f t="shared" si="42"/>
        <v>50</v>
      </c>
      <c r="O153" s="3">
        <f t="shared" si="42"/>
        <v>53</v>
      </c>
      <c r="P153" s="3">
        <f>P70</f>
        <v>62.8</v>
      </c>
      <c r="Q153" s="3">
        <f>Q70</f>
        <v>70.8</v>
      </c>
      <c r="R153" s="3">
        <f>R70</f>
        <v>77.599999999999994</v>
      </c>
      <c r="S153" s="3">
        <f>S70</f>
        <v>84.199999999999974</v>
      </c>
      <c r="T153" s="92">
        <f>S$171*S153</f>
        <v>87.193332199353591</v>
      </c>
      <c r="U153" s="37">
        <f t="shared" ref="U153:AN153" si="84">T$171*T153</f>
        <v>90.344529819189887</v>
      </c>
      <c r="V153" s="37">
        <f t="shared" si="84"/>
        <v>92.49559005298012</v>
      </c>
      <c r="W153" s="37">
        <f t="shared" si="84"/>
        <v>95.96372073616017</v>
      </c>
      <c r="X153" s="37">
        <f t="shared" si="84"/>
        <v>98.457560010457755</v>
      </c>
      <c r="Y153" s="37">
        <f t="shared" si="84"/>
        <v>100.85055084933683</v>
      </c>
      <c r="Z153" s="37">
        <f t="shared" si="84"/>
        <v>104.11455403061706</v>
      </c>
      <c r="AA153" s="37">
        <f t="shared" si="84"/>
        <v>106.75437538027774</v>
      </c>
      <c r="AB153" s="37">
        <f t="shared" si="84"/>
        <v>109.01624672928835</v>
      </c>
      <c r="AC153" s="37">
        <f t="shared" si="84"/>
        <v>110.88064149611388</v>
      </c>
      <c r="AD153" s="37">
        <f t="shared" si="84"/>
        <v>112.36548436850913</v>
      </c>
      <c r="AE153" s="37">
        <f t="shared" si="84"/>
        <v>114.41839590246029</v>
      </c>
      <c r="AF153" s="37">
        <f t="shared" si="84"/>
        <v>116.51781601076233</v>
      </c>
      <c r="AG153" s="37">
        <f t="shared" si="84"/>
        <v>117.75966483756842</v>
      </c>
      <c r="AH153" s="37">
        <f t="shared" si="84"/>
        <v>118.99513343608517</v>
      </c>
      <c r="AI153" s="37">
        <f t="shared" si="84"/>
        <v>121.2703749931805</v>
      </c>
      <c r="AJ153" s="37">
        <f t="shared" si="84"/>
        <v>122.96910398141183</v>
      </c>
      <c r="AK153" s="37">
        <f t="shared" si="84"/>
        <v>124.71688820043698</v>
      </c>
      <c r="AL153" s="37">
        <f t="shared" si="84"/>
        <v>124.71688820043698</v>
      </c>
      <c r="AM153" s="37">
        <f t="shared" si="84"/>
        <v>126.98446798589946</v>
      </c>
      <c r="AN153" s="37">
        <f t="shared" si="84"/>
        <v>126.98446798589946</v>
      </c>
      <c r="AO153" s="32">
        <f t="shared" si="49"/>
        <v>126.98446798589946</v>
      </c>
      <c r="AP153" s="31">
        <f>AO153-S153</f>
        <v>42.784467985899482</v>
      </c>
      <c r="AQ153" s="8">
        <f>AR153+'Chain Ladder - Amount'!AQ200</f>
        <v>5707570.4923344022</v>
      </c>
      <c r="AR153" s="7">
        <f t="shared" si="67"/>
        <v>2025770.4923344022</v>
      </c>
      <c r="AS153" s="38">
        <f>AQ153/'B-F Method'!F31</f>
        <v>0.87103572878570068</v>
      </c>
    </row>
    <row r="154" spans="2:45" ht="14" x14ac:dyDescent="0.3">
      <c r="B154" s="245"/>
      <c r="C154" s="122">
        <f t="shared" si="45"/>
        <v>2021</v>
      </c>
      <c r="D154" s="29" t="s">
        <v>180</v>
      </c>
      <c r="E154" s="3">
        <f t="shared" si="46"/>
        <v>2</v>
      </c>
      <c r="F154" s="3">
        <f t="shared" si="46"/>
        <v>6</v>
      </c>
      <c r="G154" s="3">
        <f t="shared" si="46"/>
        <v>12</v>
      </c>
      <c r="H154" s="3">
        <f t="shared" si="46"/>
        <v>22</v>
      </c>
      <c r="I154" s="3">
        <f t="shared" si="46"/>
        <v>35</v>
      </c>
      <c r="J154" s="3">
        <f t="shared" si="46"/>
        <v>50</v>
      </c>
      <c r="K154" s="3">
        <f t="shared" si="46"/>
        <v>60</v>
      </c>
      <c r="L154" s="3">
        <f t="shared" si="46"/>
        <v>63</v>
      </c>
      <c r="M154" s="3">
        <f t="shared" si="54"/>
        <v>65</v>
      </c>
      <c r="N154" s="3">
        <f t="shared" si="42"/>
        <v>73</v>
      </c>
      <c r="O154" s="3">
        <f t="shared" si="42"/>
        <v>80</v>
      </c>
      <c r="P154" s="3">
        <f>P71</f>
        <v>83</v>
      </c>
      <c r="Q154" s="3">
        <f>Q71</f>
        <v>89.8</v>
      </c>
      <c r="R154" s="3">
        <f>R71</f>
        <v>93.999999999999986</v>
      </c>
      <c r="S154" s="92">
        <f>R$171*R154</f>
        <v>98.732910970323445</v>
      </c>
      <c r="T154" s="37">
        <f t="shared" ref="T154:AN154" si="85">S$171*S154</f>
        <v>102.24289198627811</v>
      </c>
      <c r="U154" s="37">
        <f t="shared" si="85"/>
        <v>105.93798597736117</v>
      </c>
      <c r="V154" s="37">
        <f t="shared" si="85"/>
        <v>108.46031897682214</v>
      </c>
      <c r="W154" s="37">
        <f t="shared" si="85"/>
        <v>112.52704864399391</v>
      </c>
      <c r="X154" s="37">
        <f t="shared" si="85"/>
        <v>115.45132430959391</v>
      </c>
      <c r="Y154" s="37">
        <f t="shared" si="85"/>
        <v>118.25734511063723</v>
      </c>
      <c r="Z154" s="37">
        <f t="shared" si="85"/>
        <v>122.08471489097207</v>
      </c>
      <c r="AA154" s="37">
        <f t="shared" si="85"/>
        <v>125.18016912248758</v>
      </c>
      <c r="AB154" s="37">
        <f t="shared" si="85"/>
        <v>127.83243922377251</v>
      </c>
      <c r="AC154" s="37">
        <f t="shared" si="85"/>
        <v>130.0186283274129</v>
      </c>
      <c r="AD154" s="37">
        <f t="shared" si="85"/>
        <v>131.7597549203478</v>
      </c>
      <c r="AE154" s="37">
        <f t="shared" si="85"/>
        <v>134.16699876490301</v>
      </c>
      <c r="AF154" s="37">
        <f t="shared" si="85"/>
        <v>136.62877855875445</v>
      </c>
      <c r="AG154" s="37">
        <f t="shared" si="85"/>
        <v>138.08497035989038</v>
      </c>
      <c r="AH154" s="37">
        <f t="shared" si="85"/>
        <v>139.53368070601846</v>
      </c>
      <c r="AI154" s="37">
        <f t="shared" si="85"/>
        <v>142.20162871186969</v>
      </c>
      <c r="AJ154" s="37">
        <f t="shared" si="85"/>
        <v>144.19355814129668</v>
      </c>
      <c r="AK154" s="37">
        <f t="shared" si="85"/>
        <v>146.24300972909177</v>
      </c>
      <c r="AL154" s="37">
        <f t="shared" si="85"/>
        <v>146.24300972909177</v>
      </c>
      <c r="AM154" s="37">
        <f t="shared" si="85"/>
        <v>148.90197354234797</v>
      </c>
      <c r="AN154" s="37">
        <f t="shared" si="85"/>
        <v>148.90197354234797</v>
      </c>
      <c r="AO154" s="32">
        <f t="shared" si="49"/>
        <v>148.90197354234797</v>
      </c>
      <c r="AP154" s="31">
        <f>AO154-R154</f>
        <v>54.901973542347989</v>
      </c>
      <c r="AQ154" s="8">
        <f>AR154+'Chain Ladder - Amount'!AQ201</f>
        <v>6341113.4030804615</v>
      </c>
      <c r="AR154" s="7">
        <f t="shared" si="67"/>
        <v>2599513.4030804611</v>
      </c>
      <c r="AS154" s="38">
        <f>AQ154/'B-F Method'!F32</f>
        <v>0.96772108934670631</v>
      </c>
    </row>
    <row r="155" spans="2:45" ht="14" x14ac:dyDescent="0.3">
      <c r="B155" s="245"/>
      <c r="C155" s="122">
        <f t="shared" si="45"/>
        <v>2021</v>
      </c>
      <c r="D155" s="29" t="s">
        <v>181</v>
      </c>
      <c r="E155" s="3">
        <f t="shared" si="46"/>
        <v>0</v>
      </c>
      <c r="F155" s="3">
        <f t="shared" si="46"/>
        <v>2</v>
      </c>
      <c r="G155" s="3">
        <f t="shared" si="46"/>
        <v>10</v>
      </c>
      <c r="H155" s="3">
        <f t="shared" si="46"/>
        <v>23</v>
      </c>
      <c r="I155" s="3">
        <f t="shared" si="46"/>
        <v>31</v>
      </c>
      <c r="J155" s="3">
        <f t="shared" si="46"/>
        <v>42</v>
      </c>
      <c r="K155" s="3">
        <f t="shared" si="46"/>
        <v>49</v>
      </c>
      <c r="L155" s="3">
        <f t="shared" si="46"/>
        <v>56</v>
      </c>
      <c r="M155" s="3">
        <f t="shared" si="54"/>
        <v>60.8</v>
      </c>
      <c r="N155" s="3">
        <f t="shared" si="42"/>
        <v>64.599999999999994</v>
      </c>
      <c r="O155" s="3">
        <f t="shared" si="42"/>
        <v>68.599999999999994</v>
      </c>
      <c r="P155" s="3">
        <f>P72</f>
        <v>74.599999999999994</v>
      </c>
      <c r="Q155" s="3">
        <f>Q72</f>
        <v>79.59999999999998</v>
      </c>
      <c r="R155" s="92">
        <f>Q$171*Q155</f>
        <v>83.989037520391491</v>
      </c>
      <c r="S155" s="37">
        <f t="shared" ref="K155:AN164" si="86">R$171*R155</f>
        <v>88.217895361531589</v>
      </c>
      <c r="T155" s="37">
        <f t="shared" si="86"/>
        <v>91.354064800306887</v>
      </c>
      <c r="U155" s="37">
        <f t="shared" si="86"/>
        <v>94.655632756247812</v>
      </c>
      <c r="V155" s="37">
        <f t="shared" si="86"/>
        <v>96.909338298063233</v>
      </c>
      <c r="W155" s="37">
        <f t="shared" si="86"/>
        <v>100.54296287892898</v>
      </c>
      <c r="X155" s="37">
        <f t="shared" si="86"/>
        <v>103.15580435337628</v>
      </c>
      <c r="Y155" s="37">
        <f t="shared" si="86"/>
        <v>105.6629850591404</v>
      </c>
      <c r="Z155" s="37">
        <f t="shared" si="86"/>
        <v>109.08274148557609</v>
      </c>
      <c r="AA155" s="37">
        <f t="shared" si="86"/>
        <v>111.84853107699536</v>
      </c>
      <c r="AB155" s="37">
        <f t="shared" si="86"/>
        <v>114.21833547115529</v>
      </c>
      <c r="AC155" s="37">
        <f t="shared" si="86"/>
        <v>116.17169630788214</v>
      </c>
      <c r="AD155" s="37">
        <f t="shared" si="86"/>
        <v>117.72739361364556</v>
      </c>
      <c r="AE155" s="37">
        <f t="shared" ref="AE155:AN155" si="87">AD$171*AD155</f>
        <v>119.8782669496145</v>
      </c>
      <c r="AF155" s="37">
        <f t="shared" si="87"/>
        <v>122.07786817804781</v>
      </c>
      <c r="AG155" s="37">
        <f t="shared" si="87"/>
        <v>123.37897613360624</v>
      </c>
      <c r="AH155" s="37">
        <f t="shared" si="87"/>
        <v>124.67339940612891</v>
      </c>
      <c r="AI155" s="37">
        <f t="shared" si="87"/>
        <v>127.0572120142767</v>
      </c>
      <c r="AJ155" s="37">
        <f t="shared" si="87"/>
        <v>128.83700175455454</v>
      </c>
      <c r="AK155" s="37">
        <f t="shared" si="87"/>
        <v>130.66818756629442</v>
      </c>
      <c r="AL155" s="37">
        <f t="shared" si="87"/>
        <v>130.66818756629442</v>
      </c>
      <c r="AM155" s="37">
        <f t="shared" si="87"/>
        <v>133.04397279477249</v>
      </c>
      <c r="AN155" s="37">
        <f t="shared" si="87"/>
        <v>133.04397279477249</v>
      </c>
      <c r="AO155" s="32">
        <f t="shared" si="49"/>
        <v>133.04397279477249</v>
      </c>
      <c r="AP155" s="31">
        <f>AO155-Q155</f>
        <v>53.443972794772506</v>
      </c>
      <c r="AQ155" s="8">
        <f>AR155+'Chain Ladder - Amount'!AQ202</f>
        <v>6017279.5917166425</v>
      </c>
      <c r="AR155" s="7">
        <f t="shared" si="67"/>
        <v>2530479.5917166425</v>
      </c>
      <c r="AS155" s="38">
        <f>AQ155/'B-F Method'!F33</f>
        <v>0.918300618716414</v>
      </c>
    </row>
    <row r="156" spans="2:45" ht="14" x14ac:dyDescent="0.3">
      <c r="B156" s="245"/>
      <c r="C156" s="122">
        <f t="shared" si="45"/>
        <v>2022</v>
      </c>
      <c r="D156" s="29" t="s">
        <v>182</v>
      </c>
      <c r="E156" s="3">
        <f t="shared" si="46"/>
        <v>1</v>
      </c>
      <c r="F156" s="3">
        <f t="shared" si="46"/>
        <v>1</v>
      </c>
      <c r="G156" s="3">
        <f t="shared" si="46"/>
        <v>5</v>
      </c>
      <c r="H156" s="3">
        <f t="shared" si="46"/>
        <v>13</v>
      </c>
      <c r="I156" s="3">
        <f t="shared" si="46"/>
        <v>24</v>
      </c>
      <c r="J156" s="3">
        <f t="shared" si="46"/>
        <v>29</v>
      </c>
      <c r="K156" s="3">
        <f t="shared" si="46"/>
        <v>37</v>
      </c>
      <c r="L156" s="3">
        <f t="shared" si="46"/>
        <v>40.799999999999997</v>
      </c>
      <c r="M156" s="3">
        <f t="shared" si="54"/>
        <v>45.8</v>
      </c>
      <c r="N156" s="3">
        <f t="shared" si="42"/>
        <v>48.8</v>
      </c>
      <c r="O156" s="3">
        <f t="shared" si="42"/>
        <v>56.599999999999994</v>
      </c>
      <c r="P156" s="3">
        <f>P73</f>
        <v>59.199999999999989</v>
      </c>
      <c r="Q156" s="92">
        <f>P$171*P156</f>
        <v>63.136350269563792</v>
      </c>
      <c r="R156" s="37">
        <f t="shared" si="86"/>
        <v>66.617604166972029</v>
      </c>
      <c r="S156" s="37">
        <f t="shared" si="86"/>
        <v>69.971808311424454</v>
      </c>
      <c r="T156" s="37">
        <f t="shared" si="86"/>
        <v>72.459324544982479</v>
      </c>
      <c r="U156" s="37">
        <f t="shared" si="86"/>
        <v>75.078029958362563</v>
      </c>
      <c r="V156" s="37">
        <f t="shared" si="86"/>
        <v>76.86560210022833</v>
      </c>
      <c r="W156" s="37">
        <f t="shared" si="86"/>
        <v>79.7476849430127</v>
      </c>
      <c r="X156" s="37">
        <f t="shared" si="86"/>
        <v>81.820113014991946</v>
      </c>
      <c r="Y156" s="37">
        <f t="shared" si="86"/>
        <v>83.808734110823792</v>
      </c>
      <c r="Z156" s="37">
        <f t="shared" si="86"/>
        <v>86.521183100472484</v>
      </c>
      <c r="AA156" s="37">
        <f t="shared" si="86"/>
        <v>88.714925065494597</v>
      </c>
      <c r="AB156" s="37">
        <f t="shared" si="86"/>
        <v>90.594583360721131</v>
      </c>
      <c r="AC156" s="37">
        <f t="shared" si="86"/>
        <v>92.143931023917546</v>
      </c>
      <c r="AD156" s="37">
        <f t="shared" si="86"/>
        <v>93.377863812989105</v>
      </c>
      <c r="AE156" s="37">
        <f t="shared" si="86"/>
        <v>95.083872510541866</v>
      </c>
      <c r="AF156" s="37">
        <f t="shared" si="86"/>
        <v>96.828530721744485</v>
      </c>
      <c r="AG156" s="37">
        <f t="shared" si="86"/>
        <v>97.860530817481333</v>
      </c>
      <c r="AH156" s="37">
        <f t="shared" si="86"/>
        <v>98.887228821640448</v>
      </c>
      <c r="AI156" s="37">
        <f t="shared" si="86"/>
        <v>100.77799801517087</v>
      </c>
      <c r="AJ156" s="37">
        <f t="shared" si="86"/>
        <v>102.18967425195927</v>
      </c>
      <c r="AK156" s="37">
        <f t="shared" si="86"/>
        <v>103.6421163225455</v>
      </c>
      <c r="AL156" s="37">
        <f t="shared" si="86"/>
        <v>103.6421163225455</v>
      </c>
      <c r="AM156" s="37">
        <f t="shared" si="86"/>
        <v>105.52651843750087</v>
      </c>
      <c r="AN156" s="37">
        <f t="shared" si="86"/>
        <v>105.52651843750087</v>
      </c>
      <c r="AO156" s="32">
        <f t="shared" si="49"/>
        <v>105.52651843750087</v>
      </c>
      <c r="AP156" s="31">
        <f>AO156-P156</f>
        <v>46.32651843750088</v>
      </c>
      <c r="AQ156" s="8">
        <f>AR156+'Chain Ladder - Amount'!AQ203</f>
        <v>4645680.449358495</v>
      </c>
      <c r="AR156" s="7">
        <f t="shared" si="67"/>
        <v>2193480.4493584945</v>
      </c>
      <c r="AS156" s="38">
        <f>AQ156/'B-F Method'!F34</f>
        <v>0.65666808479014716</v>
      </c>
    </row>
    <row r="157" spans="2:45" ht="14" x14ac:dyDescent="0.3">
      <c r="B157" s="245"/>
      <c r="C157" s="122">
        <f t="shared" si="45"/>
        <v>2022</v>
      </c>
      <c r="D157" s="29" t="s">
        <v>183</v>
      </c>
      <c r="E157" s="3">
        <f t="shared" si="46"/>
        <v>0</v>
      </c>
      <c r="F157" s="3">
        <f t="shared" si="46"/>
        <v>3</v>
      </c>
      <c r="G157" s="3">
        <f t="shared" si="46"/>
        <v>8</v>
      </c>
      <c r="H157" s="3">
        <f t="shared" si="46"/>
        <v>18</v>
      </c>
      <c r="I157" s="3">
        <f t="shared" si="46"/>
        <v>22.8</v>
      </c>
      <c r="J157" s="3">
        <f t="shared" si="46"/>
        <v>28.8</v>
      </c>
      <c r="K157" s="3">
        <f t="shared" si="46"/>
        <v>33.599999999999994</v>
      </c>
      <c r="L157" s="3">
        <f t="shared" si="46"/>
        <v>50.799999999999983</v>
      </c>
      <c r="M157" s="3">
        <f t="shared" si="54"/>
        <v>57.799999999999983</v>
      </c>
      <c r="N157" s="3">
        <f t="shared" si="42"/>
        <v>64.399999999999977</v>
      </c>
      <c r="O157" s="3">
        <f t="shared" si="42"/>
        <v>72.399999999999963</v>
      </c>
      <c r="P157" s="92">
        <f>O$171*O157</f>
        <v>77.49638031693074</v>
      </c>
      <c r="Q157" s="37">
        <f t="shared" si="86"/>
        <v>82.649300883666712</v>
      </c>
      <c r="R157" s="37">
        <f t="shared" si="86"/>
        <v>87.20647277578405</v>
      </c>
      <c r="S157" s="37">
        <f t="shared" si="86"/>
        <v>91.597328857525767</v>
      </c>
      <c r="T157" s="37">
        <f t="shared" si="86"/>
        <v>94.853638048072256</v>
      </c>
      <c r="U157" s="37">
        <f t="shared" si="86"/>
        <v>98.281681809107866</v>
      </c>
      <c r="V157" s="37">
        <f t="shared" si="86"/>
        <v>100.62172185218185</v>
      </c>
      <c r="W157" s="37">
        <f t="shared" si="86"/>
        <v>104.39454259693386</v>
      </c>
      <c r="X157" s="37">
        <f t="shared" si="86"/>
        <v>107.10747628013635</v>
      </c>
      <c r="Y157" s="37">
        <f t="shared" si="86"/>
        <v>109.71070156305623</v>
      </c>
      <c r="Z157" s="37">
        <f t="shared" si="86"/>
        <v>113.26146133488207</v>
      </c>
      <c r="AA157" s="37">
        <f t="shared" si="86"/>
        <v>116.13320224093891</v>
      </c>
      <c r="AB157" s="37">
        <f t="shared" si="86"/>
        <v>118.5937886279786</v>
      </c>
      <c r="AC157" s="37">
        <f t="shared" si="86"/>
        <v>120.6219784210566</v>
      </c>
      <c r="AD157" s="37">
        <f t="shared" si="86"/>
        <v>122.2372710681414</v>
      </c>
      <c r="AE157" s="37">
        <f t="shared" si="86"/>
        <v>124.47053962978904</v>
      </c>
      <c r="AF157" s="37">
        <f t="shared" si="86"/>
        <v>126.75440274226226</v>
      </c>
      <c r="AG157" s="37">
        <f t="shared" si="86"/>
        <v>128.10535328122057</v>
      </c>
      <c r="AH157" s="37">
        <f t="shared" si="86"/>
        <v>129.449363061642</v>
      </c>
      <c r="AI157" s="37">
        <f t="shared" si="86"/>
        <v>131.92449428653001</v>
      </c>
      <c r="AJ157" s="37">
        <f t="shared" si="86"/>
        <v>133.77246385630244</v>
      </c>
      <c r="AK157" s="37">
        <f t="shared" si="86"/>
        <v>135.67379836796562</v>
      </c>
      <c r="AL157" s="37">
        <f t="shared" si="86"/>
        <v>135.67379836796562</v>
      </c>
      <c r="AM157" s="37">
        <f t="shared" si="86"/>
        <v>138.14059470192862</v>
      </c>
      <c r="AN157" s="37">
        <f t="shared" si="86"/>
        <v>138.14059470192862</v>
      </c>
      <c r="AO157" s="32">
        <f t="shared" si="49"/>
        <v>138.14059470192862</v>
      </c>
      <c r="AP157" s="31">
        <f>AO157-O157</f>
        <v>65.740594701928657</v>
      </c>
      <c r="AQ157" s="8">
        <f>AR157+'Chain Ladder - Amount'!AQ204</f>
        <v>6738903.351589486</v>
      </c>
      <c r="AR157" s="7">
        <f t="shared" si="67"/>
        <v>3112703.3515894865</v>
      </c>
      <c r="AS157" s="38">
        <f>AQ157/'B-F Method'!F35</f>
        <v>0.95254566165549215</v>
      </c>
    </row>
    <row r="158" spans="2:45" ht="14" x14ac:dyDescent="0.3">
      <c r="B158" s="245"/>
      <c r="C158" s="122">
        <f t="shared" si="45"/>
        <v>2022</v>
      </c>
      <c r="D158" s="29" t="s">
        <v>184</v>
      </c>
      <c r="E158" s="3">
        <f t="shared" si="46"/>
        <v>0</v>
      </c>
      <c r="F158" s="3">
        <f t="shared" si="46"/>
        <v>1</v>
      </c>
      <c r="G158" s="3">
        <f t="shared" si="46"/>
        <v>12.8</v>
      </c>
      <c r="H158" s="3">
        <f t="shared" si="46"/>
        <v>25.8</v>
      </c>
      <c r="I158" s="3">
        <f t="shared" si="46"/>
        <v>32.799999999999997</v>
      </c>
      <c r="J158" s="3">
        <f t="shared" si="46"/>
        <v>38.799999999999997</v>
      </c>
      <c r="K158" s="3">
        <f t="shared" si="46"/>
        <v>48.599999999999994</v>
      </c>
      <c r="L158" s="3">
        <f t="shared" si="46"/>
        <v>52.399999999999991</v>
      </c>
      <c r="M158" s="3">
        <f t="shared" si="54"/>
        <v>60.59999999999998</v>
      </c>
      <c r="N158" s="3">
        <f t="shared" si="54"/>
        <v>71.999999999999957</v>
      </c>
      <c r="O158" s="92">
        <f>N$171*N158</f>
        <v>77.327927014698375</v>
      </c>
      <c r="P158" s="37">
        <f t="shared" si="86"/>
        <v>82.771193937167553</v>
      </c>
      <c r="Q158" s="37">
        <f t="shared" si="86"/>
        <v>88.274849537956186</v>
      </c>
      <c r="R158" s="37">
        <f t="shared" si="86"/>
        <v>93.142206657667302</v>
      </c>
      <c r="S158" s="37">
        <f t="shared" si="86"/>
        <v>97.831927633095049</v>
      </c>
      <c r="T158" s="37">
        <f t="shared" si="86"/>
        <v>101.30987845386673</v>
      </c>
      <c r="U158" s="37">
        <f t="shared" si="86"/>
        <v>104.97125300851526</v>
      </c>
      <c r="V158" s="37">
        <f t="shared" si="86"/>
        <v>107.47056855633704</v>
      </c>
      <c r="W158" s="37">
        <f t="shared" si="86"/>
        <v>111.50018744017299</v>
      </c>
      <c r="X158" s="37">
        <f t="shared" si="86"/>
        <v>114.3977777419741</v>
      </c>
      <c r="Y158" s="37">
        <f t="shared" si="86"/>
        <v>117.17819230938356</v>
      </c>
      <c r="Z158" s="37">
        <f t="shared" si="86"/>
        <v>120.97063557571609</v>
      </c>
      <c r="AA158" s="37">
        <f t="shared" si="86"/>
        <v>124.03784236009022</v>
      </c>
      <c r="AB158" s="37">
        <f t="shared" si="86"/>
        <v>126.6659092737693</v>
      </c>
      <c r="AC158" s="37">
        <f t="shared" si="86"/>
        <v>128.83214839381202</v>
      </c>
      <c r="AD158" s="37">
        <f t="shared" si="86"/>
        <v>130.55738640377268</v>
      </c>
      <c r="AE158" s="37">
        <f t="shared" si="86"/>
        <v>132.94266303829355</v>
      </c>
      <c r="AF158" s="37">
        <f t="shared" si="86"/>
        <v>135.38197795642739</v>
      </c>
      <c r="AG158" s="37">
        <f t="shared" si="86"/>
        <v>136.82488133594447</v>
      </c>
      <c r="AH158" s="37">
        <f t="shared" si="86"/>
        <v>138.26037153218022</v>
      </c>
      <c r="AI158" s="37">
        <f t="shared" si="86"/>
        <v>140.90397328231751</v>
      </c>
      <c r="AJ158" s="37">
        <f t="shared" si="86"/>
        <v>142.87772543724495</v>
      </c>
      <c r="AK158" s="37">
        <f t="shared" si="86"/>
        <v>144.90847483432256</v>
      </c>
      <c r="AL158" s="37">
        <f t="shared" si="86"/>
        <v>144.90847483432256</v>
      </c>
      <c r="AM158" s="37">
        <f t="shared" si="86"/>
        <v>147.54317437676477</v>
      </c>
      <c r="AN158" s="37">
        <f t="shared" si="86"/>
        <v>147.54317437676477</v>
      </c>
      <c r="AO158" s="32">
        <f t="shared" si="49"/>
        <v>147.54317437676477</v>
      </c>
      <c r="AP158" s="31">
        <f>AO158-N158</f>
        <v>75.54317437676481</v>
      </c>
      <c r="AQ158" s="8">
        <f>AR158+'Chain Ladder - Amount'!AQ205</f>
        <v>6486438.5293503646</v>
      </c>
      <c r="AR158" s="7">
        <f t="shared" si="67"/>
        <v>3576838.5293503641</v>
      </c>
      <c r="AS158" s="38">
        <f>AQ158/'B-F Method'!F36</f>
        <v>0.91685969635851572</v>
      </c>
    </row>
    <row r="159" spans="2:45" ht="14" x14ac:dyDescent="0.3">
      <c r="B159" s="245"/>
      <c r="C159" s="122">
        <f t="shared" si="45"/>
        <v>2022</v>
      </c>
      <c r="D159" s="29" t="s">
        <v>185</v>
      </c>
      <c r="E159" s="3">
        <f t="shared" si="46"/>
        <v>3</v>
      </c>
      <c r="F159" s="3">
        <f t="shared" si="46"/>
        <v>8</v>
      </c>
      <c r="G159" s="3">
        <f t="shared" si="46"/>
        <v>13</v>
      </c>
      <c r="H159" s="3">
        <f t="shared" si="46"/>
        <v>25.8</v>
      </c>
      <c r="I159" s="3">
        <f t="shared" si="46"/>
        <v>37.6</v>
      </c>
      <c r="J159" s="3">
        <f t="shared" si="46"/>
        <v>44.6</v>
      </c>
      <c r="K159" s="3">
        <f t="shared" si="46"/>
        <v>52.4</v>
      </c>
      <c r="L159" s="3">
        <f t="shared" si="46"/>
        <v>61.999999999999979</v>
      </c>
      <c r="M159" s="94">
        <f t="shared" si="54"/>
        <v>74.599999999999937</v>
      </c>
      <c r="N159" s="92">
        <f>M$171*M159</f>
        <v>80.760931034482695</v>
      </c>
      <c r="O159" s="37">
        <f t="shared" si="86"/>
        <v>86.737158064910702</v>
      </c>
      <c r="P159" s="37">
        <f t="shared" si="86"/>
        <v>92.842759516685902</v>
      </c>
      <c r="Q159" s="37">
        <f t="shared" si="86"/>
        <v>99.016097716864181</v>
      </c>
      <c r="R159" s="37">
        <f t="shared" si="86"/>
        <v>104.47571289276956</v>
      </c>
      <c r="S159" s="37">
        <f t="shared" si="86"/>
        <v>109.73607722981799</v>
      </c>
      <c r="T159" s="37">
        <f t="shared" si="86"/>
        <v>113.63722370728556</v>
      </c>
      <c r="U159" s="37">
        <f t="shared" si="86"/>
        <v>117.74411284477695</v>
      </c>
      <c r="V159" s="37">
        <f t="shared" si="86"/>
        <v>120.54754410298591</v>
      </c>
      <c r="W159" s="37">
        <f t="shared" si="86"/>
        <v>125.06748539149598</v>
      </c>
      <c r="X159" s="37">
        <f t="shared" si="86"/>
        <v>128.31765331552299</v>
      </c>
      <c r="Y159" s="37">
        <f t="shared" si="86"/>
        <v>131.43638760893725</v>
      </c>
      <c r="Z159" s="37">
        <f t="shared" si="86"/>
        <v>135.69029384622155</v>
      </c>
      <c r="AA159" s="37">
        <f t="shared" si="86"/>
        <v>139.13071711818458</v>
      </c>
      <c r="AB159" s="37">
        <f t="shared" si="86"/>
        <v>142.07856615665182</v>
      </c>
      <c r="AC159" s="37">
        <f t="shared" si="86"/>
        <v>144.5083923813458</v>
      </c>
      <c r="AD159" s="37">
        <f t="shared" si="86"/>
        <v>146.44355665829721</v>
      </c>
      <c r="AE159" s="37">
        <f t="shared" si="86"/>
        <v>149.11907279411253</v>
      </c>
      <c r="AF159" s="37">
        <f t="shared" si="86"/>
        <v>151.85520257015131</v>
      </c>
      <c r="AG159" s="37">
        <f t="shared" si="86"/>
        <v>153.47367785240965</v>
      </c>
      <c r="AH159" s="37">
        <f t="shared" si="86"/>
        <v>155.08383791822732</v>
      </c>
      <c r="AI159" s="37">
        <f t="shared" si="86"/>
        <v>158.04911206580337</v>
      </c>
      <c r="AJ159" s="37">
        <f t="shared" si="86"/>
        <v>160.26302958890415</v>
      </c>
      <c r="AK159" s="37">
        <f t="shared" si="86"/>
        <v>162.54087975565</v>
      </c>
      <c r="AL159" s="37">
        <f t="shared" si="86"/>
        <v>162.54087975565</v>
      </c>
      <c r="AM159" s="37">
        <f t="shared" si="86"/>
        <v>165.49616847847997</v>
      </c>
      <c r="AN159" s="37">
        <f t="shared" si="86"/>
        <v>165.49616847847997</v>
      </c>
      <c r="AO159" s="32">
        <f t="shared" si="49"/>
        <v>165.49616847847997</v>
      </c>
      <c r="AP159" s="31">
        <f>AO159-M159</f>
        <v>90.896168478480035</v>
      </c>
      <c r="AQ159" s="8">
        <f>AR159+'Chain Ladder - Amount'!AQ206</f>
        <v>7682976.2215635525</v>
      </c>
      <c r="AR159" s="7">
        <f t="shared" si="67"/>
        <v>4303776.2215635525</v>
      </c>
      <c r="AS159" s="38">
        <f>AQ159/'B-F Method'!F37</f>
        <v>1.0859905961889926</v>
      </c>
    </row>
    <row r="160" spans="2:45" ht="14" x14ac:dyDescent="0.3">
      <c r="B160" s="245"/>
      <c r="C160" s="122">
        <f t="shared" si="45"/>
        <v>2023</v>
      </c>
      <c r="D160" s="29" t="s">
        <v>186</v>
      </c>
      <c r="E160" s="3">
        <f t="shared" si="46"/>
        <v>0</v>
      </c>
      <c r="F160" s="3">
        <f t="shared" si="46"/>
        <v>1</v>
      </c>
      <c r="G160" s="3">
        <f t="shared" si="46"/>
        <v>5</v>
      </c>
      <c r="H160" s="3">
        <f t="shared" si="46"/>
        <v>14.8</v>
      </c>
      <c r="I160" s="3">
        <f t="shared" si="46"/>
        <v>28.6</v>
      </c>
      <c r="J160" s="3">
        <f t="shared" si="46"/>
        <v>37</v>
      </c>
      <c r="K160" s="3">
        <f t="shared" si="46"/>
        <v>46.399999999999991</v>
      </c>
      <c r="L160" s="3">
        <f t="shared" si="46"/>
        <v>55.199999999999974</v>
      </c>
      <c r="M160" s="92">
        <f>L$171*L160</f>
        <v>60.523907637655377</v>
      </c>
      <c r="N160" s="37">
        <f t="shared" si="86"/>
        <v>65.522347596006568</v>
      </c>
      <c r="O160" s="37">
        <f t="shared" si="86"/>
        <v>70.370934899106899</v>
      </c>
      <c r="P160" s="37">
        <f t="shared" si="86"/>
        <v>75.324485278994004</v>
      </c>
      <c r="Q160" s="37">
        <f t="shared" si="86"/>
        <v>80.332991325154865</v>
      </c>
      <c r="R160" s="37">
        <f t="shared" si="86"/>
        <v>84.762445006704993</v>
      </c>
      <c r="S160" s="37">
        <f t="shared" si="86"/>
        <v>89.030244005041936</v>
      </c>
      <c r="T160" s="37">
        <f t="shared" si="86"/>
        <v>92.195292652269984</v>
      </c>
      <c r="U160" s="37">
        <f t="shared" si="86"/>
        <v>95.52726287794853</v>
      </c>
      <c r="V160" s="37">
        <f t="shared" si="86"/>
        <v>97.801721517899679</v>
      </c>
      <c r="W160" s="37">
        <f t="shared" si="86"/>
        <v>101.46880608992929</v>
      </c>
      <c r="X160" s="37">
        <f t="shared" si="86"/>
        <v>104.10570774194913</v>
      </c>
      <c r="Y160" s="37">
        <f t="shared" si="86"/>
        <v>106.63597565509919</v>
      </c>
      <c r="Z160" s="37">
        <f t="shared" si="86"/>
        <v>110.08722268197106</v>
      </c>
      <c r="AA160" s="37">
        <f t="shared" si="86"/>
        <v>112.87848086356261</v>
      </c>
      <c r="AB160" s="37">
        <f t="shared" si="86"/>
        <v>115.27010744444657</v>
      </c>
      <c r="AC160" s="37">
        <f t="shared" si="86"/>
        <v>117.24145567499525</v>
      </c>
      <c r="AD160" s="37">
        <f t="shared" si="86"/>
        <v>118.81147851630755</v>
      </c>
      <c r="AE160" s="37">
        <f t="shared" si="86"/>
        <v>120.98215802685905</v>
      </c>
      <c r="AF160" s="37">
        <f t="shared" si="86"/>
        <v>123.20201413744364</v>
      </c>
      <c r="AG160" s="37">
        <f t="shared" si="86"/>
        <v>124.51510325939044</v>
      </c>
      <c r="AH160" s="37">
        <f t="shared" si="86"/>
        <v>125.82144614284071</v>
      </c>
      <c r="AI160" s="37">
        <f t="shared" si="86"/>
        <v>128.22720993142275</v>
      </c>
      <c r="AJ160" s="37">
        <f t="shared" si="86"/>
        <v>130.02338874758277</v>
      </c>
      <c r="AK160" s="37">
        <f t="shared" si="86"/>
        <v>131.87143691252305</v>
      </c>
      <c r="AL160" s="37">
        <f t="shared" si="86"/>
        <v>131.87143691252305</v>
      </c>
      <c r="AM160" s="37">
        <f t="shared" si="86"/>
        <v>134.26909940184163</v>
      </c>
      <c r="AN160" s="37">
        <f t="shared" si="86"/>
        <v>134.26909940184163</v>
      </c>
      <c r="AO160" s="32">
        <f t="shared" si="49"/>
        <v>134.26909940184163</v>
      </c>
      <c r="AP160" s="31">
        <f>AO160-L160</f>
        <v>79.069099401841655</v>
      </c>
      <c r="AQ160" s="8">
        <f>AR160+'Chain Ladder - Amount'!AQ207</f>
        <v>6211384.9753442267</v>
      </c>
      <c r="AR160" s="7">
        <f t="shared" si="67"/>
        <v>3743784.9753442267</v>
      </c>
      <c r="AS160" s="38">
        <f>AQ160/'B-F Method'!F38</f>
        <v>0.83269509514459683</v>
      </c>
    </row>
    <row r="161" spans="2:45" ht="14" x14ac:dyDescent="0.3">
      <c r="B161" s="245"/>
      <c r="C161" s="122">
        <f t="shared" si="45"/>
        <v>2023</v>
      </c>
      <c r="D161" s="29" t="s">
        <v>187</v>
      </c>
      <c r="E161" s="3">
        <f t="shared" si="46"/>
        <v>0</v>
      </c>
      <c r="F161" s="3">
        <f t="shared" si="46"/>
        <v>1</v>
      </c>
      <c r="G161" s="3">
        <f t="shared" si="46"/>
        <v>8</v>
      </c>
      <c r="H161" s="3">
        <f t="shared" si="46"/>
        <v>20</v>
      </c>
      <c r="I161" s="3">
        <f t="shared" si="46"/>
        <v>34.599999999999994</v>
      </c>
      <c r="J161" s="3">
        <f t="shared" si="46"/>
        <v>42.59999999999998</v>
      </c>
      <c r="K161" s="3">
        <f t="shared" si="46"/>
        <v>52.799999999999955</v>
      </c>
      <c r="L161" s="92">
        <f>K$171*K161</f>
        <v>59.172068311195403</v>
      </c>
      <c r="M161" s="37">
        <f t="shared" si="86"/>
        <v>64.879072412967872</v>
      </c>
      <c r="N161" s="37">
        <f t="shared" si="86"/>
        <v>70.237188910521596</v>
      </c>
      <c r="O161" s="37">
        <f t="shared" si="86"/>
        <v>75.43466969153333</v>
      </c>
      <c r="P161" s="37">
        <f t="shared" si="86"/>
        <v>80.744666457142529</v>
      </c>
      <c r="Q161" s="37">
        <f t="shared" si="86"/>
        <v>86.11357337562923</v>
      </c>
      <c r="R161" s="37">
        <f t="shared" si="86"/>
        <v>90.861760618853154</v>
      </c>
      <c r="S161" s="37">
        <f t="shared" si="86"/>
        <v>95.436660870085859</v>
      </c>
      <c r="T161" s="37">
        <f t="shared" si="86"/>
        <v>98.829459325919814</v>
      </c>
      <c r="U161" s="37">
        <f t="shared" si="86"/>
        <v>102.40119066296184</v>
      </c>
      <c r="V161" s="37">
        <f t="shared" si="86"/>
        <v>104.83931425017521</v>
      </c>
      <c r="W161" s="37">
        <f t="shared" si="86"/>
        <v>108.77027401102787</v>
      </c>
      <c r="X161" s="37">
        <f t="shared" si="86"/>
        <v>111.59692119731812</v>
      </c>
      <c r="Y161" s="37">
        <f t="shared" si="86"/>
        <v>114.30926151982791</v>
      </c>
      <c r="Z161" s="37">
        <f t="shared" si="86"/>
        <v>118.00885254940894</v>
      </c>
      <c r="AA161" s="37">
        <f t="shared" si="86"/>
        <v>121.00096341526617</v>
      </c>
      <c r="AB161" s="37">
        <f t="shared" si="86"/>
        <v>123.56468608589907</v>
      </c>
      <c r="AC161" s="37">
        <f t="shared" si="86"/>
        <v>125.67788811784077</v>
      </c>
      <c r="AD161" s="37">
        <f t="shared" si="86"/>
        <v>127.36088628480215</v>
      </c>
      <c r="AE161" s="37">
        <f t="shared" si="86"/>
        <v>129.68776302900625</v>
      </c>
      <c r="AF161" s="37">
        <f t="shared" si="86"/>
        <v>132.06735501118987</v>
      </c>
      <c r="AG161" s="37">
        <f t="shared" si="86"/>
        <v>133.47493108406169</v>
      </c>
      <c r="AH161" s="37">
        <f t="shared" si="86"/>
        <v>134.87527547423133</v>
      </c>
      <c r="AI161" s="37">
        <f t="shared" si="86"/>
        <v>137.45415263435049</v>
      </c>
      <c r="AJ161" s="37">
        <f t="shared" si="86"/>
        <v>139.3795804533531</v>
      </c>
      <c r="AK161" s="37">
        <f t="shared" si="86"/>
        <v>141.36061002324848</v>
      </c>
      <c r="AL161" s="37">
        <f t="shared" si="86"/>
        <v>141.36061002324848</v>
      </c>
      <c r="AM161" s="37">
        <f t="shared" si="86"/>
        <v>143.93080293276208</v>
      </c>
      <c r="AN161" s="37">
        <f t="shared" si="86"/>
        <v>143.93080293276208</v>
      </c>
      <c r="AO161" s="32">
        <f t="shared" si="49"/>
        <v>143.93080293276208</v>
      </c>
      <c r="AP161" s="31">
        <f>AO161-K161</f>
        <v>91.130802932762123</v>
      </c>
      <c r="AQ161" s="8">
        <f>AR161+'Chain Ladder - Amount'!AQ208</f>
        <v>6539885.7567838179</v>
      </c>
      <c r="AR161" s="7">
        <f t="shared" si="67"/>
        <v>4314885.7567838179</v>
      </c>
      <c r="AS161" s="38">
        <f>AQ161/'B-F Method'!F39</f>
        <v>0.87673374200704723</v>
      </c>
    </row>
    <row r="162" spans="2:45" ht="14" x14ac:dyDescent="0.3">
      <c r="B162" s="245"/>
      <c r="C162" s="122">
        <f t="shared" si="45"/>
        <v>2023</v>
      </c>
      <c r="D162" s="29" t="s">
        <v>188</v>
      </c>
      <c r="E162" s="3">
        <f t="shared" si="46"/>
        <v>1</v>
      </c>
      <c r="F162" s="3">
        <f t="shared" si="46"/>
        <v>1</v>
      </c>
      <c r="G162" s="3">
        <f t="shared" si="46"/>
        <v>11.8</v>
      </c>
      <c r="H162" s="3">
        <f t="shared" si="46"/>
        <v>29.200000000000003</v>
      </c>
      <c r="I162" s="3">
        <f t="shared" si="46"/>
        <v>40.4</v>
      </c>
      <c r="J162" s="3">
        <f t="shared" si="46"/>
        <v>50.999999999999979</v>
      </c>
      <c r="K162" s="92">
        <f>J$171*J162</f>
        <v>58.204578263559469</v>
      </c>
      <c r="L162" s="37">
        <f t="shared" si="86"/>
        <v>65.228887898402704</v>
      </c>
      <c r="M162" s="37">
        <f t="shared" si="86"/>
        <v>71.520057725904053</v>
      </c>
      <c r="N162" s="37">
        <f t="shared" si="86"/>
        <v>77.426628010508892</v>
      </c>
      <c r="O162" s="37">
        <f t="shared" si="86"/>
        <v>83.156119997094947</v>
      </c>
      <c r="P162" s="37">
        <f t="shared" si="86"/>
        <v>89.009645041093961</v>
      </c>
      <c r="Q162" s="37">
        <f t="shared" si="86"/>
        <v>94.928110248041406</v>
      </c>
      <c r="R162" s="37">
        <f t="shared" si="86"/>
        <v>100.16231926334939</v>
      </c>
      <c r="S162" s="37">
        <f t="shared" si="86"/>
        <v>105.20550372775946</v>
      </c>
      <c r="T162" s="37">
        <f t="shared" si="86"/>
        <v>108.94558712274188</v>
      </c>
      <c r="U162" s="37">
        <f t="shared" si="86"/>
        <v>112.8829188678796</v>
      </c>
      <c r="V162" s="37">
        <f t="shared" si="86"/>
        <v>115.57060741235291</v>
      </c>
      <c r="W162" s="37">
        <f t="shared" si="86"/>
        <v>119.90393800044859</v>
      </c>
      <c r="X162" s="37">
        <f t="shared" si="86"/>
        <v>123.01991920078764</v>
      </c>
      <c r="Y162" s="37">
        <f t="shared" si="86"/>
        <v>126.00989315114616</v>
      </c>
      <c r="Z162" s="37">
        <f t="shared" si="86"/>
        <v>130.08817223494182</v>
      </c>
      <c r="AA162" s="37">
        <f t="shared" si="86"/>
        <v>133.3865538839008</v>
      </c>
      <c r="AB162" s="37">
        <f t="shared" si="86"/>
        <v>136.21269776323632</v>
      </c>
      <c r="AC162" s="37">
        <f t="shared" si="86"/>
        <v>138.54220596503296</v>
      </c>
      <c r="AD162" s="37">
        <f t="shared" si="86"/>
        <v>140.3974748765165</v>
      </c>
      <c r="AE162" s="37">
        <f t="shared" si="86"/>
        <v>142.96252941378324</v>
      </c>
      <c r="AF162" s="37">
        <f t="shared" si="86"/>
        <v>145.58569509110038</v>
      </c>
      <c r="AG162" s="37">
        <f t="shared" si="86"/>
        <v>147.13734985805834</v>
      </c>
      <c r="AH162" s="37">
        <f t="shared" si="86"/>
        <v>148.68103271134555</v>
      </c>
      <c r="AI162" s="37">
        <f t="shared" si="86"/>
        <v>151.52388228517626</v>
      </c>
      <c r="AJ162" s="37">
        <f t="shared" si="86"/>
        <v>153.64639581134995</v>
      </c>
      <c r="AK162" s="37">
        <f t="shared" si="86"/>
        <v>155.83020245232348</v>
      </c>
      <c r="AL162" s="37">
        <f t="shared" si="86"/>
        <v>155.83020245232348</v>
      </c>
      <c r="AM162" s="37">
        <f t="shared" si="86"/>
        <v>158.66347886054751</v>
      </c>
      <c r="AN162" s="37">
        <f t="shared" si="86"/>
        <v>158.66347886054751</v>
      </c>
      <c r="AO162" s="32">
        <f t="shared" si="49"/>
        <v>158.66347886054751</v>
      </c>
      <c r="AP162" s="31">
        <f>AO162-J162</f>
        <v>107.66347886054754</v>
      </c>
      <c r="AQ162" s="8">
        <f>AR162+'Chain Ladder - Amount'!AQ209</f>
        <v>7038479.3412423832</v>
      </c>
      <c r="AR162" s="7">
        <f t="shared" si="67"/>
        <v>5097679.3412423832</v>
      </c>
      <c r="AS162" s="38">
        <f>AQ162/'B-F Method'!F40</f>
        <v>0.94357494310748324</v>
      </c>
    </row>
    <row r="163" spans="2:45" ht="14" x14ac:dyDescent="0.3">
      <c r="B163" s="245"/>
      <c r="C163" s="122">
        <f t="shared" si="45"/>
        <v>2023</v>
      </c>
      <c r="D163" s="29" t="s">
        <v>189</v>
      </c>
      <c r="E163" s="3">
        <f t="shared" si="46"/>
        <v>0</v>
      </c>
      <c r="F163" s="3">
        <f t="shared" si="46"/>
        <v>0</v>
      </c>
      <c r="G163" s="3">
        <f t="shared" si="46"/>
        <v>3</v>
      </c>
      <c r="H163" s="3">
        <f t="shared" si="46"/>
        <v>16.400000000000002</v>
      </c>
      <c r="I163" s="3">
        <f t="shared" si="46"/>
        <v>29.000000000000007</v>
      </c>
      <c r="J163" s="92">
        <f>I$171*I163</f>
        <v>35.041666666666671</v>
      </c>
      <c r="K163" s="37">
        <f t="shared" si="86"/>
        <v>39.991871176187537</v>
      </c>
      <c r="L163" s="37">
        <f t="shared" si="86"/>
        <v>44.818214642611693</v>
      </c>
      <c r="M163" s="37">
        <f t="shared" si="86"/>
        <v>49.140823976703714</v>
      </c>
      <c r="N163" s="37">
        <f t="shared" si="86"/>
        <v>53.1991782327108</v>
      </c>
      <c r="O163" s="37">
        <f t="shared" si="86"/>
        <v>57.135863494736029</v>
      </c>
      <c r="P163" s="37">
        <f t="shared" si="86"/>
        <v>61.157770816634049</v>
      </c>
      <c r="Q163" s="37">
        <f t="shared" si="86"/>
        <v>65.224297972714766</v>
      </c>
      <c r="R163" s="37">
        <f t="shared" si="86"/>
        <v>68.820678513461516</v>
      </c>
      <c r="S163" s="37">
        <f t="shared" si="86"/>
        <v>72.285807708370726</v>
      </c>
      <c r="T163" s="37">
        <f t="shared" si="86"/>
        <v>74.855587230576788</v>
      </c>
      <c r="U163" s="37">
        <f t="shared" si="86"/>
        <v>77.560894418208164</v>
      </c>
      <c r="V163" s="37">
        <f t="shared" si="86"/>
        <v>79.407582380546444</v>
      </c>
      <c r="W163" s="37">
        <f t="shared" si="86"/>
        <v>82.384977008478202</v>
      </c>
      <c r="X163" s="37">
        <f t="shared" si="86"/>
        <v>84.525941215573908</v>
      </c>
      <c r="Y163" s="37">
        <f t="shared" si="86"/>
        <v>86.580326911857824</v>
      </c>
      <c r="Z163" s="37">
        <f t="shared" si="86"/>
        <v>89.382477818289331</v>
      </c>
      <c r="AA163" s="37">
        <f t="shared" si="86"/>
        <v>91.648767823824045</v>
      </c>
      <c r="AB163" s="37">
        <f t="shared" si="86"/>
        <v>93.590587270328257</v>
      </c>
      <c r="AC163" s="37">
        <f t="shared" si="86"/>
        <v>95.191172562575787</v>
      </c>
      <c r="AD163" s="37">
        <f t="shared" si="86"/>
        <v>96.46591206793336</v>
      </c>
      <c r="AE163" s="37">
        <f t="shared" si="86"/>
        <v>98.228339245908302</v>
      </c>
      <c r="AF163" s="37">
        <f t="shared" si="86"/>
        <v>100.03069409445709</v>
      </c>
      <c r="AG163" s="37">
        <f t="shared" si="86"/>
        <v>101.09682290083916</v>
      </c>
      <c r="AH163" s="37">
        <f t="shared" si="86"/>
        <v>102.15747427307326</v>
      </c>
      <c r="AI163" s="37">
        <f t="shared" si="86"/>
        <v>104.11077206032132</v>
      </c>
      <c r="AJ163" s="37">
        <f t="shared" si="86"/>
        <v>105.56913306972662</v>
      </c>
      <c r="AK163" s="37">
        <f t="shared" si="86"/>
        <v>107.0696080575197</v>
      </c>
      <c r="AL163" s="37">
        <f t="shared" si="86"/>
        <v>107.0696080575197</v>
      </c>
      <c r="AM163" s="37">
        <f t="shared" si="86"/>
        <v>109.01632820402006</v>
      </c>
      <c r="AN163" s="37">
        <f t="shared" si="86"/>
        <v>109.01632820402006</v>
      </c>
      <c r="AO163" s="32">
        <f t="shared" si="49"/>
        <v>109.01632820402006</v>
      </c>
      <c r="AP163" s="31">
        <f>AO163-I163</f>
        <v>80.016328204020056</v>
      </c>
      <c r="AQ163" s="8">
        <f>AR163+'Chain Ladder - Amount'!AQ210</f>
        <v>4971034.6193219125</v>
      </c>
      <c r="AR163" s="7">
        <f t="shared" si="67"/>
        <v>3788634.6193219121</v>
      </c>
      <c r="AS163" s="38">
        <f>AQ163/'B-F Method'!F41</f>
        <v>0.66641436036154666</v>
      </c>
    </row>
    <row r="164" spans="2:45" ht="14" x14ac:dyDescent="0.3">
      <c r="B164" s="245"/>
      <c r="C164" s="122">
        <f t="shared" si="45"/>
        <v>2024</v>
      </c>
      <c r="D164" s="29" t="s">
        <v>190</v>
      </c>
      <c r="E164" s="3">
        <f t="shared" si="46"/>
        <v>0</v>
      </c>
      <c r="F164" s="3">
        <f t="shared" si="46"/>
        <v>1</v>
      </c>
      <c r="G164" s="3">
        <f t="shared" si="46"/>
        <v>9</v>
      </c>
      <c r="H164" s="3">
        <f t="shared" si="46"/>
        <v>26.800000000000008</v>
      </c>
      <c r="I164" s="92">
        <f>H$171*H164</f>
        <v>36.762700156985886</v>
      </c>
      <c r="J164" s="37">
        <f>I$171*I164</f>
        <v>44.421596023024613</v>
      </c>
      <c r="K164" s="37">
        <f t="shared" si="86"/>
        <v>50.696867888516849</v>
      </c>
      <c r="L164" s="37">
        <f t="shared" si="86"/>
        <v>56.815123671647164</v>
      </c>
      <c r="M164" s="37">
        <f t="shared" si="86"/>
        <v>62.294806114578662</v>
      </c>
      <c r="N164" s="37">
        <f t="shared" si="86"/>
        <v>67.439497860937834</v>
      </c>
      <c r="O164" s="37">
        <f t="shared" si="86"/>
        <v>72.429952340257103</v>
      </c>
      <c r="P164" s="37">
        <f t="shared" si="86"/>
        <v>77.52844106212342</v>
      </c>
      <c r="Q164" s="37">
        <f t="shared" si="86"/>
        <v>82.683493424855698</v>
      </c>
      <c r="R164" s="37">
        <f t="shared" si="86"/>
        <v>87.242550647955397</v>
      </c>
      <c r="S164" s="37">
        <f t="shared" si="86"/>
        <v>91.635223254771432</v>
      </c>
      <c r="T164" s="37">
        <f t="shared" si="86"/>
        <v>94.892879601130872</v>
      </c>
      <c r="U164" s="37">
        <f t="shared" si="86"/>
        <v>98.322341565662981</v>
      </c>
      <c r="V164" s="37">
        <f t="shared" si="86"/>
        <v>100.66334969817876</v>
      </c>
      <c r="W164" s="37">
        <f t="shared" si="86"/>
        <v>104.43773128285723</v>
      </c>
      <c r="X164" s="37">
        <f t="shared" si="86"/>
        <v>107.15178732397096</v>
      </c>
      <c r="Y164" s="37">
        <f t="shared" si="86"/>
        <v>109.75608957773946</v>
      </c>
      <c r="Z164" s="37">
        <f t="shared" si="86"/>
        <v>113.30831832145559</v>
      </c>
      <c r="AA164" s="37">
        <f t="shared" si="86"/>
        <v>116.18124728498134</v>
      </c>
      <c r="AB164" s="37">
        <f t="shared" si="86"/>
        <v>118.64285163225163</v>
      </c>
      <c r="AC164" s="37">
        <f t="shared" si="86"/>
        <v>120.67188050034052</v>
      </c>
      <c r="AD164" s="37">
        <f t="shared" si="86"/>
        <v>122.28784140426207</v>
      </c>
      <c r="AE164" s="37">
        <f t="shared" si="86"/>
        <v>124.52203388331088</v>
      </c>
      <c r="AF164" s="37">
        <f t="shared" si="86"/>
        <v>126.80684184447256</v>
      </c>
      <c r="AG164" s="37">
        <f t="shared" si="86"/>
        <v>128.15835128025702</v>
      </c>
      <c r="AH164" s="37">
        <f t="shared" si="86"/>
        <v>129.50291708606866</v>
      </c>
      <c r="AI164" s="37">
        <f t="shared" si="86"/>
        <v>131.97907228847916</v>
      </c>
      <c r="AJ164" s="37">
        <f t="shared" si="86"/>
        <v>133.8278063750104</v>
      </c>
      <c r="AK164" s="37">
        <f t="shared" si="86"/>
        <v>135.72992748084812</v>
      </c>
      <c r="AL164" s="37">
        <f t="shared" si="86"/>
        <v>135.72992748084812</v>
      </c>
      <c r="AM164" s="37">
        <f t="shared" si="86"/>
        <v>138.19774434413625</v>
      </c>
      <c r="AN164" s="113">
        <f t="shared" si="86"/>
        <v>138.19774434413625</v>
      </c>
      <c r="AO164" s="32">
        <f t="shared" si="49"/>
        <v>138.19774434413625</v>
      </c>
      <c r="AP164" s="31">
        <f>AO164-H164</f>
        <v>111.39774434413624</v>
      </c>
      <c r="AQ164" s="8">
        <f>AR164+'Chain Ladder - Amount'!AQ211</f>
        <v>6210690.3472759267</v>
      </c>
      <c r="AR164" s="7">
        <f t="shared" si="67"/>
        <v>5274490.3472759267</v>
      </c>
      <c r="AS164" s="38">
        <f>AQ164/'B-F Method'!F42</f>
        <v>0.83727415284633844</v>
      </c>
    </row>
    <row r="165" spans="2:45" ht="14" x14ac:dyDescent="0.3">
      <c r="B165" s="245"/>
      <c r="C165" s="122">
        <f t="shared" si="45"/>
        <v>2024</v>
      </c>
      <c r="D165" s="29" t="s">
        <v>191</v>
      </c>
      <c r="E165" s="3">
        <f t="shared" si="46"/>
        <v>0</v>
      </c>
      <c r="F165" s="3">
        <f t="shared" si="46"/>
        <v>1</v>
      </c>
      <c r="G165" s="30">
        <f t="shared" si="46"/>
        <v>9.4</v>
      </c>
      <c r="H165" s="112">
        <f>G$171*G165</f>
        <v>19.163759213759207</v>
      </c>
      <c r="I165" s="37">
        <f>H$171*H165</f>
        <v>26.287743800600936</v>
      </c>
      <c r="J165" s="37">
        <f>I$171*I165</f>
        <v>31.764357092392796</v>
      </c>
      <c r="K165" s="37">
        <f t="shared" ref="K165:AN165" si="88">J$171*J165</f>
        <v>36.251588399526035</v>
      </c>
      <c r="L165" s="37">
        <f t="shared" si="88"/>
        <v>40.626542900873012</v>
      </c>
      <c r="M165" s="37">
        <f t="shared" si="88"/>
        <v>44.544875546552227</v>
      </c>
      <c r="N165" s="37">
        <f t="shared" si="88"/>
        <v>48.223667854620935</v>
      </c>
      <c r="O165" s="37">
        <f t="shared" si="88"/>
        <v>51.792170392266478</v>
      </c>
      <c r="P165" s="37">
        <f t="shared" si="88"/>
        <v>55.437924504949791</v>
      </c>
      <c r="Q165" s="37">
        <f t="shared" si="88"/>
        <v>59.124125333820011</v>
      </c>
      <c r="R165" s="37">
        <f t="shared" si="88"/>
        <v>62.384150515358527</v>
      </c>
      <c r="S165" s="37">
        <f t="shared" si="88"/>
        <v>65.525199774384589</v>
      </c>
      <c r="T165" s="37">
        <f t="shared" si="88"/>
        <v>67.85463790210126</v>
      </c>
      <c r="U165" s="37">
        <f t="shared" si="88"/>
        <v>70.306928324528087</v>
      </c>
      <c r="V165" s="37">
        <f t="shared" si="88"/>
        <v>71.980902808445421</v>
      </c>
      <c r="W165" s="37">
        <f t="shared" si="88"/>
        <v>74.679833400595612</v>
      </c>
      <c r="X165" s="37">
        <f t="shared" si="88"/>
        <v>76.620561626884879</v>
      </c>
      <c r="Y165" s="37">
        <f t="shared" si="88"/>
        <v>78.482808690730764</v>
      </c>
      <c r="Z165" s="37">
        <f t="shared" si="88"/>
        <v>81.022885418968457</v>
      </c>
      <c r="AA165" s="37">
        <f t="shared" si="88"/>
        <v>83.07721821356705</v>
      </c>
      <c r="AB165" s="37">
        <f t="shared" si="88"/>
        <v>84.837426907247306</v>
      </c>
      <c r="AC165" s="37">
        <f t="shared" si="88"/>
        <v>86.288315738061556</v>
      </c>
      <c r="AD165" s="37">
        <f t="shared" si="88"/>
        <v>87.443833859763089</v>
      </c>
      <c r="AE165" s="37">
        <f t="shared" si="88"/>
        <v>89.041428139825896</v>
      </c>
      <c r="AF165" s="37">
        <f t="shared" si="88"/>
        <v>90.675215812116292</v>
      </c>
      <c r="AG165" s="37">
        <f t="shared" si="88"/>
        <v>91.641633774896036</v>
      </c>
      <c r="AH165" s="37">
        <f t="shared" si="88"/>
        <v>92.603086586449336</v>
      </c>
      <c r="AI165" s="37">
        <f t="shared" si="88"/>
        <v>94.3737000967065</v>
      </c>
      <c r="AJ165" s="37">
        <f t="shared" si="88"/>
        <v>95.695666323742088</v>
      </c>
      <c r="AK165" s="37">
        <f t="shared" si="88"/>
        <v>97.055807774028793</v>
      </c>
      <c r="AL165" s="37">
        <f t="shared" si="88"/>
        <v>97.055807774028793</v>
      </c>
      <c r="AM165" s="37">
        <f t="shared" si="88"/>
        <v>98.820458824465675</v>
      </c>
      <c r="AN165" s="37">
        <f t="shared" si="88"/>
        <v>98.820458824465675</v>
      </c>
      <c r="AO165" s="32">
        <f t="shared" si="49"/>
        <v>98.820458824465675</v>
      </c>
      <c r="AP165" s="31">
        <f>AO165-G165</f>
        <v>89.420458824465669</v>
      </c>
      <c r="AQ165" s="8">
        <f>AR165+'Chain Ladder - Amount'!AQ212</f>
        <v>4532703.9241368193</v>
      </c>
      <c r="AR165" s="7">
        <f t="shared" si="67"/>
        <v>4233903.9241368193</v>
      </c>
      <c r="AS165" s="38">
        <f>AQ165/'B-F Method'!F43</f>
        <v>0.61106183467181008</v>
      </c>
    </row>
    <row r="166" spans="2:45" ht="14" x14ac:dyDescent="0.3">
      <c r="B166" s="245"/>
      <c r="C166" s="122">
        <f t="shared" si="45"/>
        <v>2024</v>
      </c>
      <c r="D166" s="29" t="s">
        <v>192</v>
      </c>
      <c r="E166" s="3">
        <f t="shared" si="46"/>
        <v>0.8</v>
      </c>
      <c r="F166" s="30">
        <f t="shared" si="46"/>
        <v>4.3999999999999995</v>
      </c>
      <c r="G166" s="92">
        <f>F$171*F166</f>
        <v>11.606299212598424</v>
      </c>
      <c r="H166" s="37">
        <f>G$171*G166</f>
        <v>23.661736539689286</v>
      </c>
      <c r="I166" s="37">
        <f>H$171*H166</f>
        <v>32.457810656798273</v>
      </c>
      <c r="J166" s="37">
        <f>I$171*I166</f>
        <v>39.219854543631243</v>
      </c>
      <c r="K166" s="37">
        <f t="shared" ref="K166:AN167" si="89">J$171*J166</f>
        <v>44.760295946474592</v>
      </c>
      <c r="L166" s="37">
        <f t="shared" si="89"/>
        <v>50.162107753297718</v>
      </c>
      <c r="M166" s="37">
        <f t="shared" si="89"/>
        <v>55.000122763962118</v>
      </c>
      <c r="N166" s="37">
        <f t="shared" si="89"/>
        <v>59.542374281882438</v>
      </c>
      <c r="O166" s="37">
        <f t="shared" si="89"/>
        <v>63.948449621545301</v>
      </c>
      <c r="P166" s="37">
        <f t="shared" si="89"/>
        <v>68.44990846062656</v>
      </c>
      <c r="Q166" s="37">
        <f t="shared" si="89"/>
        <v>73.001307373136783</v>
      </c>
      <c r="R166" s="37">
        <f t="shared" si="89"/>
        <v>77.026501809045456</v>
      </c>
      <c r="S166" s="37">
        <f t="shared" si="89"/>
        <v>80.904795164552596</v>
      </c>
      <c r="T166" s="37">
        <f t="shared" si="89"/>
        <v>83.780981963224377</v>
      </c>
      <c r="U166" s="37">
        <f t="shared" si="89"/>
        <v>86.808856048211098</v>
      </c>
      <c r="V166" s="37">
        <f t="shared" si="89"/>
        <v>88.875733573168503</v>
      </c>
      <c r="W166" s="37">
        <f t="shared" si="89"/>
        <v>92.208137403650483</v>
      </c>
      <c r="X166" s="37">
        <f t="shared" si="89"/>
        <v>94.60437915733651</v>
      </c>
      <c r="Y166" s="37">
        <f t="shared" si="89"/>
        <v>96.903719224440579</v>
      </c>
      <c r="Z166" s="37">
        <f t="shared" si="89"/>
        <v>100.03998417453469</v>
      </c>
      <c r="AA166" s="37">
        <f t="shared" si="89"/>
        <v>102.57649492946712</v>
      </c>
      <c r="AB166" s="37">
        <f t="shared" si="89"/>
        <v>104.74984692685756</v>
      </c>
      <c r="AC166" s="37">
        <f t="shared" si="89"/>
        <v>106.54127776671365</v>
      </c>
      <c r="AD166" s="37">
        <f t="shared" si="89"/>
        <v>107.96801064608043</v>
      </c>
      <c r="AE166" s="37">
        <f t="shared" si="89"/>
        <v>109.94058056467028</v>
      </c>
      <c r="AF166" s="37">
        <f t="shared" si="89"/>
        <v>111.95783892365507</v>
      </c>
      <c r="AG166" s="37">
        <f t="shared" si="89"/>
        <v>113.15108743859672</v>
      </c>
      <c r="AH166" s="37">
        <f t="shared" si="89"/>
        <v>114.33820541835009</v>
      </c>
      <c r="AI166" s="37">
        <f t="shared" si="89"/>
        <v>116.5244043747239</v>
      </c>
      <c r="AJ166" s="37">
        <f t="shared" si="89"/>
        <v>118.15665284067336</v>
      </c>
      <c r="AK166" s="37">
        <f t="shared" si="89"/>
        <v>119.83603673891645</v>
      </c>
      <c r="AL166" s="37">
        <f t="shared" si="89"/>
        <v>119.83603673891645</v>
      </c>
      <c r="AM166" s="37">
        <f t="shared" si="89"/>
        <v>122.0148737705331</v>
      </c>
      <c r="AN166" s="37">
        <f t="shared" si="89"/>
        <v>122.0148737705331</v>
      </c>
      <c r="AO166" s="32">
        <f t="shared" si="49"/>
        <v>122.0148737705331</v>
      </c>
      <c r="AP166" s="31">
        <f>AO166-F166</f>
        <v>117.61487377053309</v>
      </c>
      <c r="AQ166" s="8">
        <f>AR166+'Chain Ladder - Amount'!AQ213</f>
        <v>5836060.6627644692</v>
      </c>
      <c r="AR166" s="7">
        <f t="shared" si="67"/>
        <v>5568860.6627644692</v>
      </c>
      <c r="AS166" s="38">
        <f>AQ166/'B-F Method'!F44</f>
        <v>0.78676966233217205</v>
      </c>
    </row>
    <row r="167" spans="2:45" ht="14" x14ac:dyDescent="0.3">
      <c r="B167" s="245"/>
      <c r="C167" s="123">
        <f t="shared" si="45"/>
        <v>2024</v>
      </c>
      <c r="D167" s="41" t="s">
        <v>193</v>
      </c>
      <c r="E167" s="111">
        <f t="shared" si="46"/>
        <v>0.8</v>
      </c>
      <c r="F167" s="110">
        <f>E$171*E167</f>
        <v>3.52751677852349</v>
      </c>
      <c r="G167" s="42">
        <f>F$171*F167</f>
        <v>9.3048670929556625</v>
      </c>
      <c r="H167" s="42">
        <f>G$171*G167</f>
        <v>18.969811966535524</v>
      </c>
      <c r="I167" s="42">
        <f>H$171*H167</f>
        <v>26.021698110453286</v>
      </c>
      <c r="J167" s="42">
        <f t="shared" ref="J167:Y167" si="90">I$171*I167</f>
        <v>31.44288521679772</v>
      </c>
      <c r="K167" s="42">
        <f t="shared" si="90"/>
        <v>35.884703400651389</v>
      </c>
      <c r="L167" s="42">
        <f t="shared" si="90"/>
        <v>40.215381078604771</v>
      </c>
      <c r="M167" s="42">
        <f t="shared" si="90"/>
        <v>44.094058152438222</v>
      </c>
      <c r="N167" s="42">
        <f t="shared" si="90"/>
        <v>47.73561916192407</v>
      </c>
      <c r="O167" s="42">
        <f t="shared" si="90"/>
        <v>51.268006591037555</v>
      </c>
      <c r="P167" s="42">
        <f t="shared" si="90"/>
        <v>54.876863768922107</v>
      </c>
      <c r="Q167" s="42">
        <f t="shared" si="90"/>
        <v>58.52575832111151</v>
      </c>
      <c r="R167" s="42">
        <f t="shared" si="90"/>
        <v>61.752790345994974</v>
      </c>
      <c r="S167" s="42">
        <f t="shared" si="90"/>
        <v>64.862050546810337</v>
      </c>
      <c r="T167" s="42">
        <f t="shared" si="90"/>
        <v>67.167913544647263</v>
      </c>
      <c r="U167" s="42">
        <f t="shared" si="90"/>
        <v>69.595385507839794</v>
      </c>
      <c r="V167" s="42">
        <f t="shared" si="90"/>
        <v>71.252418496121692</v>
      </c>
      <c r="W167" s="42">
        <f t="shared" si="90"/>
        <v>73.924034501767395</v>
      </c>
      <c r="X167" s="42">
        <f t="shared" si="90"/>
        <v>75.845121545296038</v>
      </c>
      <c r="Y167" s="42">
        <f t="shared" si="90"/>
        <v>77.688521696714432</v>
      </c>
      <c r="Z167" s="42">
        <f t="shared" si="89"/>
        <v>80.202891522476278</v>
      </c>
      <c r="AA167" s="42">
        <f t="shared" si="89"/>
        <v>82.236433396778409</v>
      </c>
      <c r="AB167" s="42">
        <f t="shared" si="89"/>
        <v>83.978827859603939</v>
      </c>
      <c r="AC167" s="42">
        <f t="shared" si="89"/>
        <v>85.415032938048668</v>
      </c>
      <c r="AD167" s="42">
        <f t="shared" si="89"/>
        <v>86.558856613148095</v>
      </c>
      <c r="AE167" s="42">
        <f t="shared" si="89"/>
        <v>88.140282405110923</v>
      </c>
      <c r="AF167" s="42">
        <f t="shared" si="89"/>
        <v>89.75753529327811</v>
      </c>
      <c r="AG167" s="42">
        <f t="shared" si="89"/>
        <v>90.714172601779225</v>
      </c>
      <c r="AH167" s="42">
        <f t="shared" si="89"/>
        <v>91.66589500897625</v>
      </c>
      <c r="AI167" s="42">
        <f t="shared" si="89"/>
        <v>93.418588986203332</v>
      </c>
      <c r="AJ167" s="42">
        <f t="shared" si="89"/>
        <v>94.727176224920598</v>
      </c>
      <c r="AK167" s="42">
        <f t="shared" si="89"/>
        <v>96.073552333701201</v>
      </c>
      <c r="AL167" s="42">
        <f t="shared" si="89"/>
        <v>96.073552333701201</v>
      </c>
      <c r="AM167" s="42">
        <f t="shared" si="89"/>
        <v>97.820344194313947</v>
      </c>
      <c r="AN167" s="42">
        <f t="shared" si="89"/>
        <v>97.820344194313947</v>
      </c>
      <c r="AO167" s="32">
        <f>AN167</f>
        <v>97.820344194313947</v>
      </c>
      <c r="AP167" s="31">
        <f>AO167-E167</f>
        <v>97.02034419431395</v>
      </c>
      <c r="AQ167" s="8">
        <f>AR167+'Chain Ladder - Amount'!AQ214</f>
        <v>4656945.3397747688</v>
      </c>
      <c r="AR167" s="7">
        <f t="shared" si="67"/>
        <v>4593745.3397747688</v>
      </c>
      <c r="AS167" s="38">
        <f>AQ167/'B-F Method'!F45</f>
        <v>0.62781103970540508</v>
      </c>
    </row>
    <row r="168" spans="2:45" ht="14" x14ac:dyDescent="0.3">
      <c r="AN168" s="49" t="s">
        <v>40</v>
      </c>
      <c r="AO168" s="50">
        <f>SUM(AO132:AO167)</f>
        <v>3741.6281654325057</v>
      </c>
      <c r="AP168" s="51">
        <f>SUM(AP132:AP167)</f>
        <v>1483.0281654325072</v>
      </c>
      <c r="AQ168" s="52">
        <f>SUM(AQ132:AQ167)</f>
        <v>177159616.27286133</v>
      </c>
      <c r="AR168" s="52">
        <f>SUM(AR132:AR167)</f>
        <v>70218816.272861376</v>
      </c>
      <c r="AS168" s="168">
        <f>AQ168/'B-F Method'!F46</f>
        <v>0.83908416802020191</v>
      </c>
    </row>
    <row r="169" spans="2:45" x14ac:dyDescent="0.25">
      <c r="D169" s="53"/>
      <c r="E169" s="53"/>
      <c r="F169" s="53"/>
      <c r="G169" s="53"/>
      <c r="H169" s="53"/>
      <c r="I169" s="53"/>
      <c r="J169" s="53"/>
      <c r="K169" s="53"/>
    </row>
    <row r="170" spans="2:45" ht="14" x14ac:dyDescent="0.3">
      <c r="C170" s="169"/>
      <c r="D170" s="55"/>
      <c r="E170" s="55" t="s">
        <v>21</v>
      </c>
      <c r="F170" s="56" t="s">
        <v>22</v>
      </c>
      <c r="G170" s="56" t="s">
        <v>23</v>
      </c>
      <c r="H170" s="56" t="s">
        <v>24</v>
      </c>
      <c r="I170" s="56" t="s">
        <v>25</v>
      </c>
      <c r="J170" s="56" t="s">
        <v>26</v>
      </c>
      <c r="K170" s="56" t="s">
        <v>27</v>
      </c>
      <c r="L170" s="56" t="s">
        <v>28</v>
      </c>
      <c r="M170" s="56" t="s">
        <v>29</v>
      </c>
      <c r="N170" s="56" t="s">
        <v>66</v>
      </c>
      <c r="O170" s="56" t="s">
        <v>125</v>
      </c>
      <c r="P170" s="56" t="s">
        <v>126</v>
      </c>
      <c r="Q170" s="56" t="s">
        <v>127</v>
      </c>
      <c r="R170" s="56" t="s">
        <v>128</v>
      </c>
      <c r="S170" s="56" t="s">
        <v>129</v>
      </c>
      <c r="T170" s="56" t="s">
        <v>130</v>
      </c>
      <c r="U170" s="56" t="s">
        <v>131</v>
      </c>
      <c r="V170" s="56" t="s">
        <v>132</v>
      </c>
      <c r="W170" s="56" t="s">
        <v>133</v>
      </c>
      <c r="X170" s="56" t="s">
        <v>134</v>
      </c>
      <c r="Y170" s="56" t="s">
        <v>135</v>
      </c>
      <c r="Z170" s="56" t="s">
        <v>136</v>
      </c>
      <c r="AA170" s="56" t="s">
        <v>137</v>
      </c>
      <c r="AB170" s="56" t="s">
        <v>138</v>
      </c>
      <c r="AC170" s="56" t="s">
        <v>139</v>
      </c>
      <c r="AD170" s="56" t="s">
        <v>140</v>
      </c>
      <c r="AE170" s="56" t="s">
        <v>141</v>
      </c>
      <c r="AF170" s="56" t="s">
        <v>142</v>
      </c>
      <c r="AG170" s="56" t="s">
        <v>143</v>
      </c>
      <c r="AH170" s="56" t="s">
        <v>144</v>
      </c>
      <c r="AI170" s="56" t="s">
        <v>145</v>
      </c>
      <c r="AJ170" s="56" t="s">
        <v>146</v>
      </c>
      <c r="AK170" s="56" t="s">
        <v>147</v>
      </c>
      <c r="AL170" s="56" t="s">
        <v>148</v>
      </c>
      <c r="AM170" s="57" t="s">
        <v>149</v>
      </c>
      <c r="AN170" s="213"/>
    </row>
    <row r="171" spans="2:45" ht="14" x14ac:dyDescent="0.3">
      <c r="C171" s="29" t="s">
        <v>20</v>
      </c>
      <c r="D171" s="58"/>
      <c r="E171" s="58">
        <f>SUM(F132:F166)/SUM(E132:E166)</f>
        <v>4.4093959731543624</v>
      </c>
      <c r="F171" s="58">
        <f>SUM(G132:G165)/SUM(F132:F165)</f>
        <v>2.6377952755905514</v>
      </c>
      <c r="G171" s="58">
        <f>SUM(H132:H164)/SUM(G132:G164)</f>
        <v>2.0386977886977879</v>
      </c>
      <c r="H171" s="58">
        <f>SUM(I132:I163)/SUM(H132:H163)</f>
        <v>1.3717425431711148</v>
      </c>
      <c r="I171" s="58">
        <f>SUM(J132:J162)/SUM(I132:I162)</f>
        <v>1.2083333333333333</v>
      </c>
      <c r="J171" s="58">
        <f>SUM(K132:K161)/SUM(J132:J161)</f>
        <v>1.1412662404619509</v>
      </c>
      <c r="K171" s="58">
        <f>SUM(L132:L160)/SUM(K132:K160)</f>
        <v>1.1206831119544594</v>
      </c>
      <c r="L171" s="58">
        <f>SUM(M132:M159)/SUM(L132:L159)</f>
        <v>1.0964476021314384</v>
      </c>
      <c r="M171" s="58">
        <f>SUM(N132:N158)/SUM(M132:M158)</f>
        <v>1.0825862068965517</v>
      </c>
      <c r="N171" s="58">
        <f>SUM(O132:O157)/SUM(N132:N157)</f>
        <v>1.0739989863152559</v>
      </c>
      <c r="O171" s="58">
        <f>SUM(P132:P156)/SUM(O132:O156)</f>
        <v>1.0703919933277732</v>
      </c>
      <c r="P171" s="58">
        <f>SUM(Q132:Q155)/SUM(P132:P155)</f>
        <v>1.0664924032020913</v>
      </c>
      <c r="Q171" s="58">
        <f>SUM(R132:R154)/SUM(Q132:Q154)</f>
        <v>1.0551386623164762</v>
      </c>
      <c r="R171" s="58">
        <f>SUM(S132:S153)/SUM(R132:R153)</f>
        <v>1.0503501167055687</v>
      </c>
      <c r="S171" s="58">
        <f>SUM(T132:T152)/SUM(S132:S152)</f>
        <v>1.0355502636502805</v>
      </c>
      <c r="T171" s="58">
        <f>SUM(U132:U151)/SUM(T132:T151)</f>
        <v>1.0361403508771931</v>
      </c>
      <c r="U171" s="58">
        <f>SUM(V132:V150)/SUM(U132:U150)</f>
        <v>1.0238095238095237</v>
      </c>
      <c r="V171" s="58">
        <f>SUM(W132:W149)/SUM(V132:V149)</f>
        <v>1.0374950922654103</v>
      </c>
      <c r="W171" s="58">
        <f>SUM(X132:X148)/SUM(W132:W148)</f>
        <v>1.0259873132801309</v>
      </c>
      <c r="X171" s="58">
        <f>SUM(Y132:Y147)/SUM(X132:X147)</f>
        <v>1.0243047952704181</v>
      </c>
      <c r="Y171" s="58">
        <f>SUM(Z132:Z146)/SUM(Y132:Y146)</f>
        <v>1.0323647531301678</v>
      </c>
      <c r="Z171" s="58">
        <f>SUM(AA132:AA145)/SUM(Z132:Z145)</f>
        <v>1.0253549695740365</v>
      </c>
      <c r="AA171" s="58">
        <f>SUM(AB132:AB144)/SUM(AA132:AA144)</f>
        <v>1.0211876219682186</v>
      </c>
      <c r="AB171" s="58">
        <f>SUM(AC132:AC143)/SUM(AB132:AB143)</f>
        <v>1.0171019900497513</v>
      </c>
      <c r="AC171" s="58">
        <f>SUM(AD132:AD142)/SUM(AC132:AC142)</f>
        <v>1.0133913625711417</v>
      </c>
      <c r="AD171" s="58">
        <f>SUM(AE132:AE141)/SUM(AD132:AD141)</f>
        <v>1.0182699478001493</v>
      </c>
      <c r="AE171" s="58">
        <f>SUM(AF132:AF140)/SUM(AE132:AE140)</f>
        <v>1.0183486238532111</v>
      </c>
      <c r="AF171" s="58">
        <f>SUM(AG132:AG139)/SUM(AF132:AF139)</f>
        <v>1.0106580166821131</v>
      </c>
      <c r="AG171" s="58">
        <f>SUM(AH132:AH138)/SUM(AG132:AG138)</f>
        <v>1.0104914411927113</v>
      </c>
      <c r="AH171" s="58">
        <f>SUM(AI132:AI137)/SUM(AH132:AH137)</f>
        <v>1.0191204588910134</v>
      </c>
      <c r="AI171" s="58">
        <f>SUM(AJ132:AJ136)/SUM(AI132:AI136)</f>
        <v>1.0140077821011675</v>
      </c>
      <c r="AJ171" s="58">
        <f>SUM(AK132:AK135)/SUM(AJ132:AJ135)</f>
        <v>1.0142131979695432</v>
      </c>
      <c r="AK171" s="58">
        <f>SUM(AL132:AL134)/SUM(AK132:AK134)</f>
        <v>1</v>
      </c>
      <c r="AL171" s="58">
        <f>SUM(AM132:AM133)/SUM(AL132:AL133)</f>
        <v>1.0181818181818181</v>
      </c>
      <c r="AM171" s="59">
        <f>SUM(AN132)/SUM(AM132)</f>
        <v>1</v>
      </c>
      <c r="AN171" s="58"/>
    </row>
    <row r="172" spans="2:45" ht="14" x14ac:dyDescent="0.3">
      <c r="C172" s="89" t="s">
        <v>31</v>
      </c>
      <c r="D172" s="58"/>
      <c r="E172" s="58">
        <f>PRODUCT(E171:$AM171)</f>
        <v>122.27543024289231</v>
      </c>
      <c r="F172" s="58">
        <f>PRODUCT(F171:$AM171)</f>
        <v>27.73065312966661</v>
      </c>
      <c r="G172" s="58">
        <f>PRODUCT(G171:$AM171)</f>
        <v>10.512814768560176</v>
      </c>
      <c r="H172" s="58">
        <f>PRODUCT(H171:$AM171)</f>
        <v>5.1566322516468732</v>
      </c>
      <c r="I172" s="58">
        <f>PRODUCT(I171:$AM171)</f>
        <v>3.7591837311731053</v>
      </c>
      <c r="J172" s="58">
        <f>PRODUCT(J171:$AM171)</f>
        <v>3.1110486051087767</v>
      </c>
      <c r="K172" s="58">
        <f>PRODUCT(K171:$AM171)</f>
        <v>2.7259621767568594</v>
      </c>
      <c r="L172" s="58">
        <f>PRODUCT(L171:$AM171)</f>
        <v>2.4324112210478575</v>
      </c>
      <c r="M172" s="58">
        <f>PRODUCT(M171:$AM171)</f>
        <v>2.2184472986391444</v>
      </c>
      <c r="N172" s="58">
        <f>PRODUCT(N171:$AM171)</f>
        <v>2.049210755232846</v>
      </c>
      <c r="O172" s="58">
        <f>PRODUCT(O171:$AM171)</f>
        <v>1.9080192638387938</v>
      </c>
      <c r="P172" s="58">
        <f>PRODUCT(P171:$AM171)</f>
        <v>1.7825425411740019</v>
      </c>
      <c r="Q172" s="58">
        <f>PRODUCT(Q171:$AM171)</f>
        <v>1.6714066934016636</v>
      </c>
      <c r="R172" s="58">
        <f>PRODUCT(R171:$AM171)</f>
        <v>1.584063548322852</v>
      </c>
      <c r="S172" s="58">
        <f>PRODUCT(S171:$AM171)</f>
        <v>1.5081290734667399</v>
      </c>
      <c r="T172" s="58">
        <f>PRODUCT(T171:$AM171)</f>
        <v>1.4563552600050864</v>
      </c>
      <c r="U172" s="58">
        <f>PRODUCT(U171:$AM171)</f>
        <v>1.4055579041701642</v>
      </c>
      <c r="V172" s="58">
        <f>PRODUCT(V171:$AM171)</f>
        <v>1.3728705110499277</v>
      </c>
      <c r="W172" s="58">
        <f>PRODUCT(W171:$AM171)</f>
        <v>1.3232549448038473</v>
      </c>
      <c r="X172" s="58">
        <f>PRODUCT(X171:$AM171)</f>
        <v>1.289738116325569</v>
      </c>
      <c r="Y172" s="58">
        <f>PRODUCT(Y171:$AM171)</f>
        <v>1.2591350956089939</v>
      </c>
      <c r="Z172" s="58">
        <f>PRODUCT(Z171:$AM171)</f>
        <v>1.2196610662958514</v>
      </c>
      <c r="AA172" s="58">
        <f>PRODUCT(AA171:$AM171)</f>
        <v>1.1895012970996137</v>
      </c>
      <c r="AB172" s="58">
        <f>PRODUCT(AB171:$AM171)</f>
        <v>1.1648214995075932</v>
      </c>
      <c r="AC172" s="58">
        <f>PRODUCT(AC171:$AM171)</f>
        <v>1.145235690130364</v>
      </c>
      <c r="AD172" s="58">
        <f>PRODUCT(AD171:$AM171)</f>
        <v>1.130102083389295</v>
      </c>
      <c r="AE172" s="58">
        <f>PRODUCT(AE171:$AM171)</f>
        <v>1.1098256271146425</v>
      </c>
      <c r="AF172" s="58">
        <f>PRODUCT(AF171:$AM171)</f>
        <v>1.0898287689684329</v>
      </c>
      <c r="AG172" s="58">
        <f>PRODUCT(AG171:$AM171)</f>
        <v>1.0783358475166793</v>
      </c>
      <c r="AH172" s="58">
        <f>PRODUCT(AH171:$AM171)</f>
        <v>1.0671400108484734</v>
      </c>
      <c r="AI172" s="58">
        <f>PRODUCT(AI171:$AM171)</f>
        <v>1.0471186222772073</v>
      </c>
      <c r="AJ172" s="58">
        <f>PRODUCT(AJ171:$AM171)</f>
        <v>1.0326534379326258</v>
      </c>
      <c r="AK172" s="58">
        <f>PRODUCT(AK171:$AM171)</f>
        <v>1.0181818181818181</v>
      </c>
      <c r="AL172" s="58">
        <f>PRODUCT(AL171:$AM171)</f>
        <v>1.0181818181818181</v>
      </c>
      <c r="AM172" s="59">
        <f>PRODUCT(AM171:$AM171)</f>
        <v>1</v>
      </c>
    </row>
    <row r="173" spans="2:45" ht="14" x14ac:dyDescent="0.3">
      <c r="C173" s="29" t="s">
        <v>37</v>
      </c>
      <c r="D173" s="60"/>
      <c r="E173" s="60">
        <f t="shared" ref="E173:AM173" si="91">1-1/E172</f>
        <v>0.99182174212747753</v>
      </c>
      <c r="F173" s="60">
        <f t="shared" si="91"/>
        <v>0.96393882266948172</v>
      </c>
      <c r="G173" s="60">
        <f t="shared" si="91"/>
        <v>0.90487799680532577</v>
      </c>
      <c r="H173" s="60">
        <f t="shared" si="91"/>
        <v>0.80607498243051356</v>
      </c>
      <c r="I173" s="60">
        <f t="shared" si="91"/>
        <v>0.73398480321472981</v>
      </c>
      <c r="J173" s="60">
        <f t="shared" si="91"/>
        <v>0.67856497055113185</v>
      </c>
      <c r="K173" s="60">
        <f t="shared" si="91"/>
        <v>0.63315705238811382</v>
      </c>
      <c r="L173" s="60">
        <f t="shared" si="91"/>
        <v>0.58888530387176452</v>
      </c>
      <c r="M173" s="60">
        <f t="shared" si="91"/>
        <v>0.54923427722920115</v>
      </c>
      <c r="N173" s="60">
        <f t="shared" si="91"/>
        <v>0.51200724598657854</v>
      </c>
      <c r="O173" s="60">
        <f t="shared" si="91"/>
        <v>0.47589627686039504</v>
      </c>
      <c r="P173" s="60">
        <f t="shared" si="91"/>
        <v>0.43900357107809096</v>
      </c>
      <c r="Q173" s="60">
        <f t="shared" si="91"/>
        <v>0.40170157033128184</v>
      </c>
      <c r="R173" s="60">
        <f t="shared" si="91"/>
        <v>0.3687121952533009</v>
      </c>
      <c r="S173" s="60">
        <f t="shared" si="91"/>
        <v>0.3369267806095021</v>
      </c>
      <c r="T173" s="60">
        <f t="shared" si="91"/>
        <v>0.31335435284072966</v>
      </c>
      <c r="U173" s="60">
        <f t="shared" si="91"/>
        <v>0.28853873822409615</v>
      </c>
      <c r="V173" s="60">
        <f t="shared" si="91"/>
        <v>0.2715991843722888</v>
      </c>
      <c r="W173" s="60">
        <f t="shared" si="91"/>
        <v>0.24428772858412784</v>
      </c>
      <c r="X173" s="60">
        <f t="shared" si="91"/>
        <v>0.22464879703720431</v>
      </c>
      <c r="Y173" s="60">
        <f t="shared" si="91"/>
        <v>0.20580404478652115</v>
      </c>
      <c r="Z173" s="60">
        <f t="shared" si="91"/>
        <v>0.18010008875905903</v>
      </c>
      <c r="AA173" s="60">
        <f t="shared" si="91"/>
        <v>0.15931155145578968</v>
      </c>
      <c r="AB173" s="60">
        <f t="shared" si="91"/>
        <v>0.14149936241498673</v>
      </c>
      <c r="AC173" s="60">
        <f t="shared" si="91"/>
        <v>0.12681729305330292</v>
      </c>
      <c r="AD173" s="60">
        <f t="shared" si="91"/>
        <v>0.11512418683372849</v>
      </c>
      <c r="AE173" s="60">
        <f t="shared" si="91"/>
        <v>9.8957551917566056E-2</v>
      </c>
      <c r="AF173" s="60">
        <f t="shared" si="91"/>
        <v>8.2424662961925188E-2</v>
      </c>
      <c r="AG173" s="60">
        <f t="shared" si="91"/>
        <v>7.264512971267767E-2</v>
      </c>
      <c r="AH173" s="60">
        <f t="shared" si="91"/>
        <v>6.2915840626283859E-2</v>
      </c>
      <c r="AI173" s="60">
        <f t="shared" si="91"/>
        <v>4.4998361479558713E-2</v>
      </c>
      <c r="AJ173" s="60">
        <f t="shared" si="91"/>
        <v>3.1620906620906664E-2</v>
      </c>
      <c r="AK173" s="60">
        <f t="shared" si="91"/>
        <v>1.7857142857142794E-2</v>
      </c>
      <c r="AL173" s="60">
        <f t="shared" si="91"/>
        <v>1.7857142857142794E-2</v>
      </c>
      <c r="AM173" s="61">
        <f t="shared" si="91"/>
        <v>0</v>
      </c>
    </row>
    <row r="174" spans="2:45" s="192" customFormat="1" ht="14" x14ac:dyDescent="0.3">
      <c r="C174" s="193" t="s">
        <v>49</v>
      </c>
      <c r="D174" s="194"/>
      <c r="E174" s="194">
        <f>($AM$167-E167)/$AM$167</f>
        <v>0.99182174212747765</v>
      </c>
      <c r="F174" s="194">
        <f t="shared" ref="F174:AM174" si="92">($AM$167-F167)/$AM$167</f>
        <v>0.96393882266948172</v>
      </c>
      <c r="G174" s="194">
        <f t="shared" si="92"/>
        <v>0.90487799680532577</v>
      </c>
      <c r="H174" s="194">
        <f t="shared" si="92"/>
        <v>0.80607498243051368</v>
      </c>
      <c r="I174" s="194">
        <f t="shared" si="92"/>
        <v>0.73398480321472981</v>
      </c>
      <c r="J174" s="194">
        <f t="shared" si="92"/>
        <v>0.67856497055113185</v>
      </c>
      <c r="K174" s="194">
        <f t="shared" si="92"/>
        <v>0.63315705238811382</v>
      </c>
      <c r="L174" s="194">
        <f t="shared" si="92"/>
        <v>0.58888530387176463</v>
      </c>
      <c r="M174" s="194">
        <f t="shared" si="92"/>
        <v>0.54923427722920137</v>
      </c>
      <c r="N174" s="194">
        <f t="shared" si="92"/>
        <v>0.51200724598657854</v>
      </c>
      <c r="O174" s="194">
        <f t="shared" si="92"/>
        <v>0.47589627686039532</v>
      </c>
      <c r="P174" s="194">
        <f t="shared" si="92"/>
        <v>0.43900357107809113</v>
      </c>
      <c r="Q174" s="194">
        <f t="shared" si="92"/>
        <v>0.40170157033128218</v>
      </c>
      <c r="R174" s="194">
        <f t="shared" si="92"/>
        <v>0.36871219525330079</v>
      </c>
      <c r="S174" s="194">
        <f t="shared" si="92"/>
        <v>0.33692678060950221</v>
      </c>
      <c r="T174" s="194">
        <f t="shared" si="92"/>
        <v>0.31335435284072977</v>
      </c>
      <c r="U174" s="194">
        <f t="shared" si="92"/>
        <v>0.28853873822409631</v>
      </c>
      <c r="V174" s="194">
        <f t="shared" si="92"/>
        <v>0.27159918437228914</v>
      </c>
      <c r="W174" s="194">
        <f t="shared" si="92"/>
        <v>0.24428772858412806</v>
      </c>
      <c r="X174" s="194">
        <f t="shared" si="92"/>
        <v>0.22464879703720439</v>
      </c>
      <c r="Y174" s="194">
        <f t="shared" si="92"/>
        <v>0.20580404478652128</v>
      </c>
      <c r="Z174" s="194">
        <f t="shared" si="92"/>
        <v>0.18010008875905925</v>
      </c>
      <c r="AA174" s="194">
        <f t="shared" si="92"/>
        <v>0.15931155145579004</v>
      </c>
      <c r="AB174" s="194">
        <f t="shared" si="92"/>
        <v>0.14149936241498709</v>
      </c>
      <c r="AC174" s="194">
        <f t="shared" si="92"/>
        <v>0.126817293053303</v>
      </c>
      <c r="AD174" s="194">
        <f t="shared" si="92"/>
        <v>0.11512418683372874</v>
      </c>
      <c r="AE174" s="194">
        <f t="shared" si="92"/>
        <v>9.895755191756625E-2</v>
      </c>
      <c r="AF174" s="194">
        <f t="shared" si="92"/>
        <v>8.2424662961925133E-2</v>
      </c>
      <c r="AG174" s="194">
        <f t="shared" si="92"/>
        <v>7.2645129712677767E-2</v>
      </c>
      <c r="AH174" s="194">
        <f t="shared" si="92"/>
        <v>6.2915840626283956E-2</v>
      </c>
      <c r="AI174" s="194">
        <f t="shared" si="92"/>
        <v>4.4998361479558949E-2</v>
      </c>
      <c r="AJ174" s="194">
        <f t="shared" si="92"/>
        <v>3.162090662090665E-2</v>
      </c>
      <c r="AK174" s="194">
        <f t="shared" si="92"/>
        <v>1.7857142857142821E-2</v>
      </c>
      <c r="AL174" s="194">
        <f t="shared" si="92"/>
        <v>1.7857142857142821E-2</v>
      </c>
      <c r="AM174" s="195">
        <f t="shared" si="92"/>
        <v>0</v>
      </c>
    </row>
    <row r="176" spans="2:45" ht="14" x14ac:dyDescent="0.3">
      <c r="C176" s="10" t="s">
        <v>198</v>
      </c>
      <c r="AP176" s="1" t="s">
        <v>32</v>
      </c>
      <c r="AR176" s="22">
        <f>AR129</f>
        <v>47348.268839103883</v>
      </c>
    </row>
    <row r="177" spans="2:45" ht="14" x14ac:dyDescent="0.3">
      <c r="E177" s="244" t="s">
        <v>36</v>
      </c>
      <c r="F177" s="244"/>
      <c r="G177" s="244"/>
      <c r="H177" s="244"/>
      <c r="I177" s="244"/>
      <c r="J177" s="244"/>
      <c r="K177" s="244"/>
      <c r="L177" s="244"/>
      <c r="M177" s="244"/>
      <c r="N177" s="244"/>
      <c r="O177" s="244"/>
      <c r="P177" s="244"/>
      <c r="Q177" s="244"/>
      <c r="R177" s="244"/>
      <c r="S177" s="244"/>
      <c r="T177" s="244"/>
      <c r="U177" s="244"/>
      <c r="V177" s="244"/>
      <c r="W177" s="244"/>
      <c r="X177" s="244"/>
      <c r="Y177" s="244"/>
      <c r="Z177" s="244"/>
      <c r="AA177" s="244"/>
      <c r="AB177" s="244"/>
      <c r="AC177" s="244"/>
      <c r="AD177" s="244"/>
      <c r="AE177" s="244"/>
      <c r="AF177" s="244"/>
      <c r="AG177" s="244"/>
      <c r="AH177" s="244"/>
      <c r="AI177" s="244"/>
      <c r="AJ177" s="244"/>
      <c r="AK177" s="244"/>
      <c r="AL177" s="244"/>
      <c r="AM177" s="244"/>
      <c r="AN177" s="244"/>
    </row>
    <row r="178" spans="2:45" ht="14" x14ac:dyDescent="0.3">
      <c r="C178" s="23" t="s">
        <v>151</v>
      </c>
      <c r="D178" s="23" t="s">
        <v>152</v>
      </c>
      <c r="E178" s="24">
        <v>0</v>
      </c>
      <c r="F178" s="24">
        <f t="shared" ref="F178:M178" si="93">E178+1</f>
        <v>1</v>
      </c>
      <c r="G178" s="24">
        <f t="shared" si="93"/>
        <v>2</v>
      </c>
      <c r="H178" s="24">
        <f t="shared" si="93"/>
        <v>3</v>
      </c>
      <c r="I178" s="24">
        <f t="shared" si="93"/>
        <v>4</v>
      </c>
      <c r="J178" s="24">
        <f t="shared" si="93"/>
        <v>5</v>
      </c>
      <c r="K178" s="24">
        <f t="shared" si="93"/>
        <v>6</v>
      </c>
      <c r="L178" s="24">
        <f t="shared" si="93"/>
        <v>7</v>
      </c>
      <c r="M178" s="24">
        <f t="shared" si="93"/>
        <v>8</v>
      </c>
      <c r="N178" s="24">
        <f t="shared" ref="N178:AN178" si="94">M178+1</f>
        <v>9</v>
      </c>
      <c r="O178" s="24">
        <f t="shared" si="94"/>
        <v>10</v>
      </c>
      <c r="P178" s="24">
        <f t="shared" si="94"/>
        <v>11</v>
      </c>
      <c r="Q178" s="24">
        <f t="shared" si="94"/>
        <v>12</v>
      </c>
      <c r="R178" s="24">
        <f t="shared" si="94"/>
        <v>13</v>
      </c>
      <c r="S178" s="24">
        <f t="shared" si="94"/>
        <v>14</v>
      </c>
      <c r="T178" s="24">
        <f t="shared" si="94"/>
        <v>15</v>
      </c>
      <c r="U178" s="24">
        <f t="shared" si="94"/>
        <v>16</v>
      </c>
      <c r="V178" s="24">
        <f t="shared" si="94"/>
        <v>17</v>
      </c>
      <c r="W178" s="24">
        <f t="shared" si="94"/>
        <v>18</v>
      </c>
      <c r="X178" s="24">
        <f t="shared" si="94"/>
        <v>19</v>
      </c>
      <c r="Y178" s="24">
        <f t="shared" si="94"/>
        <v>20</v>
      </c>
      <c r="Z178" s="24">
        <f t="shared" si="94"/>
        <v>21</v>
      </c>
      <c r="AA178" s="24">
        <f t="shared" si="94"/>
        <v>22</v>
      </c>
      <c r="AB178" s="24">
        <f t="shared" si="94"/>
        <v>23</v>
      </c>
      <c r="AC178" s="24">
        <f t="shared" si="94"/>
        <v>24</v>
      </c>
      <c r="AD178" s="24">
        <f t="shared" si="94"/>
        <v>25</v>
      </c>
      <c r="AE178" s="24">
        <f t="shared" si="94"/>
        <v>26</v>
      </c>
      <c r="AF178" s="24">
        <f t="shared" si="94"/>
        <v>27</v>
      </c>
      <c r="AG178" s="24">
        <f t="shared" si="94"/>
        <v>28</v>
      </c>
      <c r="AH178" s="24">
        <f t="shared" si="94"/>
        <v>29</v>
      </c>
      <c r="AI178" s="24">
        <f t="shared" si="94"/>
        <v>30</v>
      </c>
      <c r="AJ178" s="24">
        <f t="shared" si="94"/>
        <v>31</v>
      </c>
      <c r="AK178" s="24">
        <f t="shared" si="94"/>
        <v>32</v>
      </c>
      <c r="AL178" s="24">
        <f t="shared" si="94"/>
        <v>33</v>
      </c>
      <c r="AM178" s="24">
        <f t="shared" si="94"/>
        <v>34</v>
      </c>
      <c r="AN178" s="25">
        <f t="shared" si="94"/>
        <v>35</v>
      </c>
      <c r="AO178" s="26" t="s">
        <v>47</v>
      </c>
      <c r="AP178" s="27" t="s">
        <v>48</v>
      </c>
      <c r="AQ178" s="26" t="s">
        <v>59</v>
      </c>
      <c r="AR178" s="28" t="s">
        <v>60</v>
      </c>
      <c r="AS178" s="27" t="s">
        <v>19</v>
      </c>
    </row>
    <row r="179" spans="2:45" ht="16.149999999999999" customHeight="1" x14ac:dyDescent="0.3">
      <c r="B179" s="245" t="s">
        <v>52</v>
      </c>
      <c r="C179" s="122">
        <f>_xlfn.NUMBERVALUE(LEFT(D179,4))</f>
        <v>2016</v>
      </c>
      <c r="D179" s="29" t="s">
        <v>158</v>
      </c>
      <c r="E179" s="3">
        <f t="shared" ref="E179:L179" si="95">E49</f>
        <v>0</v>
      </c>
      <c r="F179" s="3">
        <f t="shared" si="95"/>
        <v>1</v>
      </c>
      <c r="G179" s="3">
        <f t="shared" si="95"/>
        <v>3</v>
      </c>
      <c r="H179" s="3">
        <f t="shared" si="95"/>
        <v>8</v>
      </c>
      <c r="I179" s="3">
        <f t="shared" si="95"/>
        <v>13</v>
      </c>
      <c r="J179" s="3">
        <f t="shared" si="95"/>
        <v>15</v>
      </c>
      <c r="K179" s="3">
        <f t="shared" si="95"/>
        <v>18</v>
      </c>
      <c r="L179" s="3">
        <f t="shared" si="95"/>
        <v>24</v>
      </c>
      <c r="M179" s="3">
        <f>M49</f>
        <v>28</v>
      </c>
      <c r="N179" s="3">
        <f>N49</f>
        <v>30</v>
      </c>
      <c r="O179" s="3">
        <f t="shared" ref="O179:AM179" si="96">O49</f>
        <v>31</v>
      </c>
      <c r="P179" s="3">
        <f t="shared" si="96"/>
        <v>33</v>
      </c>
      <c r="Q179" s="3">
        <f t="shared" si="96"/>
        <v>33</v>
      </c>
      <c r="R179" s="3">
        <f t="shared" si="96"/>
        <v>34</v>
      </c>
      <c r="S179" s="3">
        <f t="shared" si="96"/>
        <v>34</v>
      </c>
      <c r="T179" s="3">
        <f t="shared" si="96"/>
        <v>34</v>
      </c>
      <c r="U179" s="3">
        <f t="shared" si="96"/>
        <v>35</v>
      </c>
      <c r="V179" s="3">
        <f t="shared" si="96"/>
        <v>35</v>
      </c>
      <c r="W179" s="3">
        <f t="shared" si="96"/>
        <v>35</v>
      </c>
      <c r="X179" s="3">
        <f t="shared" si="96"/>
        <v>35</v>
      </c>
      <c r="Y179" s="3">
        <f t="shared" si="96"/>
        <v>35</v>
      </c>
      <c r="Z179" s="3">
        <f t="shared" si="96"/>
        <v>37</v>
      </c>
      <c r="AA179" s="3">
        <f t="shared" si="96"/>
        <v>38</v>
      </c>
      <c r="AB179" s="3">
        <f t="shared" si="96"/>
        <v>42</v>
      </c>
      <c r="AC179" s="3">
        <f t="shared" si="96"/>
        <v>43</v>
      </c>
      <c r="AD179" s="3">
        <f t="shared" si="96"/>
        <v>44</v>
      </c>
      <c r="AE179" s="3">
        <f t="shared" si="96"/>
        <v>45</v>
      </c>
      <c r="AF179" s="3">
        <f t="shared" si="96"/>
        <v>47</v>
      </c>
      <c r="AG179" s="3">
        <f t="shared" si="96"/>
        <v>48</v>
      </c>
      <c r="AH179" s="3">
        <f t="shared" si="96"/>
        <v>49</v>
      </c>
      <c r="AI179" s="3">
        <f t="shared" si="96"/>
        <v>51</v>
      </c>
      <c r="AJ179" s="3">
        <f t="shared" si="96"/>
        <v>51</v>
      </c>
      <c r="AK179" s="3">
        <f t="shared" si="96"/>
        <v>52</v>
      </c>
      <c r="AL179" s="3">
        <f t="shared" si="96"/>
        <v>52</v>
      </c>
      <c r="AM179" s="3">
        <f t="shared" si="96"/>
        <v>52</v>
      </c>
      <c r="AN179" s="30">
        <f>AN49</f>
        <v>52</v>
      </c>
      <c r="AO179" s="32">
        <f>AN179</f>
        <v>52</v>
      </c>
      <c r="AP179" s="31">
        <f>AO179-AN179</f>
        <v>0</v>
      </c>
      <c r="AQ179" s="33">
        <f>AR179+'Chain Ladder - Amount'!AQ179</f>
        <v>2290000</v>
      </c>
      <c r="AR179" s="34">
        <f>AP179*$AR$176</f>
        <v>0</v>
      </c>
      <c r="AS179" s="66">
        <f>AQ179/'B-F Method'!F10</f>
        <v>0.69325664118671004</v>
      </c>
    </row>
    <row r="180" spans="2:45" ht="16.149999999999999" customHeight="1" x14ac:dyDescent="0.3">
      <c r="B180" s="245"/>
      <c r="C180" s="122">
        <f t="shared" ref="C180:C214" si="97">_xlfn.NUMBERVALUE(LEFT(D180,4))</f>
        <v>2016</v>
      </c>
      <c r="D180" s="29" t="s">
        <v>159</v>
      </c>
      <c r="E180" s="3">
        <f t="shared" ref="E180:L213" si="98">E50</f>
        <v>0</v>
      </c>
      <c r="F180" s="3">
        <f t="shared" si="98"/>
        <v>0</v>
      </c>
      <c r="G180" s="3">
        <f t="shared" si="98"/>
        <v>1</v>
      </c>
      <c r="H180" s="3">
        <f t="shared" si="98"/>
        <v>1</v>
      </c>
      <c r="I180" s="3">
        <f t="shared" si="98"/>
        <v>4</v>
      </c>
      <c r="J180" s="3">
        <f t="shared" si="98"/>
        <v>6</v>
      </c>
      <c r="K180" s="3">
        <f t="shared" si="98"/>
        <v>7</v>
      </c>
      <c r="L180" s="3">
        <f t="shared" si="98"/>
        <v>11</v>
      </c>
      <c r="M180" s="3">
        <f t="shared" ref="M180:AL180" si="99">M50</f>
        <v>12</v>
      </c>
      <c r="N180" s="3">
        <f t="shared" si="99"/>
        <v>14</v>
      </c>
      <c r="O180" s="3">
        <f t="shared" si="99"/>
        <v>17</v>
      </c>
      <c r="P180" s="3">
        <f t="shared" si="99"/>
        <v>18</v>
      </c>
      <c r="Q180" s="3">
        <f t="shared" si="99"/>
        <v>19</v>
      </c>
      <c r="R180" s="3">
        <f t="shared" si="99"/>
        <v>20</v>
      </c>
      <c r="S180" s="3">
        <f t="shared" si="99"/>
        <v>24</v>
      </c>
      <c r="T180" s="3">
        <f t="shared" si="99"/>
        <v>25</v>
      </c>
      <c r="U180" s="3">
        <f t="shared" si="99"/>
        <v>27</v>
      </c>
      <c r="V180" s="3">
        <f t="shared" si="99"/>
        <v>27</v>
      </c>
      <c r="W180" s="3">
        <f t="shared" si="99"/>
        <v>29</v>
      </c>
      <c r="X180" s="3">
        <f t="shared" si="99"/>
        <v>29</v>
      </c>
      <c r="Y180" s="3">
        <f t="shared" si="99"/>
        <v>29</v>
      </c>
      <c r="Z180" s="3">
        <f t="shared" si="99"/>
        <v>29</v>
      </c>
      <c r="AA180" s="3">
        <f t="shared" si="99"/>
        <v>31</v>
      </c>
      <c r="AB180" s="3">
        <f t="shared" si="99"/>
        <v>34</v>
      </c>
      <c r="AC180" s="3">
        <f t="shared" si="99"/>
        <v>34</v>
      </c>
      <c r="AD180" s="3">
        <f t="shared" si="99"/>
        <v>35</v>
      </c>
      <c r="AE180" s="3">
        <f t="shared" si="99"/>
        <v>35</v>
      </c>
      <c r="AF180" s="3">
        <f t="shared" si="99"/>
        <v>35</v>
      </c>
      <c r="AG180" s="3">
        <f t="shared" si="99"/>
        <v>35</v>
      </c>
      <c r="AH180" s="3">
        <f t="shared" si="99"/>
        <v>36</v>
      </c>
      <c r="AI180" s="3">
        <f t="shared" si="99"/>
        <v>36</v>
      </c>
      <c r="AJ180" s="3">
        <f t="shared" si="99"/>
        <v>36</v>
      </c>
      <c r="AK180" s="3">
        <f t="shared" si="99"/>
        <v>36</v>
      </c>
      <c r="AL180" s="3">
        <f t="shared" si="99"/>
        <v>36</v>
      </c>
      <c r="AM180" s="30">
        <f>AM50</f>
        <v>37.599999999999994</v>
      </c>
      <c r="AN180" s="37">
        <f t="shared" ref="AN180:AN214" si="100">AM$217*AM180</f>
        <v>37.599999999999994</v>
      </c>
      <c r="AO180" s="32">
        <f t="shared" ref="AO180:AO213" si="101">AN180</f>
        <v>37.599999999999994</v>
      </c>
      <c r="AP180" s="31">
        <f>AO180-AM180</f>
        <v>0</v>
      </c>
      <c r="AQ180" s="8">
        <f>AR180+'Chain Ladder - Amount'!AQ180</f>
        <v>2079800</v>
      </c>
      <c r="AR180" s="7">
        <f t="shared" ref="AR180:AR214" si="102">AP180*$AR$176</f>
        <v>0</v>
      </c>
      <c r="AS180" s="62">
        <f>AQ180/'B-F Method'!F11</f>
        <v>0.62962234163324005</v>
      </c>
    </row>
    <row r="181" spans="2:45" ht="16.149999999999999" customHeight="1" x14ac:dyDescent="0.3">
      <c r="B181" s="245"/>
      <c r="C181" s="122">
        <f t="shared" si="97"/>
        <v>2016</v>
      </c>
      <c r="D181" s="29" t="s">
        <v>160</v>
      </c>
      <c r="E181" s="3">
        <f t="shared" si="98"/>
        <v>0</v>
      </c>
      <c r="F181" s="3">
        <f t="shared" si="98"/>
        <v>4</v>
      </c>
      <c r="G181" s="3">
        <f t="shared" si="98"/>
        <v>5</v>
      </c>
      <c r="H181" s="3">
        <f t="shared" si="98"/>
        <v>13</v>
      </c>
      <c r="I181" s="3">
        <f t="shared" si="98"/>
        <v>21</v>
      </c>
      <c r="J181" s="3">
        <f t="shared" si="98"/>
        <v>24</v>
      </c>
      <c r="K181" s="3">
        <f t="shared" si="98"/>
        <v>28</v>
      </c>
      <c r="L181" s="3">
        <f t="shared" si="98"/>
        <v>30</v>
      </c>
      <c r="M181" s="3">
        <f t="shared" ref="M181:AK181" si="103">M51</f>
        <v>33</v>
      </c>
      <c r="N181" s="3">
        <f t="shared" si="103"/>
        <v>34</v>
      </c>
      <c r="O181" s="3">
        <f t="shared" si="103"/>
        <v>36</v>
      </c>
      <c r="P181" s="3">
        <f t="shared" si="103"/>
        <v>39</v>
      </c>
      <c r="Q181" s="3">
        <f t="shared" si="103"/>
        <v>41</v>
      </c>
      <c r="R181" s="3">
        <f t="shared" si="103"/>
        <v>42</v>
      </c>
      <c r="S181" s="3">
        <f t="shared" si="103"/>
        <v>42</v>
      </c>
      <c r="T181" s="3">
        <f t="shared" si="103"/>
        <v>44</v>
      </c>
      <c r="U181" s="3">
        <f t="shared" si="103"/>
        <v>45</v>
      </c>
      <c r="V181" s="3">
        <f t="shared" si="103"/>
        <v>45</v>
      </c>
      <c r="W181" s="3">
        <f t="shared" si="103"/>
        <v>47</v>
      </c>
      <c r="X181" s="3">
        <f t="shared" si="103"/>
        <v>48</v>
      </c>
      <c r="Y181" s="3">
        <f t="shared" si="103"/>
        <v>49</v>
      </c>
      <c r="Z181" s="3">
        <f t="shared" si="103"/>
        <v>49</v>
      </c>
      <c r="AA181" s="3">
        <f t="shared" si="103"/>
        <v>49</v>
      </c>
      <c r="AB181" s="3">
        <f t="shared" si="103"/>
        <v>49</v>
      </c>
      <c r="AC181" s="3">
        <f t="shared" si="103"/>
        <v>49</v>
      </c>
      <c r="AD181" s="3">
        <f t="shared" si="103"/>
        <v>51</v>
      </c>
      <c r="AE181" s="3">
        <f t="shared" si="103"/>
        <v>53</v>
      </c>
      <c r="AF181" s="3">
        <f t="shared" si="103"/>
        <v>54</v>
      </c>
      <c r="AG181" s="3">
        <f t="shared" si="103"/>
        <v>55</v>
      </c>
      <c r="AH181" s="3">
        <f t="shared" si="103"/>
        <v>56</v>
      </c>
      <c r="AI181" s="3">
        <f t="shared" si="103"/>
        <v>58</v>
      </c>
      <c r="AJ181" s="3">
        <f t="shared" si="103"/>
        <v>59</v>
      </c>
      <c r="AK181" s="3">
        <f t="shared" si="103"/>
        <v>60</v>
      </c>
      <c r="AL181" s="30">
        <f>AL51</f>
        <v>60</v>
      </c>
      <c r="AM181" s="37">
        <f t="shared" ref="AM181:AM214" si="104">AL$217*AL181</f>
        <v>61.090909090909086</v>
      </c>
      <c r="AN181" s="37">
        <f t="shared" si="100"/>
        <v>61.090909090909086</v>
      </c>
      <c r="AO181" s="32">
        <f t="shared" si="101"/>
        <v>61.090909090909086</v>
      </c>
      <c r="AP181" s="31">
        <f>AO181-AL181</f>
        <v>1.0909090909090864</v>
      </c>
      <c r="AQ181" s="8">
        <f>AR181+'Chain Ladder - Amount'!AQ181</f>
        <v>3263652.6569153857</v>
      </c>
      <c r="AR181" s="7">
        <f t="shared" si="102"/>
        <v>51652.656915385836</v>
      </c>
      <c r="AS181" s="62">
        <f>AQ181/'B-F Method'!F12</f>
        <v>0.98801261088787884</v>
      </c>
    </row>
    <row r="182" spans="2:45" ht="16.149999999999999" customHeight="1" x14ac:dyDescent="0.3">
      <c r="B182" s="245"/>
      <c r="C182" s="122">
        <f t="shared" si="97"/>
        <v>2016</v>
      </c>
      <c r="D182" s="29" t="s">
        <v>161</v>
      </c>
      <c r="E182" s="3">
        <f t="shared" si="98"/>
        <v>0</v>
      </c>
      <c r="F182" s="3">
        <f t="shared" si="98"/>
        <v>4</v>
      </c>
      <c r="G182" s="3">
        <f t="shared" si="98"/>
        <v>5</v>
      </c>
      <c r="H182" s="3">
        <f t="shared" si="98"/>
        <v>10</v>
      </c>
      <c r="I182" s="3">
        <f t="shared" si="98"/>
        <v>18</v>
      </c>
      <c r="J182" s="3">
        <f t="shared" si="98"/>
        <v>22</v>
      </c>
      <c r="K182" s="3">
        <f t="shared" si="98"/>
        <v>23</v>
      </c>
      <c r="L182" s="3">
        <f t="shared" si="98"/>
        <v>25</v>
      </c>
      <c r="M182" s="3">
        <f t="shared" ref="M182:AJ182" si="105">M52</f>
        <v>28</v>
      </c>
      <c r="N182" s="3">
        <f t="shared" si="105"/>
        <v>32</v>
      </c>
      <c r="O182" s="3">
        <f t="shared" si="105"/>
        <v>34</v>
      </c>
      <c r="P182" s="3">
        <f t="shared" si="105"/>
        <v>34</v>
      </c>
      <c r="Q182" s="3">
        <f t="shared" si="105"/>
        <v>34</v>
      </c>
      <c r="R182" s="3">
        <f t="shared" si="105"/>
        <v>36</v>
      </c>
      <c r="S182" s="3">
        <f t="shared" si="105"/>
        <v>37</v>
      </c>
      <c r="T182" s="3">
        <f t="shared" si="105"/>
        <v>38</v>
      </c>
      <c r="U182" s="3">
        <f t="shared" si="105"/>
        <v>39</v>
      </c>
      <c r="V182" s="3">
        <f t="shared" si="105"/>
        <v>41</v>
      </c>
      <c r="W182" s="3">
        <f t="shared" si="105"/>
        <v>41</v>
      </c>
      <c r="X182" s="3">
        <f t="shared" si="105"/>
        <v>43</v>
      </c>
      <c r="Y182" s="3">
        <f t="shared" si="105"/>
        <v>45</v>
      </c>
      <c r="Z182" s="3">
        <f t="shared" si="105"/>
        <v>45</v>
      </c>
      <c r="AA182" s="3">
        <f t="shared" si="105"/>
        <v>47</v>
      </c>
      <c r="AB182" s="3">
        <f t="shared" si="105"/>
        <v>47</v>
      </c>
      <c r="AC182" s="3">
        <f t="shared" si="105"/>
        <v>48</v>
      </c>
      <c r="AD182" s="3">
        <f t="shared" si="105"/>
        <v>48</v>
      </c>
      <c r="AE182" s="3">
        <f t="shared" si="105"/>
        <v>48</v>
      </c>
      <c r="AF182" s="3">
        <f t="shared" si="105"/>
        <v>49</v>
      </c>
      <c r="AG182" s="3">
        <f t="shared" si="105"/>
        <v>50</v>
      </c>
      <c r="AH182" s="3">
        <f t="shared" si="105"/>
        <v>50</v>
      </c>
      <c r="AI182" s="3">
        <f t="shared" si="105"/>
        <v>50</v>
      </c>
      <c r="AJ182" s="3">
        <f t="shared" si="105"/>
        <v>51</v>
      </c>
      <c r="AK182" s="30">
        <f>AK52</f>
        <v>51.8</v>
      </c>
      <c r="AL182" s="37">
        <f t="shared" ref="AL182:AL214" si="106">AK$217*AK182</f>
        <v>51.8</v>
      </c>
      <c r="AM182" s="37">
        <f t="shared" si="104"/>
        <v>52.741818181818175</v>
      </c>
      <c r="AN182" s="37">
        <f t="shared" si="100"/>
        <v>52.741818181818175</v>
      </c>
      <c r="AO182" s="32">
        <f t="shared" si="101"/>
        <v>52.741818181818175</v>
      </c>
      <c r="AP182" s="31">
        <f>AO182-AK182</f>
        <v>0.94181818181817789</v>
      </c>
      <c r="AQ182" s="8">
        <f>AR182+'Chain Ladder - Amount'!AQ182</f>
        <v>2714193.4604702829</v>
      </c>
      <c r="AR182" s="7">
        <f t="shared" si="102"/>
        <v>44593.460470283106</v>
      </c>
      <c r="AS182" s="62">
        <f>AQ182/'B-F Method'!F13</f>
        <v>0.82167364276705757</v>
      </c>
    </row>
    <row r="183" spans="2:45" ht="16.149999999999999" customHeight="1" x14ac:dyDescent="0.3">
      <c r="B183" s="245"/>
      <c r="C183" s="122">
        <f t="shared" si="97"/>
        <v>2017</v>
      </c>
      <c r="D183" s="29" t="s">
        <v>162</v>
      </c>
      <c r="E183" s="3">
        <f t="shared" si="98"/>
        <v>0</v>
      </c>
      <c r="F183" s="3">
        <f t="shared" si="98"/>
        <v>3</v>
      </c>
      <c r="G183" s="3">
        <f t="shared" si="98"/>
        <v>6</v>
      </c>
      <c r="H183" s="3">
        <f t="shared" si="98"/>
        <v>13</v>
      </c>
      <c r="I183" s="3">
        <f t="shared" si="98"/>
        <v>16</v>
      </c>
      <c r="J183" s="3">
        <f t="shared" si="98"/>
        <v>21</v>
      </c>
      <c r="K183" s="3">
        <f t="shared" si="98"/>
        <v>25</v>
      </c>
      <c r="L183" s="3">
        <f t="shared" si="98"/>
        <v>27</v>
      </c>
      <c r="M183" s="3">
        <f t="shared" ref="M183:AI183" si="107">M53</f>
        <v>29</v>
      </c>
      <c r="N183" s="3">
        <f t="shared" si="107"/>
        <v>30</v>
      </c>
      <c r="O183" s="3">
        <f t="shared" si="107"/>
        <v>30</v>
      </c>
      <c r="P183" s="3">
        <f t="shared" si="107"/>
        <v>33</v>
      </c>
      <c r="Q183" s="3">
        <f t="shared" si="107"/>
        <v>37</v>
      </c>
      <c r="R183" s="3">
        <f t="shared" si="107"/>
        <v>38</v>
      </c>
      <c r="S183" s="3">
        <f t="shared" si="107"/>
        <v>39</v>
      </c>
      <c r="T183" s="3">
        <f t="shared" si="107"/>
        <v>40</v>
      </c>
      <c r="U183" s="3">
        <f t="shared" si="107"/>
        <v>43</v>
      </c>
      <c r="V183" s="3">
        <f t="shared" si="107"/>
        <v>46</v>
      </c>
      <c r="W183" s="3">
        <f t="shared" si="107"/>
        <v>50</v>
      </c>
      <c r="X183" s="3">
        <f t="shared" si="107"/>
        <v>52</v>
      </c>
      <c r="Y183" s="3">
        <f t="shared" si="107"/>
        <v>52</v>
      </c>
      <c r="Z183" s="3">
        <f t="shared" si="107"/>
        <v>55</v>
      </c>
      <c r="AA183" s="3">
        <f t="shared" si="107"/>
        <v>56</v>
      </c>
      <c r="AB183" s="3">
        <f t="shared" si="107"/>
        <v>57</v>
      </c>
      <c r="AC183" s="3">
        <f t="shared" si="107"/>
        <v>58</v>
      </c>
      <c r="AD183" s="3">
        <f t="shared" si="107"/>
        <v>59</v>
      </c>
      <c r="AE183" s="3">
        <f t="shared" si="107"/>
        <v>59</v>
      </c>
      <c r="AF183" s="3">
        <f t="shared" si="107"/>
        <v>61</v>
      </c>
      <c r="AG183" s="3">
        <f t="shared" si="107"/>
        <v>61</v>
      </c>
      <c r="AH183" s="3">
        <f t="shared" si="107"/>
        <v>61</v>
      </c>
      <c r="AI183" s="3">
        <f t="shared" si="107"/>
        <v>62</v>
      </c>
      <c r="AJ183" s="30">
        <f>AJ53</f>
        <v>63.599999999999994</v>
      </c>
      <c r="AK183" s="37">
        <f t="shared" ref="AK183:AK214" si="108">AJ$217*AJ183</f>
        <v>64.503959390862946</v>
      </c>
      <c r="AL183" s="37">
        <f t="shared" si="106"/>
        <v>64.503959390862946</v>
      </c>
      <c r="AM183" s="37">
        <f t="shared" si="104"/>
        <v>65.676758652514991</v>
      </c>
      <c r="AN183" s="37">
        <f t="shared" si="100"/>
        <v>65.676758652514991</v>
      </c>
      <c r="AO183" s="32">
        <f t="shared" si="101"/>
        <v>65.676758652514991</v>
      </c>
      <c r="AP183" s="31">
        <f>AO183-AJ183</f>
        <v>2.0767586525149966</v>
      </c>
      <c r="AQ183" s="8">
        <f>AR183+'Chain Ladder - Amount'!AQ183</f>
        <v>3673330.926993215</v>
      </c>
      <c r="AR183" s="7">
        <f t="shared" si="102"/>
        <v>98330.92699321518</v>
      </c>
      <c r="AS183" s="62">
        <f>AQ183/'B-F Method'!F14</f>
        <v>0.84905513900048313</v>
      </c>
    </row>
    <row r="184" spans="2:45" ht="16.149999999999999" customHeight="1" x14ac:dyDescent="0.3">
      <c r="B184" s="245"/>
      <c r="C184" s="122">
        <f t="shared" si="97"/>
        <v>2017</v>
      </c>
      <c r="D184" s="29" t="s">
        <v>163</v>
      </c>
      <c r="E184" s="3">
        <f t="shared" si="98"/>
        <v>2</v>
      </c>
      <c r="F184" s="3">
        <f t="shared" si="98"/>
        <v>3</v>
      </c>
      <c r="G184" s="3">
        <f t="shared" si="98"/>
        <v>8</v>
      </c>
      <c r="H184" s="3">
        <f t="shared" si="98"/>
        <v>19</v>
      </c>
      <c r="I184" s="3">
        <f t="shared" si="98"/>
        <v>21</v>
      </c>
      <c r="J184" s="3">
        <f t="shared" si="98"/>
        <v>26</v>
      </c>
      <c r="K184" s="3">
        <f t="shared" si="98"/>
        <v>31</v>
      </c>
      <c r="L184" s="3">
        <f t="shared" si="98"/>
        <v>32</v>
      </c>
      <c r="M184" s="3">
        <f t="shared" ref="M184:AH184" si="109">M54</f>
        <v>34</v>
      </c>
      <c r="N184" s="3">
        <f t="shared" si="109"/>
        <v>35</v>
      </c>
      <c r="O184" s="3">
        <f t="shared" si="109"/>
        <v>38</v>
      </c>
      <c r="P184" s="3">
        <f t="shared" si="109"/>
        <v>40</v>
      </c>
      <c r="Q184" s="3">
        <f t="shared" si="109"/>
        <v>41</v>
      </c>
      <c r="R184" s="3">
        <f t="shared" si="109"/>
        <v>44</v>
      </c>
      <c r="S184" s="3">
        <f t="shared" si="109"/>
        <v>46</v>
      </c>
      <c r="T184" s="3">
        <f t="shared" si="109"/>
        <v>48</v>
      </c>
      <c r="U184" s="3">
        <f t="shared" si="109"/>
        <v>51</v>
      </c>
      <c r="V184" s="3">
        <f t="shared" si="109"/>
        <v>53</v>
      </c>
      <c r="W184" s="3">
        <f t="shared" si="109"/>
        <v>55</v>
      </c>
      <c r="X184" s="3">
        <f t="shared" si="109"/>
        <v>55</v>
      </c>
      <c r="Y184" s="3">
        <f t="shared" si="109"/>
        <v>55</v>
      </c>
      <c r="Z184" s="3">
        <f t="shared" si="109"/>
        <v>55</v>
      </c>
      <c r="AA184" s="3">
        <f t="shared" si="109"/>
        <v>56</v>
      </c>
      <c r="AB184" s="3">
        <f t="shared" si="109"/>
        <v>56</v>
      </c>
      <c r="AC184" s="3">
        <f t="shared" si="109"/>
        <v>57</v>
      </c>
      <c r="AD184" s="3">
        <f t="shared" si="109"/>
        <v>57</v>
      </c>
      <c r="AE184" s="3">
        <f t="shared" si="109"/>
        <v>60</v>
      </c>
      <c r="AF184" s="3">
        <f t="shared" si="109"/>
        <v>61</v>
      </c>
      <c r="AG184" s="3">
        <f t="shared" si="109"/>
        <v>61.8</v>
      </c>
      <c r="AH184" s="3">
        <f t="shared" si="109"/>
        <v>61.8</v>
      </c>
      <c r="AI184" s="30">
        <f>AI54</f>
        <v>62.8</v>
      </c>
      <c r="AJ184" s="37">
        <f t="shared" ref="AJ184:AJ214" si="110">AI$217*AI184</f>
        <v>63.679688715953318</v>
      </c>
      <c r="AK184" s="37">
        <f t="shared" si="108"/>
        <v>64.584780738312048</v>
      </c>
      <c r="AL184" s="37">
        <f t="shared" si="106"/>
        <v>64.584780738312048</v>
      </c>
      <c r="AM184" s="37">
        <f t="shared" si="104"/>
        <v>65.759049479008624</v>
      </c>
      <c r="AN184" s="37">
        <f t="shared" si="100"/>
        <v>65.759049479008624</v>
      </c>
      <c r="AO184" s="32">
        <f t="shared" si="101"/>
        <v>65.759049479008624</v>
      </c>
      <c r="AP184" s="31">
        <f>AO184-AI184</f>
        <v>2.9590494790086268</v>
      </c>
      <c r="AQ184" s="8">
        <f>AR184+'Chain Ladder - Amount'!AQ184</f>
        <v>3552105.8702403107</v>
      </c>
      <c r="AR184" s="7">
        <f t="shared" si="102"/>
        <v>140105.87024031073</v>
      </c>
      <c r="AS184" s="62">
        <f>AQ184/'B-F Method'!F15</f>
        <v>0.82103513223895541</v>
      </c>
    </row>
    <row r="185" spans="2:45" ht="16.149999999999999" customHeight="1" x14ac:dyDescent="0.3">
      <c r="B185" s="245"/>
      <c r="C185" s="122">
        <f t="shared" si="97"/>
        <v>2017</v>
      </c>
      <c r="D185" s="29" t="s">
        <v>164</v>
      </c>
      <c r="E185" s="3">
        <f t="shared" si="98"/>
        <v>0</v>
      </c>
      <c r="F185" s="3">
        <f t="shared" si="98"/>
        <v>3</v>
      </c>
      <c r="G185" s="3">
        <f t="shared" si="98"/>
        <v>8</v>
      </c>
      <c r="H185" s="3">
        <f t="shared" si="98"/>
        <v>14</v>
      </c>
      <c r="I185" s="3">
        <f t="shared" si="98"/>
        <v>18</v>
      </c>
      <c r="J185" s="3">
        <f t="shared" si="98"/>
        <v>19</v>
      </c>
      <c r="K185" s="3">
        <f t="shared" si="98"/>
        <v>21</v>
      </c>
      <c r="L185" s="3">
        <f t="shared" si="98"/>
        <v>22</v>
      </c>
      <c r="M185" s="3">
        <f t="shared" ref="M185:AG185" si="111">M55</f>
        <v>24</v>
      </c>
      <c r="N185" s="3">
        <f t="shared" si="111"/>
        <v>27</v>
      </c>
      <c r="O185" s="3">
        <f t="shared" si="111"/>
        <v>30</v>
      </c>
      <c r="P185" s="3">
        <f t="shared" si="111"/>
        <v>34</v>
      </c>
      <c r="Q185" s="3">
        <f t="shared" si="111"/>
        <v>35</v>
      </c>
      <c r="R185" s="3">
        <f t="shared" si="111"/>
        <v>36</v>
      </c>
      <c r="S185" s="3">
        <f t="shared" si="111"/>
        <v>39</v>
      </c>
      <c r="T185" s="3">
        <f t="shared" si="111"/>
        <v>40</v>
      </c>
      <c r="U185" s="3">
        <f t="shared" si="111"/>
        <v>43</v>
      </c>
      <c r="V185" s="3">
        <f t="shared" si="111"/>
        <v>43</v>
      </c>
      <c r="W185" s="3">
        <f t="shared" si="111"/>
        <v>44</v>
      </c>
      <c r="X185" s="3">
        <f t="shared" si="111"/>
        <v>46</v>
      </c>
      <c r="Y185" s="3">
        <f t="shared" si="111"/>
        <v>46</v>
      </c>
      <c r="Z185" s="3">
        <f t="shared" si="111"/>
        <v>47</v>
      </c>
      <c r="AA185" s="3">
        <f t="shared" si="111"/>
        <v>47.8</v>
      </c>
      <c r="AB185" s="3">
        <f t="shared" si="111"/>
        <v>48.8</v>
      </c>
      <c r="AC185" s="3">
        <f t="shared" si="111"/>
        <v>48.8</v>
      </c>
      <c r="AD185" s="3">
        <f t="shared" si="111"/>
        <v>49.8</v>
      </c>
      <c r="AE185" s="3">
        <f t="shared" si="111"/>
        <v>49.8</v>
      </c>
      <c r="AF185" s="3">
        <f t="shared" si="111"/>
        <v>50.599999999999994</v>
      </c>
      <c r="AG185" s="3">
        <f t="shared" si="111"/>
        <v>51.399999999999991</v>
      </c>
      <c r="AH185" s="30">
        <f>AH55</f>
        <v>52.199999999999989</v>
      </c>
      <c r="AI185" s="37">
        <f t="shared" ref="AI185:AI214" si="112">AH$217*AH185</f>
        <v>53.198087954110889</v>
      </c>
      <c r="AJ185" s="37">
        <f t="shared" si="110"/>
        <v>53.943275178370818</v>
      </c>
      <c r="AK185" s="37">
        <f t="shared" si="108"/>
        <v>54.709981627606552</v>
      </c>
      <c r="AL185" s="37">
        <f t="shared" si="106"/>
        <v>54.709981627606552</v>
      </c>
      <c r="AM185" s="37">
        <f t="shared" si="104"/>
        <v>55.7047085662903</v>
      </c>
      <c r="AN185" s="37">
        <f t="shared" si="100"/>
        <v>55.7047085662903</v>
      </c>
      <c r="AO185" s="32">
        <f t="shared" si="101"/>
        <v>55.7047085662903</v>
      </c>
      <c r="AP185" s="31">
        <f>AO185-AH185</f>
        <v>3.5047085662903115</v>
      </c>
      <c r="AQ185" s="8">
        <f>AR185+'Chain Ladder - Amount'!AQ185</f>
        <v>2648341.8833994241</v>
      </c>
      <c r="AR185" s="7">
        <f t="shared" si="102"/>
        <v>165941.883399424</v>
      </c>
      <c r="AS185" s="62">
        <f>AQ185/'B-F Method'!F16</f>
        <v>0.61213877285242824</v>
      </c>
    </row>
    <row r="186" spans="2:45" ht="16.149999999999999" customHeight="1" x14ac:dyDescent="0.3">
      <c r="B186" s="245"/>
      <c r="C186" s="122">
        <f t="shared" si="97"/>
        <v>2017</v>
      </c>
      <c r="D186" s="29" t="s">
        <v>165</v>
      </c>
      <c r="E186" s="3">
        <f t="shared" si="98"/>
        <v>1</v>
      </c>
      <c r="F186" s="3">
        <f t="shared" si="98"/>
        <v>5</v>
      </c>
      <c r="G186" s="3">
        <f t="shared" si="98"/>
        <v>6</v>
      </c>
      <c r="H186" s="3">
        <f t="shared" si="98"/>
        <v>16</v>
      </c>
      <c r="I186" s="3">
        <f t="shared" si="98"/>
        <v>20</v>
      </c>
      <c r="J186" s="3">
        <f t="shared" si="98"/>
        <v>23</v>
      </c>
      <c r="K186" s="3">
        <f t="shared" si="98"/>
        <v>23</v>
      </c>
      <c r="L186" s="3">
        <f t="shared" si="98"/>
        <v>27</v>
      </c>
      <c r="M186" s="3">
        <f t="shared" ref="M186:AF186" si="113">M56</f>
        <v>30</v>
      </c>
      <c r="N186" s="3">
        <f t="shared" si="113"/>
        <v>32</v>
      </c>
      <c r="O186" s="3">
        <f t="shared" si="113"/>
        <v>35</v>
      </c>
      <c r="P186" s="3">
        <f t="shared" si="113"/>
        <v>40</v>
      </c>
      <c r="Q186" s="3">
        <f t="shared" si="113"/>
        <v>46</v>
      </c>
      <c r="R186" s="3">
        <f t="shared" si="113"/>
        <v>49</v>
      </c>
      <c r="S186" s="3">
        <f t="shared" si="113"/>
        <v>49</v>
      </c>
      <c r="T186" s="3">
        <f t="shared" si="113"/>
        <v>52</v>
      </c>
      <c r="U186" s="3">
        <f t="shared" si="113"/>
        <v>53</v>
      </c>
      <c r="V186" s="3">
        <f t="shared" si="113"/>
        <v>53</v>
      </c>
      <c r="W186" s="3">
        <f t="shared" si="113"/>
        <v>55</v>
      </c>
      <c r="X186" s="3">
        <f t="shared" si="113"/>
        <v>58</v>
      </c>
      <c r="Y186" s="3">
        <f t="shared" si="113"/>
        <v>61</v>
      </c>
      <c r="Z186" s="3">
        <f t="shared" si="113"/>
        <v>67</v>
      </c>
      <c r="AA186" s="3">
        <f t="shared" si="113"/>
        <v>68</v>
      </c>
      <c r="AB186" s="3">
        <f t="shared" si="113"/>
        <v>69</v>
      </c>
      <c r="AC186" s="3">
        <f t="shared" si="113"/>
        <v>72</v>
      </c>
      <c r="AD186" s="3">
        <f t="shared" si="113"/>
        <v>73</v>
      </c>
      <c r="AE186" s="3">
        <f t="shared" si="113"/>
        <v>74</v>
      </c>
      <c r="AF186" s="3">
        <f t="shared" si="113"/>
        <v>74</v>
      </c>
      <c r="AG186" s="30">
        <f>AG56</f>
        <v>74</v>
      </c>
      <c r="AH186" s="37">
        <f t="shared" ref="AH186:AH214" si="114">AG$217*AG186</f>
        <v>74.776366648260634</v>
      </c>
      <c r="AI186" s="37">
        <f t="shared" si="112"/>
        <v>76.206125092778052</v>
      </c>
      <c r="AJ186" s="37">
        <f t="shared" si="110"/>
        <v>77.273603887852005</v>
      </c>
      <c r="AK186" s="37">
        <f t="shared" si="108"/>
        <v>78.37190891773011</v>
      </c>
      <c r="AL186" s="37">
        <f t="shared" si="106"/>
        <v>78.37190891773011</v>
      </c>
      <c r="AM186" s="37">
        <f t="shared" si="104"/>
        <v>79.796852716234284</v>
      </c>
      <c r="AN186" s="37">
        <f t="shared" si="100"/>
        <v>79.796852716234284</v>
      </c>
      <c r="AO186" s="32">
        <f t="shared" si="101"/>
        <v>79.796852716234284</v>
      </c>
      <c r="AP186" s="31">
        <f>AO186-AG186</f>
        <v>5.7968527162342838</v>
      </c>
      <c r="AQ186" s="8">
        <f>AR186+'Chain Ladder - Amount'!AQ186</f>
        <v>4217470.9408289501</v>
      </c>
      <c r="AR186" s="7">
        <f t="shared" si="102"/>
        <v>274470.94082895044</v>
      </c>
      <c r="AS186" s="62">
        <f>AQ186/'B-F Method'!F17</f>
        <v>0.97482787341110055</v>
      </c>
    </row>
    <row r="187" spans="2:45" ht="16.149999999999999" customHeight="1" x14ac:dyDescent="0.3">
      <c r="B187" s="245"/>
      <c r="C187" s="122">
        <f t="shared" si="97"/>
        <v>2018</v>
      </c>
      <c r="D187" s="29" t="s">
        <v>166</v>
      </c>
      <c r="E187" s="3">
        <f t="shared" si="98"/>
        <v>0</v>
      </c>
      <c r="F187" s="3">
        <f t="shared" si="98"/>
        <v>4</v>
      </c>
      <c r="G187" s="3">
        <f t="shared" si="98"/>
        <v>8</v>
      </c>
      <c r="H187" s="3">
        <f t="shared" si="98"/>
        <v>14</v>
      </c>
      <c r="I187" s="3">
        <f t="shared" si="98"/>
        <v>18</v>
      </c>
      <c r="J187" s="3">
        <f t="shared" si="98"/>
        <v>21</v>
      </c>
      <c r="K187" s="3">
        <f t="shared" si="98"/>
        <v>24</v>
      </c>
      <c r="L187" s="3">
        <f t="shared" si="98"/>
        <v>25</v>
      </c>
      <c r="M187" s="3">
        <f t="shared" ref="M187:AE187" si="115">M57</f>
        <v>27</v>
      </c>
      <c r="N187" s="3">
        <f t="shared" si="115"/>
        <v>30</v>
      </c>
      <c r="O187" s="3">
        <f t="shared" si="115"/>
        <v>34</v>
      </c>
      <c r="P187" s="3">
        <f t="shared" si="115"/>
        <v>35</v>
      </c>
      <c r="Q187" s="3">
        <f t="shared" si="115"/>
        <v>35</v>
      </c>
      <c r="R187" s="3">
        <f t="shared" si="115"/>
        <v>35</v>
      </c>
      <c r="S187" s="3">
        <f t="shared" si="115"/>
        <v>38</v>
      </c>
      <c r="T187" s="3">
        <f t="shared" si="115"/>
        <v>40</v>
      </c>
      <c r="U187" s="3">
        <f t="shared" si="115"/>
        <v>40</v>
      </c>
      <c r="V187" s="3">
        <f t="shared" si="115"/>
        <v>42</v>
      </c>
      <c r="W187" s="3">
        <f t="shared" si="115"/>
        <v>45</v>
      </c>
      <c r="X187" s="3">
        <f t="shared" si="115"/>
        <v>49</v>
      </c>
      <c r="Y187" s="3">
        <f t="shared" si="115"/>
        <v>51</v>
      </c>
      <c r="Z187" s="3">
        <f t="shared" si="115"/>
        <v>52</v>
      </c>
      <c r="AA187" s="3">
        <f t="shared" si="115"/>
        <v>53</v>
      </c>
      <c r="AB187" s="3">
        <f t="shared" si="115"/>
        <v>53.8</v>
      </c>
      <c r="AC187" s="3">
        <f t="shared" si="115"/>
        <v>54.8</v>
      </c>
      <c r="AD187" s="3">
        <f t="shared" si="115"/>
        <v>54.8</v>
      </c>
      <c r="AE187" s="3">
        <f t="shared" si="115"/>
        <v>55.8</v>
      </c>
      <c r="AF187" s="30">
        <f>AF57</f>
        <v>56.8</v>
      </c>
      <c r="AG187" s="37">
        <f t="shared" ref="AG187:AG214" si="116">AF$217*AF187</f>
        <v>57.405375347544023</v>
      </c>
      <c r="AH187" s="37">
        <f t="shared" si="114"/>
        <v>58.007640467148299</v>
      </c>
      <c r="AI187" s="37">
        <f t="shared" si="112"/>
        <v>59.116773172065095</v>
      </c>
      <c r="AJ187" s="37">
        <f t="shared" si="110"/>
        <v>59.944868049183526</v>
      </c>
      <c r="AK187" s="37">
        <f t="shared" si="108"/>
        <v>60.796876326024716</v>
      </c>
      <c r="AL187" s="37">
        <f t="shared" si="106"/>
        <v>60.796876326024716</v>
      </c>
      <c r="AM187" s="37">
        <f t="shared" si="104"/>
        <v>61.902274077406979</v>
      </c>
      <c r="AN187" s="37">
        <f t="shared" si="100"/>
        <v>61.902274077406979</v>
      </c>
      <c r="AO187" s="32">
        <f t="shared" si="101"/>
        <v>61.902274077406979</v>
      </c>
      <c r="AP187" s="31">
        <f>AO187-AF187</f>
        <v>5.1022740774069817</v>
      </c>
      <c r="AQ187" s="8">
        <f>AR187+'Chain Ladder - Amount'!AQ187</f>
        <v>3095183.8447078564</v>
      </c>
      <c r="AR187" s="7">
        <f t="shared" si="102"/>
        <v>241583.84470785651</v>
      </c>
      <c r="AS187" s="62">
        <f>AQ187/'B-F Method'!F18</f>
        <v>0.61834113516451117</v>
      </c>
    </row>
    <row r="188" spans="2:45" ht="16.149999999999999" customHeight="1" x14ac:dyDescent="0.3">
      <c r="B188" s="245"/>
      <c r="C188" s="122">
        <f t="shared" si="97"/>
        <v>2018</v>
      </c>
      <c r="D188" s="29" t="s">
        <v>167</v>
      </c>
      <c r="E188" s="3">
        <f t="shared" si="98"/>
        <v>0</v>
      </c>
      <c r="F188" s="3">
        <f t="shared" si="98"/>
        <v>0</v>
      </c>
      <c r="G188" s="3">
        <f t="shared" si="98"/>
        <v>3</v>
      </c>
      <c r="H188" s="3">
        <f t="shared" si="98"/>
        <v>14</v>
      </c>
      <c r="I188" s="3">
        <f t="shared" si="98"/>
        <v>16</v>
      </c>
      <c r="J188" s="3">
        <f t="shared" si="98"/>
        <v>19</v>
      </c>
      <c r="K188" s="3">
        <f t="shared" si="98"/>
        <v>25</v>
      </c>
      <c r="L188" s="3">
        <f t="shared" si="98"/>
        <v>30</v>
      </c>
      <c r="M188" s="3">
        <f t="shared" ref="M188:AD188" si="117">M58</f>
        <v>31</v>
      </c>
      <c r="N188" s="3">
        <f t="shared" si="117"/>
        <v>33</v>
      </c>
      <c r="O188" s="3">
        <f t="shared" si="117"/>
        <v>38</v>
      </c>
      <c r="P188" s="3">
        <f t="shared" si="117"/>
        <v>41</v>
      </c>
      <c r="Q188" s="3">
        <f t="shared" si="117"/>
        <v>48</v>
      </c>
      <c r="R188" s="3">
        <f t="shared" si="117"/>
        <v>51</v>
      </c>
      <c r="S188" s="3">
        <f t="shared" si="117"/>
        <v>53</v>
      </c>
      <c r="T188" s="3">
        <f t="shared" si="117"/>
        <v>54</v>
      </c>
      <c r="U188" s="3">
        <f t="shared" si="117"/>
        <v>56</v>
      </c>
      <c r="V188" s="3">
        <f t="shared" si="117"/>
        <v>56</v>
      </c>
      <c r="W188" s="3">
        <f t="shared" si="117"/>
        <v>59</v>
      </c>
      <c r="X188" s="3">
        <f t="shared" si="117"/>
        <v>61</v>
      </c>
      <c r="Y188" s="3">
        <f t="shared" si="117"/>
        <v>64</v>
      </c>
      <c r="Z188" s="3">
        <f t="shared" si="117"/>
        <v>64</v>
      </c>
      <c r="AA188" s="3">
        <f t="shared" si="117"/>
        <v>64</v>
      </c>
      <c r="AB188" s="3">
        <f t="shared" si="117"/>
        <v>64.8</v>
      </c>
      <c r="AC188" s="3">
        <f t="shared" si="117"/>
        <v>64.8</v>
      </c>
      <c r="AD188" s="3">
        <f t="shared" si="117"/>
        <v>64.8</v>
      </c>
      <c r="AE188" s="30">
        <f>AE58</f>
        <v>66.599999999999994</v>
      </c>
      <c r="AF188" s="37">
        <f t="shared" ref="AF188:AF214" si="118">AE$217*AE188</f>
        <v>67.822018348623857</v>
      </c>
      <c r="AG188" s="37">
        <f t="shared" si="116"/>
        <v>68.544866551598076</v>
      </c>
      <c r="AH188" s="37">
        <f t="shared" si="114"/>
        <v>69.264000988086408</v>
      </c>
      <c r="AI188" s="37">
        <f t="shared" si="112"/>
        <v>70.588360471606222</v>
      </c>
      <c r="AJ188" s="37">
        <f t="shared" si="110"/>
        <v>71.57714684397115</v>
      </c>
      <c r="AK188" s="37">
        <f t="shared" si="108"/>
        <v>72.594487002159582</v>
      </c>
      <c r="AL188" s="37">
        <f t="shared" si="106"/>
        <v>72.594487002159582</v>
      </c>
      <c r="AM188" s="37">
        <f t="shared" si="104"/>
        <v>73.914386765835204</v>
      </c>
      <c r="AN188" s="37">
        <f t="shared" si="100"/>
        <v>73.914386765835204</v>
      </c>
      <c r="AO188" s="32">
        <f t="shared" si="101"/>
        <v>73.914386765835204</v>
      </c>
      <c r="AP188" s="31">
        <f>AO188-AE188</f>
        <v>7.3143867658352093</v>
      </c>
      <c r="AQ188" s="8">
        <f>AR188+'Chain Ladder - Amount'!AQ188</f>
        <v>3782723.5509819491</v>
      </c>
      <c r="AR188" s="7">
        <f t="shared" si="102"/>
        <v>346323.55098194908</v>
      </c>
      <c r="AS188" s="62">
        <f>AQ188/'B-F Method'!F19</f>
        <v>0.75569455382333861</v>
      </c>
    </row>
    <row r="189" spans="2:45" ht="16.149999999999999" customHeight="1" x14ac:dyDescent="0.3">
      <c r="B189" s="245"/>
      <c r="C189" s="122">
        <f t="shared" si="97"/>
        <v>2018</v>
      </c>
      <c r="D189" s="29" t="s">
        <v>168</v>
      </c>
      <c r="E189" s="3">
        <f t="shared" si="98"/>
        <v>0</v>
      </c>
      <c r="F189" s="3">
        <f t="shared" si="98"/>
        <v>2</v>
      </c>
      <c r="G189" s="3">
        <f t="shared" si="98"/>
        <v>5</v>
      </c>
      <c r="H189" s="3">
        <f t="shared" si="98"/>
        <v>12</v>
      </c>
      <c r="I189" s="3">
        <f t="shared" si="98"/>
        <v>18</v>
      </c>
      <c r="J189" s="3">
        <f t="shared" si="98"/>
        <v>22</v>
      </c>
      <c r="K189" s="3">
        <f t="shared" si="98"/>
        <v>25</v>
      </c>
      <c r="L189" s="3">
        <f t="shared" si="98"/>
        <v>29</v>
      </c>
      <c r="M189" s="3">
        <f t="shared" ref="M189:AC189" si="119">M59</f>
        <v>33</v>
      </c>
      <c r="N189" s="3">
        <f t="shared" si="119"/>
        <v>42</v>
      </c>
      <c r="O189" s="3">
        <f t="shared" si="119"/>
        <v>47</v>
      </c>
      <c r="P189" s="3">
        <f t="shared" si="119"/>
        <v>48</v>
      </c>
      <c r="Q189" s="3">
        <f t="shared" si="119"/>
        <v>49</v>
      </c>
      <c r="R189" s="3">
        <f t="shared" si="119"/>
        <v>51</v>
      </c>
      <c r="S189" s="3">
        <f t="shared" si="119"/>
        <v>51</v>
      </c>
      <c r="T189" s="3">
        <f t="shared" si="119"/>
        <v>52</v>
      </c>
      <c r="U189" s="3">
        <f t="shared" si="119"/>
        <v>52</v>
      </c>
      <c r="V189" s="3">
        <f t="shared" si="119"/>
        <v>53</v>
      </c>
      <c r="W189" s="3">
        <f t="shared" si="119"/>
        <v>55</v>
      </c>
      <c r="X189" s="3">
        <f t="shared" si="119"/>
        <v>57</v>
      </c>
      <c r="Y189" s="3">
        <f t="shared" si="119"/>
        <v>59</v>
      </c>
      <c r="Z189" s="3">
        <f t="shared" si="119"/>
        <v>62</v>
      </c>
      <c r="AA189" s="3">
        <f t="shared" si="119"/>
        <v>65</v>
      </c>
      <c r="AB189" s="3">
        <f t="shared" si="119"/>
        <v>66</v>
      </c>
      <c r="AC189" s="3">
        <f t="shared" si="119"/>
        <v>68</v>
      </c>
      <c r="AD189" s="30">
        <f>AD59</f>
        <v>69</v>
      </c>
      <c r="AE189" s="37">
        <f t="shared" ref="AE189:AE214" si="120">AD$217*AD189</f>
        <v>70.260626398210306</v>
      </c>
      <c r="AF189" s="37">
        <f t="shared" si="118"/>
        <v>71.549812203682066</v>
      </c>
      <c r="AG189" s="37">
        <f t="shared" si="116"/>
        <v>72.31239129575097</v>
      </c>
      <c r="AH189" s="37">
        <f t="shared" si="114"/>
        <v>73.071052496534662</v>
      </c>
      <c r="AI189" s="37">
        <f t="shared" si="112"/>
        <v>74.468204551917736</v>
      </c>
      <c r="AJ189" s="37">
        <f t="shared" si="110"/>
        <v>75.511338934746163</v>
      </c>
      <c r="AK189" s="37">
        <f t="shared" si="108"/>
        <v>76.584596543970989</v>
      </c>
      <c r="AL189" s="37">
        <f t="shared" si="106"/>
        <v>76.584596543970989</v>
      </c>
      <c r="AM189" s="37">
        <f t="shared" si="104"/>
        <v>77.977043753861366</v>
      </c>
      <c r="AN189" s="37">
        <f t="shared" si="100"/>
        <v>77.977043753861366</v>
      </c>
      <c r="AO189" s="32">
        <f t="shared" si="101"/>
        <v>77.977043753861366</v>
      </c>
      <c r="AP189" s="31">
        <f>AO189-AD189</f>
        <v>8.9770437538613663</v>
      </c>
      <c r="AQ189" s="8">
        <f>AR189+'Chain Ladder - Amount'!AQ189</f>
        <v>4135047.4810382263</v>
      </c>
      <c r="AR189" s="7">
        <f t="shared" si="102"/>
        <v>425047.48103822628</v>
      </c>
      <c r="AS189" s="62">
        <f>AQ189/'B-F Method'!F20</f>
        <v>0.82608015603210916</v>
      </c>
    </row>
    <row r="190" spans="2:45" ht="16.149999999999999" customHeight="1" x14ac:dyDescent="0.3">
      <c r="B190" s="245"/>
      <c r="C190" s="122">
        <f t="shared" si="97"/>
        <v>2018</v>
      </c>
      <c r="D190" s="29" t="s">
        <v>169</v>
      </c>
      <c r="E190" s="3">
        <f t="shared" si="98"/>
        <v>0</v>
      </c>
      <c r="F190" s="3">
        <f t="shared" si="98"/>
        <v>2</v>
      </c>
      <c r="G190" s="3">
        <f t="shared" si="98"/>
        <v>9</v>
      </c>
      <c r="H190" s="3">
        <f t="shared" si="98"/>
        <v>15</v>
      </c>
      <c r="I190" s="3">
        <f t="shared" si="98"/>
        <v>19</v>
      </c>
      <c r="J190" s="3">
        <f t="shared" si="98"/>
        <v>24</v>
      </c>
      <c r="K190" s="3">
        <f t="shared" si="98"/>
        <v>24</v>
      </c>
      <c r="L190" s="3">
        <f t="shared" si="98"/>
        <v>28</v>
      </c>
      <c r="M190" s="3">
        <f t="shared" ref="M190:AB190" si="121">M60</f>
        <v>31</v>
      </c>
      <c r="N190" s="3">
        <f t="shared" si="121"/>
        <v>32</v>
      </c>
      <c r="O190" s="3">
        <f t="shared" si="121"/>
        <v>35</v>
      </c>
      <c r="P190" s="3">
        <f t="shared" si="121"/>
        <v>35</v>
      </c>
      <c r="Q190" s="3">
        <f t="shared" si="121"/>
        <v>39</v>
      </c>
      <c r="R190" s="3">
        <f t="shared" si="121"/>
        <v>41</v>
      </c>
      <c r="S190" s="3">
        <f t="shared" si="121"/>
        <v>45</v>
      </c>
      <c r="T190" s="3">
        <f t="shared" si="121"/>
        <v>46</v>
      </c>
      <c r="U190" s="3">
        <f t="shared" si="121"/>
        <v>47</v>
      </c>
      <c r="V190" s="3">
        <f t="shared" si="121"/>
        <v>49</v>
      </c>
      <c r="W190" s="3">
        <f t="shared" si="121"/>
        <v>49</v>
      </c>
      <c r="X190" s="3">
        <f t="shared" si="121"/>
        <v>50</v>
      </c>
      <c r="Y190" s="3">
        <f t="shared" si="121"/>
        <v>50</v>
      </c>
      <c r="Z190" s="3">
        <f t="shared" si="121"/>
        <v>53</v>
      </c>
      <c r="AA190" s="3">
        <f t="shared" si="121"/>
        <v>54</v>
      </c>
      <c r="AB190" s="3">
        <f t="shared" si="121"/>
        <v>55.8</v>
      </c>
      <c r="AC190" s="30">
        <f>AC60</f>
        <v>56.8</v>
      </c>
      <c r="AD190" s="37">
        <f t="shared" ref="AD190:AD214" si="122">AC$217*AC190</f>
        <v>57.560629394040845</v>
      </c>
      <c r="AE190" s="37">
        <f t="shared" si="120"/>
        <v>58.612259088413715</v>
      </c>
      <c r="AF190" s="37">
        <f t="shared" si="118"/>
        <v>59.687713383613975</v>
      </c>
      <c r="AG190" s="37">
        <f t="shared" si="116"/>
        <v>60.323866028573718</v>
      </c>
      <c r="AH190" s="37">
        <f t="shared" si="114"/>
        <v>60.956750321529491</v>
      </c>
      <c r="AI190" s="37">
        <f t="shared" si="112"/>
        <v>62.122271360182069</v>
      </c>
      <c r="AJ190" s="37">
        <f t="shared" si="110"/>
        <v>62.992466601025093</v>
      </c>
      <c r="AK190" s="37">
        <f t="shared" si="108"/>
        <v>63.887790999415301</v>
      </c>
      <c r="AL190" s="37">
        <f t="shared" si="106"/>
        <v>63.887790999415301</v>
      </c>
      <c r="AM190" s="37">
        <f t="shared" si="104"/>
        <v>65.049387199404663</v>
      </c>
      <c r="AN190" s="37">
        <f t="shared" si="100"/>
        <v>65.049387199404663</v>
      </c>
      <c r="AO190" s="32">
        <f t="shared" si="101"/>
        <v>65.049387199404663</v>
      </c>
      <c r="AP190" s="31">
        <f>AO190-AC190</f>
        <v>8.2493871994046657</v>
      </c>
      <c r="AQ190" s="8">
        <f>AR190+'Chain Ladder - Amount'!AQ190</f>
        <v>3667594.2028752742</v>
      </c>
      <c r="AR190" s="7">
        <f t="shared" si="102"/>
        <v>390594.20287527441</v>
      </c>
      <c r="AS190" s="62">
        <f>AQ190/'B-F Method'!F21</f>
        <v>0.73269455919595938</v>
      </c>
    </row>
    <row r="191" spans="2:45" ht="16.149999999999999" customHeight="1" x14ac:dyDescent="0.3">
      <c r="B191" s="245"/>
      <c r="C191" s="122">
        <f t="shared" si="97"/>
        <v>2019</v>
      </c>
      <c r="D191" s="29" t="s">
        <v>170</v>
      </c>
      <c r="E191" s="3">
        <f t="shared" si="98"/>
        <v>0</v>
      </c>
      <c r="F191" s="3">
        <f t="shared" si="98"/>
        <v>8</v>
      </c>
      <c r="G191" s="3">
        <f t="shared" si="98"/>
        <v>12</v>
      </c>
      <c r="H191" s="3">
        <f t="shared" si="98"/>
        <v>28</v>
      </c>
      <c r="I191" s="3">
        <f t="shared" si="98"/>
        <v>35</v>
      </c>
      <c r="J191" s="3">
        <f t="shared" si="98"/>
        <v>41</v>
      </c>
      <c r="K191" s="3">
        <f t="shared" si="98"/>
        <v>44</v>
      </c>
      <c r="L191" s="3">
        <f t="shared" si="98"/>
        <v>49</v>
      </c>
      <c r="M191" s="3">
        <f t="shared" ref="M191:AA191" si="123">M61</f>
        <v>50</v>
      </c>
      <c r="N191" s="3">
        <f t="shared" si="123"/>
        <v>54</v>
      </c>
      <c r="O191" s="3">
        <f t="shared" si="123"/>
        <v>58</v>
      </c>
      <c r="P191" s="3">
        <f t="shared" si="123"/>
        <v>62</v>
      </c>
      <c r="Q191" s="3">
        <f t="shared" si="123"/>
        <v>65</v>
      </c>
      <c r="R191" s="3">
        <f t="shared" si="123"/>
        <v>69</v>
      </c>
      <c r="S191" s="3">
        <f t="shared" si="123"/>
        <v>73</v>
      </c>
      <c r="T191" s="3">
        <f t="shared" si="123"/>
        <v>74</v>
      </c>
      <c r="U191" s="3">
        <f t="shared" si="123"/>
        <v>78</v>
      </c>
      <c r="V191" s="3">
        <f t="shared" si="123"/>
        <v>80</v>
      </c>
      <c r="W191" s="3">
        <f t="shared" si="123"/>
        <v>81</v>
      </c>
      <c r="X191" s="3">
        <f t="shared" si="123"/>
        <v>82</v>
      </c>
      <c r="Y191" s="3">
        <f t="shared" si="123"/>
        <v>85</v>
      </c>
      <c r="Z191" s="3">
        <f t="shared" si="123"/>
        <v>86</v>
      </c>
      <c r="AA191" s="3">
        <f t="shared" si="123"/>
        <v>88.6</v>
      </c>
      <c r="AB191" s="30">
        <f>AB61</f>
        <v>89.399999999999991</v>
      </c>
      <c r="AC191" s="37">
        <f t="shared" ref="M191:AC214" si="124">AB$217*AB191</f>
        <v>90.928917910447765</v>
      </c>
      <c r="AD191" s="37">
        <f t="shared" si="122"/>
        <v>92.14658001838815</v>
      </c>
      <c r="AE191" s="37">
        <f t="shared" si="120"/>
        <v>93.83009322528639</v>
      </c>
      <c r="AF191" s="37">
        <f t="shared" si="118"/>
        <v>95.551746311988907</v>
      </c>
      <c r="AG191" s="37">
        <f t="shared" si="116"/>
        <v>96.570138418187128</v>
      </c>
      <c r="AH191" s="37">
        <f t="shared" si="114"/>
        <v>97.583298346373525</v>
      </c>
      <c r="AI191" s="37">
        <f t="shared" si="112"/>
        <v>99.449135790854854</v>
      </c>
      <c r="AJ191" s="37">
        <f t="shared" si="110"/>
        <v>100.84219761516256</v>
      </c>
      <c r="AK191" s="37">
        <f t="shared" si="108"/>
        <v>102.27548773355066</v>
      </c>
      <c r="AL191" s="37">
        <f t="shared" si="106"/>
        <v>102.27548773355066</v>
      </c>
      <c r="AM191" s="37">
        <f t="shared" si="104"/>
        <v>104.13504205597884</v>
      </c>
      <c r="AN191" s="37">
        <f t="shared" si="100"/>
        <v>104.13504205597884</v>
      </c>
      <c r="AO191" s="32">
        <f t="shared" si="101"/>
        <v>104.13504205597884</v>
      </c>
      <c r="AP191" s="31">
        <f>AO191-AB191</f>
        <v>14.735042055978852</v>
      </c>
      <c r="AQ191" s="8">
        <f>AR191+'Chain Ladder - Amount'!AQ191</f>
        <v>5122078.7326219883</v>
      </c>
      <c r="AR191" s="7">
        <f t="shared" si="102"/>
        <v>697678.73262198863</v>
      </c>
      <c r="AS191" s="62">
        <f>AQ191/'B-F Method'!F22</f>
        <v>0.92795484082104951</v>
      </c>
    </row>
    <row r="192" spans="2:45" ht="16.149999999999999" customHeight="1" x14ac:dyDescent="0.3">
      <c r="B192" s="245"/>
      <c r="C192" s="122">
        <f t="shared" si="97"/>
        <v>2019</v>
      </c>
      <c r="D192" s="29" t="s">
        <v>171</v>
      </c>
      <c r="E192" s="3">
        <f t="shared" si="98"/>
        <v>2</v>
      </c>
      <c r="F192" s="3">
        <f t="shared" si="98"/>
        <v>11</v>
      </c>
      <c r="G192" s="3">
        <f t="shared" si="98"/>
        <v>14</v>
      </c>
      <c r="H192" s="3">
        <f t="shared" si="98"/>
        <v>26</v>
      </c>
      <c r="I192" s="3">
        <f t="shared" si="98"/>
        <v>29</v>
      </c>
      <c r="J192" s="3">
        <f t="shared" si="98"/>
        <v>35</v>
      </c>
      <c r="K192" s="3">
        <f t="shared" si="98"/>
        <v>44</v>
      </c>
      <c r="L192" s="3">
        <f t="shared" si="98"/>
        <v>50</v>
      </c>
      <c r="M192" s="3">
        <f t="shared" ref="M192:Z192" si="125">M62</f>
        <v>55</v>
      </c>
      <c r="N192" s="3">
        <f t="shared" si="125"/>
        <v>58</v>
      </c>
      <c r="O192" s="3">
        <f t="shared" si="125"/>
        <v>61</v>
      </c>
      <c r="P192" s="3">
        <f t="shared" si="125"/>
        <v>65</v>
      </c>
      <c r="Q192" s="3">
        <f t="shared" si="125"/>
        <v>68</v>
      </c>
      <c r="R192" s="3">
        <f t="shared" si="125"/>
        <v>71</v>
      </c>
      <c r="S192" s="3">
        <f t="shared" si="125"/>
        <v>73</v>
      </c>
      <c r="T192" s="3">
        <f t="shared" si="125"/>
        <v>78</v>
      </c>
      <c r="U192" s="3">
        <f t="shared" si="125"/>
        <v>79</v>
      </c>
      <c r="V192" s="3">
        <f t="shared" si="125"/>
        <v>80</v>
      </c>
      <c r="W192" s="3">
        <f t="shared" si="125"/>
        <v>83</v>
      </c>
      <c r="X192" s="3">
        <f t="shared" si="125"/>
        <v>85.8</v>
      </c>
      <c r="Y192" s="3">
        <f t="shared" si="125"/>
        <v>86.8</v>
      </c>
      <c r="Z192" s="3">
        <f t="shared" si="125"/>
        <v>87.8</v>
      </c>
      <c r="AA192" s="30">
        <f>AA62</f>
        <v>91.399999999999991</v>
      </c>
      <c r="AB192" s="37">
        <f t="shared" si="124"/>
        <v>93.336548647895171</v>
      </c>
      <c r="AC192" s="37">
        <f t="shared" si="124"/>
        <v>94.932789374149607</v>
      </c>
      <c r="AD192" s="37">
        <f t="shared" si="122"/>
        <v>96.204068776548667</v>
      </c>
      <c r="AE192" s="37">
        <f t="shared" si="120"/>
        <v>97.961712091258192</v>
      </c>
      <c r="AF192" s="37">
        <f t="shared" si="118"/>
        <v>99.759174698437249</v>
      </c>
      <c r="AG192" s="37">
        <f t="shared" si="116"/>
        <v>100.82240964656702</v>
      </c>
      <c r="AH192" s="37">
        <f t="shared" si="114"/>
        <v>101.88018202828142</v>
      </c>
      <c r="AI192" s="37">
        <f t="shared" si="112"/>
        <v>103.82817786056215</v>
      </c>
      <c r="AJ192" s="37">
        <f t="shared" si="110"/>
        <v>105.28258035199417</v>
      </c>
      <c r="AK192" s="37">
        <f t="shared" si="108"/>
        <v>106.77898250928141</v>
      </c>
      <c r="AL192" s="37">
        <f t="shared" si="106"/>
        <v>106.77898250928141</v>
      </c>
      <c r="AM192" s="37">
        <f t="shared" si="104"/>
        <v>108.7204185549047</v>
      </c>
      <c r="AN192" s="37">
        <f t="shared" si="100"/>
        <v>108.7204185549047</v>
      </c>
      <c r="AO192" s="32">
        <f t="shared" si="101"/>
        <v>108.7204185549047</v>
      </c>
      <c r="AP192" s="31">
        <f>AO192-AA192</f>
        <v>17.320418554904705</v>
      </c>
      <c r="AQ192" s="8">
        <f>AR192+'Chain Ladder - Amount'!AQ192</f>
        <v>4850091.8341434309</v>
      </c>
      <c r="AR192" s="7">
        <f t="shared" si="102"/>
        <v>820091.83414343116</v>
      </c>
      <c r="AS192" s="62">
        <f>AQ192/'B-F Method'!F23</f>
        <v>0.87867962029864233</v>
      </c>
    </row>
    <row r="193" spans="2:45" ht="16.149999999999999" customHeight="1" x14ac:dyDescent="0.3">
      <c r="B193" s="245"/>
      <c r="C193" s="122">
        <f t="shared" si="97"/>
        <v>2019</v>
      </c>
      <c r="D193" s="29" t="s">
        <v>172</v>
      </c>
      <c r="E193" s="3">
        <f t="shared" si="98"/>
        <v>1</v>
      </c>
      <c r="F193" s="3">
        <f t="shared" si="98"/>
        <v>4</v>
      </c>
      <c r="G193" s="3">
        <f t="shared" si="98"/>
        <v>11</v>
      </c>
      <c r="H193" s="3">
        <f t="shared" si="98"/>
        <v>21</v>
      </c>
      <c r="I193" s="3">
        <f t="shared" si="98"/>
        <v>30</v>
      </c>
      <c r="J193" s="3">
        <f t="shared" si="98"/>
        <v>33</v>
      </c>
      <c r="K193" s="3">
        <f t="shared" si="98"/>
        <v>39</v>
      </c>
      <c r="L193" s="3">
        <f t="shared" si="98"/>
        <v>43</v>
      </c>
      <c r="M193" s="3">
        <f t="shared" ref="M193:Y193" si="126">M63</f>
        <v>43</v>
      </c>
      <c r="N193" s="3">
        <f t="shared" si="126"/>
        <v>46</v>
      </c>
      <c r="O193" s="3">
        <f t="shared" si="126"/>
        <v>47</v>
      </c>
      <c r="P193" s="3">
        <f t="shared" si="126"/>
        <v>49</v>
      </c>
      <c r="Q193" s="3">
        <f t="shared" si="126"/>
        <v>57</v>
      </c>
      <c r="R193" s="3">
        <f t="shared" si="126"/>
        <v>62</v>
      </c>
      <c r="S193" s="3">
        <f t="shared" si="126"/>
        <v>66</v>
      </c>
      <c r="T193" s="3">
        <f t="shared" si="126"/>
        <v>71</v>
      </c>
      <c r="U193" s="3">
        <f t="shared" si="126"/>
        <v>74</v>
      </c>
      <c r="V193" s="3">
        <f t="shared" si="126"/>
        <v>76</v>
      </c>
      <c r="W193" s="3">
        <f t="shared" si="126"/>
        <v>77</v>
      </c>
      <c r="X193" s="3">
        <f t="shared" si="126"/>
        <v>77</v>
      </c>
      <c r="Y193" s="3">
        <f t="shared" si="126"/>
        <v>78.8</v>
      </c>
      <c r="Z193" s="30">
        <f>Z63</f>
        <v>85.199999999999989</v>
      </c>
      <c r="AA193" s="37">
        <f t="shared" si="124"/>
        <v>87.360243407707898</v>
      </c>
      <c r="AB193" s="37">
        <f t="shared" si="124"/>
        <v>89.211199220081966</v>
      </c>
      <c r="AC193" s="37">
        <f t="shared" si="124"/>
        <v>90.736888261470185</v>
      </c>
      <c r="AD193" s="37">
        <f t="shared" si="122"/>
        <v>91.951978830756701</v>
      </c>
      <c r="AE193" s="37">
        <f t="shared" si="120"/>
        <v>93.631936684115061</v>
      </c>
      <c r="AF193" s="37">
        <f t="shared" si="118"/>
        <v>95.349953870979562</v>
      </c>
      <c r="AG193" s="37">
        <f t="shared" si="116"/>
        <v>96.366195269975179</v>
      </c>
      <c r="AH193" s="37">
        <f t="shared" si="114"/>
        <v>97.377215540615452</v>
      </c>
      <c r="AI193" s="37">
        <f t="shared" si="112"/>
        <v>99.239112587281141</v>
      </c>
      <c r="AJ193" s="37">
        <f t="shared" si="110"/>
        <v>100.629232452317</v>
      </c>
      <c r="AK193" s="37">
        <f t="shared" si="108"/>
        <v>102.05949565468497</v>
      </c>
      <c r="AL193" s="37">
        <f t="shared" si="106"/>
        <v>102.05949565468497</v>
      </c>
      <c r="AM193" s="37">
        <f t="shared" si="104"/>
        <v>103.9151228484065</v>
      </c>
      <c r="AN193" s="37">
        <f t="shared" si="100"/>
        <v>103.9151228484065</v>
      </c>
      <c r="AO193" s="32">
        <f t="shared" si="101"/>
        <v>103.9151228484065</v>
      </c>
      <c r="AP193" s="31">
        <f>AO193-Z193</f>
        <v>18.715122848406509</v>
      </c>
      <c r="AQ193" s="8">
        <f>AR193+'Chain Ladder - Amount'!AQ193</f>
        <v>5182528.6679832069</v>
      </c>
      <c r="AR193" s="7">
        <f t="shared" si="102"/>
        <v>886128.66798320704</v>
      </c>
      <c r="AS193" s="62">
        <f>AQ193/'B-F Method'!F24</f>
        <v>0.93890641206272152</v>
      </c>
    </row>
    <row r="194" spans="2:45" ht="16.149999999999999" customHeight="1" x14ac:dyDescent="0.3">
      <c r="B194" s="245"/>
      <c r="C194" s="122">
        <f t="shared" si="97"/>
        <v>2019</v>
      </c>
      <c r="D194" s="29" t="s">
        <v>173</v>
      </c>
      <c r="E194" s="3">
        <f t="shared" si="98"/>
        <v>1</v>
      </c>
      <c r="F194" s="3">
        <f t="shared" si="98"/>
        <v>8</v>
      </c>
      <c r="G194" s="3">
        <f t="shared" si="98"/>
        <v>16</v>
      </c>
      <c r="H194" s="3">
        <f t="shared" si="98"/>
        <v>27</v>
      </c>
      <c r="I194" s="3">
        <f t="shared" si="98"/>
        <v>38</v>
      </c>
      <c r="J194" s="3">
        <f t="shared" si="98"/>
        <v>44</v>
      </c>
      <c r="K194" s="3">
        <f t="shared" si="98"/>
        <v>47</v>
      </c>
      <c r="L194" s="3">
        <f t="shared" si="98"/>
        <v>49</v>
      </c>
      <c r="M194" s="3">
        <f t="shared" ref="M194:X194" si="127">M64</f>
        <v>58</v>
      </c>
      <c r="N194" s="3">
        <f t="shared" si="127"/>
        <v>59</v>
      </c>
      <c r="O194" s="3">
        <f t="shared" si="127"/>
        <v>59</v>
      </c>
      <c r="P194" s="3">
        <f t="shared" si="127"/>
        <v>62</v>
      </c>
      <c r="Q194" s="3">
        <f t="shared" si="127"/>
        <v>66</v>
      </c>
      <c r="R194" s="3">
        <f t="shared" si="127"/>
        <v>72.8</v>
      </c>
      <c r="S194" s="3">
        <f t="shared" si="127"/>
        <v>74.8</v>
      </c>
      <c r="T194" s="3">
        <f t="shared" si="127"/>
        <v>75.8</v>
      </c>
      <c r="U194" s="3">
        <f t="shared" si="127"/>
        <v>78.8</v>
      </c>
      <c r="V194" s="3">
        <f t="shared" si="127"/>
        <v>79.8</v>
      </c>
      <c r="W194" s="3">
        <f t="shared" si="127"/>
        <v>83.8</v>
      </c>
      <c r="X194" s="3">
        <f t="shared" si="127"/>
        <v>85.6</v>
      </c>
      <c r="Y194" s="30">
        <f>Y64</f>
        <v>88.999999999999986</v>
      </c>
      <c r="Z194" s="37">
        <f t="shared" si="124"/>
        <v>91.880463028584927</v>
      </c>
      <c r="AA194" s="37">
        <f t="shared" si="124"/>
        <v>94.210089373123083</v>
      </c>
      <c r="AB194" s="37">
        <f t="shared" si="124"/>
        <v>96.206177132352892</v>
      </c>
      <c r="AC194" s="37">
        <f t="shared" ref="AC194:AC214" si="128">AB$217*AB194</f>
        <v>97.851494216395011</v>
      </c>
      <c r="AD194" s="37">
        <f t="shared" si="122"/>
        <v>99.16185905357473</v>
      </c>
      <c r="AE194" s="37">
        <f t="shared" si="120"/>
        <v>100.97354104224931</v>
      </c>
      <c r="AF194" s="37">
        <f t="shared" si="118"/>
        <v>102.82626656596031</v>
      </c>
      <c r="AG194" s="37">
        <f t="shared" si="116"/>
        <v>103.92219063037972</v>
      </c>
      <c r="AH194" s="37">
        <f t="shared" si="114"/>
        <v>105.01248418199607</v>
      </c>
      <c r="AI194" s="37">
        <f t="shared" si="112"/>
        <v>107.02037106884113</v>
      </c>
      <c r="AJ194" s="37">
        <f t="shared" si="110"/>
        <v>108.51948910715954</v>
      </c>
      <c r="AK194" s="37">
        <f t="shared" si="108"/>
        <v>110.0618980893933</v>
      </c>
      <c r="AL194" s="37">
        <f t="shared" si="106"/>
        <v>110.0618980893933</v>
      </c>
      <c r="AM194" s="37">
        <f t="shared" si="104"/>
        <v>112.06302350920043</v>
      </c>
      <c r="AN194" s="37">
        <f t="shared" si="100"/>
        <v>112.06302350920043</v>
      </c>
      <c r="AO194" s="32">
        <f t="shared" si="101"/>
        <v>112.06302350920043</v>
      </c>
      <c r="AP194" s="31">
        <f>AO194-Y194</f>
        <v>23.063023509200448</v>
      </c>
      <c r="AQ194" s="8">
        <f>AR194+'Chain Ladder - Amount'!AQ194</f>
        <v>5442794.2373561962</v>
      </c>
      <c r="AR194" s="7">
        <f t="shared" si="102"/>
        <v>1091994.2373561959</v>
      </c>
      <c r="AS194" s="62">
        <f>AQ194/'B-F Method'!F25</f>
        <v>0.98605810722518161</v>
      </c>
    </row>
    <row r="195" spans="2:45" ht="16.149999999999999" customHeight="1" x14ac:dyDescent="0.3">
      <c r="B195" s="245"/>
      <c r="C195" s="122">
        <f t="shared" si="97"/>
        <v>2020</v>
      </c>
      <c r="D195" s="29" t="s">
        <v>174</v>
      </c>
      <c r="E195" s="3">
        <f t="shared" si="98"/>
        <v>4</v>
      </c>
      <c r="F195" s="3">
        <f t="shared" si="98"/>
        <v>12</v>
      </c>
      <c r="G195" s="3">
        <f t="shared" si="98"/>
        <v>20</v>
      </c>
      <c r="H195" s="3">
        <f t="shared" si="98"/>
        <v>31</v>
      </c>
      <c r="I195" s="3">
        <f t="shared" si="98"/>
        <v>40</v>
      </c>
      <c r="J195" s="3">
        <f t="shared" si="98"/>
        <v>45</v>
      </c>
      <c r="K195" s="3">
        <f t="shared" si="98"/>
        <v>50</v>
      </c>
      <c r="L195" s="3">
        <f t="shared" si="98"/>
        <v>58</v>
      </c>
      <c r="M195" s="3">
        <f t="shared" ref="M195:W195" si="129">M65</f>
        <v>60</v>
      </c>
      <c r="N195" s="3">
        <f t="shared" si="129"/>
        <v>63</v>
      </c>
      <c r="O195" s="3">
        <f t="shared" si="129"/>
        <v>64</v>
      </c>
      <c r="P195" s="3">
        <f t="shared" si="129"/>
        <v>68</v>
      </c>
      <c r="Q195" s="3">
        <f t="shared" si="129"/>
        <v>69.599999999999994</v>
      </c>
      <c r="R195" s="3">
        <f t="shared" si="129"/>
        <v>73.599999999999994</v>
      </c>
      <c r="S195" s="3">
        <f t="shared" si="129"/>
        <v>74.599999999999994</v>
      </c>
      <c r="T195" s="3">
        <f t="shared" si="129"/>
        <v>75.599999999999994</v>
      </c>
      <c r="U195" s="3">
        <f t="shared" si="129"/>
        <v>78.399999999999991</v>
      </c>
      <c r="V195" s="3">
        <f t="shared" si="129"/>
        <v>80.399999999999991</v>
      </c>
      <c r="W195" s="3">
        <f t="shared" si="129"/>
        <v>88.59999999999998</v>
      </c>
      <c r="X195" s="30">
        <f>X65</f>
        <v>89.399999999999977</v>
      </c>
      <c r="Y195" s="37">
        <f t="shared" si="124"/>
        <v>91.572848697175345</v>
      </c>
      <c r="Z195" s="37">
        <f t="shared" si="124"/>
        <v>94.536581338685636</v>
      </c>
      <c r="AA195" s="37">
        <f t="shared" si="124"/>
        <v>96.933553482161443</v>
      </c>
      <c r="AB195" s="37">
        <f t="shared" si="124"/>
        <v>98.987344969377574</v>
      </c>
      <c r="AC195" s="37">
        <f t="shared" si="128"/>
        <v>100.68022555809517</v>
      </c>
      <c r="AD195" s="37">
        <f t="shared" si="122"/>
        <v>102.02847096228795</v>
      </c>
      <c r="AE195" s="37">
        <f t="shared" si="120"/>
        <v>103.89252580089801</v>
      </c>
      <c r="AF195" s="37">
        <f t="shared" si="118"/>
        <v>105.79881067797872</v>
      </c>
      <c r="AG195" s="37">
        <f t="shared" si="116"/>
        <v>106.92641616713234</v>
      </c>
      <c r="AH195" s="37">
        <f t="shared" si="114"/>
        <v>108.04822837429718</v>
      </c>
      <c r="AI195" s="37">
        <f t="shared" si="112"/>
        <v>110.11416008317477</v>
      </c>
      <c r="AJ195" s="37">
        <f t="shared" si="110"/>
        <v>111.65661524387295</v>
      </c>
      <c r="AK195" s="37">
        <f t="shared" si="108"/>
        <v>113.24361282094324</v>
      </c>
      <c r="AL195" s="37">
        <f t="shared" si="106"/>
        <v>113.24361282094324</v>
      </c>
      <c r="AM195" s="37">
        <f t="shared" si="104"/>
        <v>115.30258759950583</v>
      </c>
      <c r="AN195" s="37">
        <f t="shared" si="100"/>
        <v>115.30258759950583</v>
      </c>
      <c r="AO195" s="32">
        <f t="shared" si="101"/>
        <v>115.30258759950583</v>
      </c>
      <c r="AP195" s="31">
        <f>AO195-X195</f>
        <v>25.90258759950585</v>
      </c>
      <c r="AQ195" s="8">
        <f>AR195+'Chain Ladder - Amount'!AQ195</f>
        <v>5226642.6812898414</v>
      </c>
      <c r="AR195" s="7">
        <f t="shared" si="102"/>
        <v>1226442.6812898414</v>
      </c>
      <c r="AS195" s="62">
        <f>AQ195/'B-F Method'!F26</f>
        <v>0.8534339194660312</v>
      </c>
    </row>
    <row r="196" spans="2:45" ht="16.149999999999999" customHeight="1" x14ac:dyDescent="0.3">
      <c r="B196" s="245"/>
      <c r="C196" s="122">
        <f t="shared" si="97"/>
        <v>2020</v>
      </c>
      <c r="D196" s="29" t="s">
        <v>175</v>
      </c>
      <c r="E196" s="3">
        <f t="shared" si="98"/>
        <v>3</v>
      </c>
      <c r="F196" s="3">
        <f t="shared" si="98"/>
        <v>8</v>
      </c>
      <c r="G196" s="3">
        <f t="shared" si="98"/>
        <v>15</v>
      </c>
      <c r="H196" s="3">
        <f t="shared" si="98"/>
        <v>23</v>
      </c>
      <c r="I196" s="3">
        <f t="shared" si="98"/>
        <v>32</v>
      </c>
      <c r="J196" s="3">
        <f t="shared" si="98"/>
        <v>38</v>
      </c>
      <c r="K196" s="3">
        <f t="shared" si="98"/>
        <v>41</v>
      </c>
      <c r="L196" s="3">
        <f t="shared" si="98"/>
        <v>42</v>
      </c>
      <c r="M196" s="3">
        <f t="shared" ref="M196:V196" si="130">M66</f>
        <v>46</v>
      </c>
      <c r="N196" s="3">
        <f t="shared" si="130"/>
        <v>50</v>
      </c>
      <c r="O196" s="3">
        <f t="shared" si="130"/>
        <v>54.8</v>
      </c>
      <c r="P196" s="3">
        <f t="shared" si="130"/>
        <v>60.8</v>
      </c>
      <c r="Q196" s="3">
        <f t="shared" si="130"/>
        <v>62.8</v>
      </c>
      <c r="R196" s="3">
        <f t="shared" si="130"/>
        <v>63.8</v>
      </c>
      <c r="S196" s="3">
        <f t="shared" si="130"/>
        <v>69.8</v>
      </c>
      <c r="T196" s="3">
        <f t="shared" si="130"/>
        <v>75.8</v>
      </c>
      <c r="U196" s="3">
        <f t="shared" si="130"/>
        <v>77.8</v>
      </c>
      <c r="V196" s="3">
        <f t="shared" si="130"/>
        <v>79.599999999999994</v>
      </c>
      <c r="W196" s="30">
        <f>W66</f>
        <v>79.599999999999994</v>
      </c>
      <c r="X196" s="37">
        <f t="shared" si="124"/>
        <v>81.745415959252966</v>
      </c>
      <c r="Y196" s="37">
        <f t="shared" si="124"/>
        <v>83.732221558437772</v>
      </c>
      <c r="Z196" s="37">
        <f t="shared" si="124"/>
        <v>86.442194238217127</v>
      </c>
      <c r="AA196" s="37">
        <f t="shared" si="124"/>
        <v>88.633933443040078</v>
      </c>
      <c r="AB196" s="37">
        <f t="shared" si="124"/>
        <v>90.511875718387458</v>
      </c>
      <c r="AC196" s="37">
        <f t="shared" si="128"/>
        <v>92.059808916307645</v>
      </c>
      <c r="AD196" s="37">
        <f t="shared" si="122"/>
        <v>93.292615195735948</v>
      </c>
      <c r="AE196" s="37">
        <f t="shared" si="120"/>
        <v>94.997066405501457</v>
      </c>
      <c r="AF196" s="37">
        <f t="shared" si="118"/>
        <v>96.740131844134524</v>
      </c>
      <c r="AG196" s="37">
        <f t="shared" si="116"/>
        <v>97.77118978315913</v>
      </c>
      <c r="AH196" s="37">
        <f t="shared" si="114"/>
        <v>98.796950471110563</v>
      </c>
      <c r="AI196" s="37">
        <f t="shared" si="112"/>
        <v>100.68599350115092</v>
      </c>
      <c r="AJ196" s="37">
        <f t="shared" si="110"/>
        <v>102.09638095875461</v>
      </c>
      <c r="AK196" s="37">
        <f t="shared" si="108"/>
        <v>103.54749703329529</v>
      </c>
      <c r="AL196" s="37">
        <f t="shared" si="106"/>
        <v>103.54749703329529</v>
      </c>
      <c r="AM196" s="37">
        <f t="shared" si="104"/>
        <v>105.43017879753701</v>
      </c>
      <c r="AN196" s="37">
        <f t="shared" si="100"/>
        <v>105.43017879753701</v>
      </c>
      <c r="AO196" s="32">
        <f t="shared" si="101"/>
        <v>105.43017879753701</v>
      </c>
      <c r="AP196" s="31">
        <f>AO196-W196</f>
        <v>25.830178797537016</v>
      </c>
      <c r="AQ196" s="8">
        <f>AR196+'Chain Ladder - Amount'!AQ196</f>
        <v>5084414.249867904</v>
      </c>
      <c r="AR196" s="7">
        <f t="shared" si="102"/>
        <v>1223014.2498679038</v>
      </c>
      <c r="AS196" s="62">
        <f>AQ196/'B-F Method'!F27</f>
        <v>0.83021010733851552</v>
      </c>
    </row>
    <row r="197" spans="2:45" ht="16.149999999999999" customHeight="1" x14ac:dyDescent="0.3">
      <c r="B197" s="245"/>
      <c r="C197" s="122">
        <f t="shared" si="97"/>
        <v>2020</v>
      </c>
      <c r="D197" s="29" t="s">
        <v>176</v>
      </c>
      <c r="E197" s="3">
        <f t="shared" si="98"/>
        <v>7</v>
      </c>
      <c r="F197" s="3">
        <f t="shared" si="98"/>
        <v>11</v>
      </c>
      <c r="G197" s="3">
        <f t="shared" si="98"/>
        <v>30</v>
      </c>
      <c r="H197" s="3">
        <f t="shared" si="98"/>
        <v>42</v>
      </c>
      <c r="I197" s="3">
        <f t="shared" si="98"/>
        <v>50</v>
      </c>
      <c r="J197" s="3">
        <f t="shared" si="98"/>
        <v>54</v>
      </c>
      <c r="K197" s="3">
        <f t="shared" si="98"/>
        <v>56</v>
      </c>
      <c r="L197" s="3">
        <f t="shared" si="98"/>
        <v>59</v>
      </c>
      <c r="M197" s="3">
        <f t="shared" ref="M197:U197" si="131">M67</f>
        <v>62</v>
      </c>
      <c r="N197" s="3">
        <f t="shared" si="131"/>
        <v>66</v>
      </c>
      <c r="O197" s="3">
        <f t="shared" si="131"/>
        <v>73</v>
      </c>
      <c r="P197" s="3">
        <f t="shared" si="131"/>
        <v>75</v>
      </c>
      <c r="Q197" s="3">
        <f t="shared" si="131"/>
        <v>78</v>
      </c>
      <c r="R197" s="3">
        <f t="shared" si="131"/>
        <v>82</v>
      </c>
      <c r="S197" s="3">
        <f t="shared" si="131"/>
        <v>88</v>
      </c>
      <c r="T197" s="3">
        <f t="shared" si="131"/>
        <v>90</v>
      </c>
      <c r="U197" s="3">
        <f t="shared" si="131"/>
        <v>95</v>
      </c>
      <c r="V197" s="30">
        <f>V67</f>
        <v>99.199999999999989</v>
      </c>
      <c r="W197" s="37">
        <f t="shared" si="124"/>
        <v>102.95317725752508</v>
      </c>
      <c r="X197" s="37">
        <f t="shared" si="124"/>
        <v>105.72801883471219</v>
      </c>
      <c r="Y197" s="37">
        <f t="shared" si="124"/>
        <v>108.29771668683678</v>
      </c>
      <c r="Z197" s="37">
        <f t="shared" si="124"/>
        <v>111.80274555196711</v>
      </c>
      <c r="AA197" s="37">
        <f t="shared" si="124"/>
        <v>114.63750076373097</v>
      </c>
      <c r="AB197" s="37">
        <f t="shared" si="124"/>
        <v>117.06639679329426</v>
      </c>
      <c r="AC197" s="37">
        <f t="shared" si="128"/>
        <v>119.06846514641342</v>
      </c>
      <c r="AD197" s="37">
        <f t="shared" si="122"/>
        <v>120.66295413397839</v>
      </c>
      <c r="AE197" s="37">
        <f t="shared" si="120"/>
        <v>122.86746000741799</v>
      </c>
      <c r="AF197" s="37">
        <f t="shared" si="118"/>
        <v>125.12190881489356</v>
      </c>
      <c r="AG197" s="37">
        <f t="shared" si="116"/>
        <v>126.45546020634053</v>
      </c>
      <c r="AH197" s="37">
        <f t="shared" si="114"/>
        <v>127.78216023059259</v>
      </c>
      <c r="AI197" s="37">
        <f t="shared" si="112"/>
        <v>130.22541377228654</v>
      </c>
      <c r="AJ197" s="37">
        <f t="shared" si="110"/>
        <v>132.04958299244311</v>
      </c>
      <c r="AK197" s="37">
        <f t="shared" si="108"/>
        <v>133.92642985731032</v>
      </c>
      <c r="AL197" s="37">
        <f t="shared" si="106"/>
        <v>133.92642985731032</v>
      </c>
      <c r="AM197" s="37">
        <f t="shared" si="104"/>
        <v>136.36145585471596</v>
      </c>
      <c r="AN197" s="37">
        <f t="shared" si="100"/>
        <v>136.36145585471596</v>
      </c>
      <c r="AO197" s="32">
        <f t="shared" si="101"/>
        <v>136.36145585471596</v>
      </c>
      <c r="AP197" s="31">
        <f>AO197-V197</f>
        <v>37.161455854715967</v>
      </c>
      <c r="AQ197" s="8">
        <f>AR197+'Chain Ladder - Amount'!AQ197</f>
        <v>6300530.6022615824</v>
      </c>
      <c r="AR197" s="7">
        <f t="shared" si="102"/>
        <v>1759530.6022615826</v>
      </c>
      <c r="AS197" s="62">
        <f>AQ197/'B-F Method'!F28</f>
        <v>1.0287840310669196</v>
      </c>
    </row>
    <row r="198" spans="2:45" ht="16.149999999999999" customHeight="1" x14ac:dyDescent="0.3">
      <c r="B198" s="245"/>
      <c r="C198" s="122">
        <f t="shared" si="97"/>
        <v>2020</v>
      </c>
      <c r="D198" s="29" t="s">
        <v>177</v>
      </c>
      <c r="E198" s="3">
        <f t="shared" si="98"/>
        <v>1</v>
      </c>
      <c r="F198" s="3">
        <f t="shared" si="98"/>
        <v>5</v>
      </c>
      <c r="G198" s="3">
        <f t="shared" si="98"/>
        <v>13</v>
      </c>
      <c r="H198" s="3">
        <f t="shared" si="98"/>
        <v>33</v>
      </c>
      <c r="I198" s="3">
        <f t="shared" si="98"/>
        <v>45</v>
      </c>
      <c r="J198" s="3">
        <f t="shared" si="98"/>
        <v>48</v>
      </c>
      <c r="K198" s="3">
        <f t="shared" si="98"/>
        <v>51</v>
      </c>
      <c r="L198" s="3">
        <f t="shared" si="98"/>
        <v>54</v>
      </c>
      <c r="M198" s="3">
        <f t="shared" ref="M198:T198" si="132">M68</f>
        <v>60</v>
      </c>
      <c r="N198" s="3">
        <f t="shared" si="132"/>
        <v>65</v>
      </c>
      <c r="O198" s="3">
        <f t="shared" si="132"/>
        <v>66</v>
      </c>
      <c r="P198" s="3">
        <f t="shared" si="132"/>
        <v>71</v>
      </c>
      <c r="Q198" s="3">
        <f t="shared" si="132"/>
        <v>77</v>
      </c>
      <c r="R198" s="3">
        <f t="shared" si="132"/>
        <v>79.8</v>
      </c>
      <c r="S198" s="3">
        <f t="shared" si="132"/>
        <v>84.8</v>
      </c>
      <c r="T198" s="3">
        <f t="shared" si="132"/>
        <v>86.8</v>
      </c>
      <c r="U198" s="30">
        <f>U68</f>
        <v>89.199999999999989</v>
      </c>
      <c r="V198" s="37">
        <f t="shared" si="124"/>
        <v>91.554517766497455</v>
      </c>
      <c r="W198" s="37">
        <f t="shared" si="124"/>
        <v>95.018432422796806</v>
      </c>
      <c r="X198" s="37">
        <f t="shared" si="124"/>
        <v>97.579413092935852</v>
      </c>
      <c r="Y198" s="37">
        <f t="shared" si="124"/>
        <v>99.951060750767212</v>
      </c>
      <c r="Z198" s="37">
        <f t="shared" si="124"/>
        <v>103.18595215706421</v>
      </c>
      <c r="AA198" s="37">
        <f t="shared" si="124"/>
        <v>105.80222883447456</v>
      </c>
      <c r="AB198" s="37">
        <f t="shared" si="124"/>
        <v>108.04392646241436</v>
      </c>
      <c r="AC198" s="37">
        <f t="shared" si="128"/>
        <v>109.89169261771063</v>
      </c>
      <c r="AD198" s="37">
        <f t="shared" si="122"/>
        <v>111.36329211711084</v>
      </c>
      <c r="AE198" s="37">
        <f t="shared" si="120"/>
        <v>113.39789365094325</v>
      </c>
      <c r="AF198" s="37">
        <f t="shared" si="118"/>
        <v>115.47858894729085</v>
      </c>
      <c r="AG198" s="37">
        <f t="shared" si="116"/>
        <v>116.70936167471795</v>
      </c>
      <c r="AH198" s="37">
        <f t="shared" si="114"/>
        <v>117.93381107936713</v>
      </c>
      <c r="AI198" s="37">
        <f t="shared" si="112"/>
        <v>120.18875966597072</v>
      </c>
      <c r="AJ198" s="37">
        <f t="shared" si="110"/>
        <v>121.87233762238122</v>
      </c>
      <c r="AK198" s="37">
        <f t="shared" si="108"/>
        <v>123.60453328401914</v>
      </c>
      <c r="AL198" s="37">
        <f t="shared" si="106"/>
        <v>123.60453328401914</v>
      </c>
      <c r="AM198" s="37">
        <f t="shared" si="104"/>
        <v>125.85188843463766</v>
      </c>
      <c r="AN198" s="37">
        <f t="shared" si="100"/>
        <v>125.85188843463766</v>
      </c>
      <c r="AO198" s="32">
        <f t="shared" si="101"/>
        <v>125.85188843463766</v>
      </c>
      <c r="AP198" s="31">
        <f>AO198-U198</f>
        <v>36.651888434637669</v>
      </c>
      <c r="AQ198" s="8">
        <f>AR198+'Chain Ladder - Amount'!AQ198</f>
        <v>5859003.4670640668</v>
      </c>
      <c r="AR198" s="7">
        <f t="shared" si="102"/>
        <v>1735403.4670640668</v>
      </c>
      <c r="AS198" s="62">
        <f>AQ198/'B-F Method'!F29</f>
        <v>0.9566891402317127</v>
      </c>
    </row>
    <row r="199" spans="2:45" ht="16.149999999999999" customHeight="1" x14ac:dyDescent="0.3">
      <c r="B199" s="245"/>
      <c r="C199" s="122">
        <f t="shared" si="97"/>
        <v>2021</v>
      </c>
      <c r="D199" s="29" t="s">
        <v>178</v>
      </c>
      <c r="E199" s="3">
        <f t="shared" si="98"/>
        <v>0</v>
      </c>
      <c r="F199" s="3">
        <f t="shared" si="98"/>
        <v>2</v>
      </c>
      <c r="G199" s="3">
        <f t="shared" si="98"/>
        <v>13</v>
      </c>
      <c r="H199" s="3">
        <f t="shared" si="98"/>
        <v>28</v>
      </c>
      <c r="I199" s="3">
        <f t="shared" si="98"/>
        <v>33</v>
      </c>
      <c r="J199" s="3">
        <f t="shared" si="98"/>
        <v>41</v>
      </c>
      <c r="K199" s="3">
        <f t="shared" si="98"/>
        <v>41</v>
      </c>
      <c r="L199" s="3">
        <f t="shared" si="98"/>
        <v>43</v>
      </c>
      <c r="M199" s="3">
        <f t="shared" ref="M199:S199" si="133">M69</f>
        <v>49</v>
      </c>
      <c r="N199" s="3">
        <f t="shared" si="133"/>
        <v>51</v>
      </c>
      <c r="O199" s="3">
        <f t="shared" si="133"/>
        <v>53</v>
      </c>
      <c r="P199" s="3">
        <f t="shared" si="133"/>
        <v>61</v>
      </c>
      <c r="Q199" s="3">
        <f t="shared" si="133"/>
        <v>65</v>
      </c>
      <c r="R199" s="3">
        <f t="shared" si="133"/>
        <v>71</v>
      </c>
      <c r="S199" s="3">
        <f t="shared" si="133"/>
        <v>74.8</v>
      </c>
      <c r="T199" s="30">
        <f>T69</f>
        <v>77.599999999999994</v>
      </c>
      <c r="U199" s="37">
        <f t="shared" si="124"/>
        <v>80.411931931931917</v>
      </c>
      <c r="V199" s="37">
        <f t="shared" si="124"/>
        <v>82.534480389018455</v>
      </c>
      <c r="W199" s="37">
        <f t="shared" si="124"/>
        <v>85.657126908753483</v>
      </c>
      <c r="X199" s="37">
        <f t="shared" si="124"/>
        <v>87.965797349630321</v>
      </c>
      <c r="Y199" s="37">
        <f t="shared" si="124"/>
        <v>90.103788045012166</v>
      </c>
      <c r="Z199" s="37">
        <f t="shared" si="124"/>
        <v>93.019974901181953</v>
      </c>
      <c r="AA199" s="37">
        <f t="shared" si="124"/>
        <v>95.378493534579064</v>
      </c>
      <c r="AB199" s="37">
        <f t="shared" si="124"/>
        <v>97.3993369994879</v>
      </c>
      <c r="AC199" s="37">
        <f t="shared" si="128"/>
        <v>99.065059491705512</v>
      </c>
      <c r="AD199" s="37">
        <f t="shared" si="122"/>
        <v>100.39167562149066</v>
      </c>
      <c r="AE199" s="37">
        <f t="shared" si="120"/>
        <v>102.22582629466483</v>
      </c>
      <c r="AF199" s="37">
        <f t="shared" si="118"/>
        <v>104.10152952942933</v>
      </c>
      <c r="AG199" s="37">
        <f t="shared" si="116"/>
        <v>105.21104536778748</v>
      </c>
      <c r="AH199" s="37">
        <f t="shared" si="114"/>
        <v>106.3148608630873</v>
      </c>
      <c r="AI199" s="37">
        <f t="shared" si="112"/>
        <v>108.34764978972377</v>
      </c>
      <c r="AJ199" s="37">
        <f t="shared" si="110"/>
        <v>109.86536005915183</v>
      </c>
      <c r="AK199" s="37">
        <f t="shared" si="108"/>
        <v>111.4268981716677</v>
      </c>
      <c r="AL199" s="37">
        <f t="shared" si="106"/>
        <v>111.4268981716677</v>
      </c>
      <c r="AM199" s="37">
        <f t="shared" si="104"/>
        <v>113.45284177478892</v>
      </c>
      <c r="AN199" s="37">
        <f t="shared" si="100"/>
        <v>113.45284177478892</v>
      </c>
      <c r="AO199" s="32">
        <f t="shared" si="101"/>
        <v>113.45284177478892</v>
      </c>
      <c r="AP199" s="31">
        <f>AO199-T199</f>
        <v>35.852841774788928</v>
      </c>
      <c r="AQ199" s="8">
        <f>AR199+'Chain Ladder - Amount'!AQ199</f>
        <v>5411169.9909985606</v>
      </c>
      <c r="AR199" s="7">
        <f t="shared" si="102"/>
        <v>1697569.9909985606</v>
      </c>
      <c r="AS199" s="62">
        <f>AQ199/'B-F Method'!F30</f>
        <v>0.82580187192133847</v>
      </c>
    </row>
    <row r="200" spans="2:45" ht="16.149999999999999" customHeight="1" x14ac:dyDescent="0.3">
      <c r="B200" s="245"/>
      <c r="C200" s="122">
        <f t="shared" si="97"/>
        <v>2021</v>
      </c>
      <c r="D200" s="29" t="s">
        <v>179</v>
      </c>
      <c r="E200" s="3">
        <f t="shared" si="98"/>
        <v>0</v>
      </c>
      <c r="F200" s="3">
        <f t="shared" si="98"/>
        <v>1</v>
      </c>
      <c r="G200" s="3">
        <f t="shared" si="98"/>
        <v>17</v>
      </c>
      <c r="H200" s="3">
        <f t="shared" si="98"/>
        <v>21</v>
      </c>
      <c r="I200" s="3">
        <f t="shared" si="98"/>
        <v>24</v>
      </c>
      <c r="J200" s="3">
        <f t="shared" si="98"/>
        <v>36</v>
      </c>
      <c r="K200" s="3">
        <f t="shared" si="98"/>
        <v>40</v>
      </c>
      <c r="L200" s="3">
        <f t="shared" si="98"/>
        <v>44</v>
      </c>
      <c r="M200" s="3">
        <f t="shared" ref="M200:R200" si="134">M70</f>
        <v>47</v>
      </c>
      <c r="N200" s="3">
        <f t="shared" si="134"/>
        <v>50</v>
      </c>
      <c r="O200" s="3">
        <f t="shared" si="134"/>
        <v>53</v>
      </c>
      <c r="P200" s="3">
        <f t="shared" si="134"/>
        <v>62.8</v>
      </c>
      <c r="Q200" s="3">
        <f t="shared" si="134"/>
        <v>70.8</v>
      </c>
      <c r="R200" s="3">
        <f t="shared" si="134"/>
        <v>77.599999999999994</v>
      </c>
      <c r="S200" s="30">
        <f>S70</f>
        <v>84.199999999999974</v>
      </c>
      <c r="T200" s="37">
        <f t="shared" si="124"/>
        <v>87.29917983596718</v>
      </c>
      <c r="U200" s="37">
        <f t="shared" si="124"/>
        <v>90.462573539732944</v>
      </c>
      <c r="V200" s="37">
        <f t="shared" si="124"/>
        <v>92.850418120477173</v>
      </c>
      <c r="W200" s="37">
        <f t="shared" si="124"/>
        <v>96.363362451540397</v>
      </c>
      <c r="X200" s="37">
        <f t="shared" si="124"/>
        <v>98.960592296902362</v>
      </c>
      <c r="Y200" s="37">
        <f t="shared" si="124"/>
        <v>101.36580923251789</v>
      </c>
      <c r="Z200" s="37">
        <f t="shared" si="124"/>
        <v>104.64648862416801</v>
      </c>
      <c r="AA200" s="37">
        <f t="shared" si="124"/>
        <v>107.29979715926355</v>
      </c>
      <c r="AB200" s="37">
        <f t="shared" si="124"/>
        <v>109.57322469874056</v>
      </c>
      <c r="AC200" s="37">
        <f t="shared" si="128"/>
        <v>111.44714489725759</v>
      </c>
      <c r="AD200" s="37">
        <f t="shared" si="122"/>
        <v>112.93957402209533</v>
      </c>
      <c r="AE200" s="37">
        <f t="shared" si="120"/>
        <v>115.00297414405011</v>
      </c>
      <c r="AF200" s="37">
        <f t="shared" si="118"/>
        <v>117.11312045861986</v>
      </c>
      <c r="AG200" s="37">
        <f t="shared" si="116"/>
        <v>118.36131405016215</v>
      </c>
      <c r="AH200" s="37">
        <f t="shared" si="114"/>
        <v>119.60309481601146</v>
      </c>
      <c r="AI200" s="37">
        <f t="shared" si="112"/>
        <v>121.88996087367899</v>
      </c>
      <c r="AJ200" s="37">
        <f t="shared" si="110"/>
        <v>123.59736888591732</v>
      </c>
      <c r="AK200" s="37">
        <f t="shared" si="108"/>
        <v>125.35408275840753</v>
      </c>
      <c r="AL200" s="37">
        <f t="shared" si="106"/>
        <v>125.35408275840753</v>
      </c>
      <c r="AM200" s="37">
        <f t="shared" si="104"/>
        <v>127.63324789946947</v>
      </c>
      <c r="AN200" s="37">
        <f t="shared" si="100"/>
        <v>127.63324789946947</v>
      </c>
      <c r="AO200" s="32">
        <f t="shared" si="101"/>
        <v>127.63324789946947</v>
      </c>
      <c r="AP200" s="31">
        <f>AO200-S200</f>
        <v>43.433247899469492</v>
      </c>
      <c r="AQ200" s="8">
        <f>AR200+'Chain Ladder - Amount'!AQ200</f>
        <v>5738289.098099526</v>
      </c>
      <c r="AR200" s="7">
        <f t="shared" si="102"/>
        <v>2056489.0980995256</v>
      </c>
      <c r="AS200" s="62">
        <f>AQ200/'B-F Method'!F31</f>
        <v>0.87572371348879663</v>
      </c>
    </row>
    <row r="201" spans="2:45" ht="16.149999999999999" customHeight="1" x14ac:dyDescent="0.3">
      <c r="B201" s="245"/>
      <c r="C201" s="122">
        <f t="shared" si="97"/>
        <v>2021</v>
      </c>
      <c r="D201" s="29" t="s">
        <v>180</v>
      </c>
      <c r="E201" s="3">
        <f t="shared" si="98"/>
        <v>2</v>
      </c>
      <c r="F201" s="3">
        <f t="shared" si="98"/>
        <v>6</v>
      </c>
      <c r="G201" s="3">
        <f t="shared" si="98"/>
        <v>12</v>
      </c>
      <c r="H201" s="3">
        <f t="shared" si="98"/>
        <v>22</v>
      </c>
      <c r="I201" s="3">
        <f t="shared" si="98"/>
        <v>35</v>
      </c>
      <c r="J201" s="3">
        <f t="shared" si="98"/>
        <v>50</v>
      </c>
      <c r="K201" s="3">
        <f t="shared" si="98"/>
        <v>60</v>
      </c>
      <c r="L201" s="3">
        <f t="shared" si="98"/>
        <v>63</v>
      </c>
      <c r="M201" s="3">
        <f t="shared" ref="M201:R201" si="135">M71</f>
        <v>65</v>
      </c>
      <c r="N201" s="3">
        <f t="shared" si="135"/>
        <v>73</v>
      </c>
      <c r="O201" s="3">
        <f t="shared" si="135"/>
        <v>80</v>
      </c>
      <c r="P201" s="3">
        <f t="shared" si="135"/>
        <v>83</v>
      </c>
      <c r="Q201" s="3">
        <f t="shared" si="135"/>
        <v>89.8</v>
      </c>
      <c r="R201" s="30">
        <f t="shared" si="135"/>
        <v>93.999999999999986</v>
      </c>
      <c r="S201" s="37">
        <f t="shared" si="124"/>
        <v>98.997564935064901</v>
      </c>
      <c r="T201" s="37">
        <f t="shared" si="124"/>
        <v>102.64140409250679</v>
      </c>
      <c r="U201" s="37">
        <f t="shared" si="124"/>
        <v>106.36074225882183</v>
      </c>
      <c r="V201" s="37">
        <f t="shared" si="124"/>
        <v>109.16823393265875</v>
      </c>
      <c r="W201" s="37">
        <f t="shared" si="124"/>
        <v>113.29855382016112</v>
      </c>
      <c r="X201" s="37">
        <f t="shared" si="124"/>
        <v>116.35222876395578</v>
      </c>
      <c r="Y201" s="37">
        <f t="shared" si="124"/>
        <v>119.18014586332058</v>
      </c>
      <c r="Z201" s="37">
        <f t="shared" si="124"/>
        <v>123.03738186220434</v>
      </c>
      <c r="AA201" s="37">
        <f t="shared" si="124"/>
        <v>126.15699093578964</v>
      </c>
      <c r="AB201" s="37">
        <f t="shared" si="124"/>
        <v>128.82995756838511</v>
      </c>
      <c r="AC201" s="37">
        <f t="shared" si="128"/>
        <v>131.03320622082953</v>
      </c>
      <c r="AD201" s="37">
        <f t="shared" si="122"/>
        <v>132.78791939419185</v>
      </c>
      <c r="AE201" s="37">
        <f t="shared" si="120"/>
        <v>135.21394775001417</v>
      </c>
      <c r="AF201" s="37">
        <f t="shared" si="118"/>
        <v>137.69493761698692</v>
      </c>
      <c r="AG201" s="37">
        <f t="shared" si="116"/>
        <v>139.16249255915127</v>
      </c>
      <c r="AH201" s="37">
        <f t="shared" si="114"/>
        <v>140.62250766606672</v>
      </c>
      <c r="AI201" s="37">
        <f t="shared" si="112"/>
        <v>143.31127454304698</v>
      </c>
      <c r="AJ201" s="37">
        <f t="shared" si="110"/>
        <v>145.31874764948657</v>
      </c>
      <c r="AK201" s="37">
        <f t="shared" si="108"/>
        <v>147.3841917785148</v>
      </c>
      <c r="AL201" s="37">
        <f t="shared" si="106"/>
        <v>147.3841917785148</v>
      </c>
      <c r="AM201" s="37">
        <f t="shared" si="104"/>
        <v>150.06390435630595</v>
      </c>
      <c r="AN201" s="37">
        <f t="shared" si="100"/>
        <v>150.06390435630595</v>
      </c>
      <c r="AO201" s="32">
        <f t="shared" si="101"/>
        <v>150.06390435630595</v>
      </c>
      <c r="AP201" s="31">
        <f>AO201-R201</f>
        <v>56.063904356305969</v>
      </c>
      <c r="AQ201" s="8">
        <f>AR201+'Chain Ladder - Amount'!AQ201</f>
        <v>6396128.8156321822</v>
      </c>
      <c r="AR201" s="7">
        <f t="shared" si="102"/>
        <v>2654528.8156321822</v>
      </c>
      <c r="AS201" s="62">
        <f>AQ201/'B-F Method'!F32</f>
        <v>0.97611702418987534</v>
      </c>
    </row>
    <row r="202" spans="2:45" ht="16.149999999999999" customHeight="1" x14ac:dyDescent="0.3">
      <c r="B202" s="245"/>
      <c r="C202" s="122">
        <f t="shared" si="97"/>
        <v>2021</v>
      </c>
      <c r="D202" s="29" t="s">
        <v>181</v>
      </c>
      <c r="E202" s="3">
        <f t="shared" si="98"/>
        <v>0</v>
      </c>
      <c r="F202" s="3">
        <f t="shared" si="98"/>
        <v>2</v>
      </c>
      <c r="G202" s="3">
        <f t="shared" si="98"/>
        <v>10</v>
      </c>
      <c r="H202" s="3">
        <f t="shared" si="98"/>
        <v>23</v>
      </c>
      <c r="I202" s="3">
        <f t="shared" si="98"/>
        <v>31</v>
      </c>
      <c r="J202" s="3">
        <f t="shared" si="98"/>
        <v>42</v>
      </c>
      <c r="K202" s="3">
        <f t="shared" si="98"/>
        <v>49</v>
      </c>
      <c r="L202" s="3">
        <f t="shared" si="98"/>
        <v>56</v>
      </c>
      <c r="M202" s="3">
        <f>M72</f>
        <v>60.8</v>
      </c>
      <c r="N202" s="3">
        <f>N72</f>
        <v>64.599999999999994</v>
      </c>
      <c r="O202" s="3">
        <f>O72</f>
        <v>68.599999999999994</v>
      </c>
      <c r="P202" s="3">
        <f>P72</f>
        <v>74.599999999999994</v>
      </c>
      <c r="Q202" s="30">
        <f>Q72</f>
        <v>79.59999999999998</v>
      </c>
      <c r="R202" s="37">
        <f t="shared" si="124"/>
        <v>84.25006085192696</v>
      </c>
      <c r="S202" s="37">
        <f t="shared" si="124"/>
        <v>88.729264574168198</v>
      </c>
      <c r="T202" s="37">
        <f t="shared" si="124"/>
        <v>91.995154688520472</v>
      </c>
      <c r="U202" s="37">
        <f t="shared" si="124"/>
        <v>95.32871284640278</v>
      </c>
      <c r="V202" s="37">
        <f t="shared" si="124"/>
        <v>97.845003743871288</v>
      </c>
      <c r="W202" s="37">
        <f t="shared" si="124"/>
        <v>101.54691546578617</v>
      </c>
      <c r="X202" s="37">
        <f t="shared" si="124"/>
        <v>104.28385482575112</v>
      </c>
      <c r="Y202" s="37">
        <f t="shared" si="124"/>
        <v>106.81845256730099</v>
      </c>
      <c r="Z202" s="37">
        <f t="shared" si="124"/>
        <v>110.27560541438824</v>
      </c>
      <c r="AA202" s="37">
        <f t="shared" si="124"/>
        <v>113.07164003442851</v>
      </c>
      <c r="AB202" s="37">
        <f t="shared" si="124"/>
        <v>115.46735919880447</v>
      </c>
      <c r="AC202" s="37">
        <f t="shared" si="128"/>
        <v>117.44208082689349</v>
      </c>
      <c r="AD202" s="37">
        <f t="shared" si="122"/>
        <v>119.01479031235574</v>
      </c>
      <c r="AE202" s="37">
        <f t="shared" si="120"/>
        <v>121.1891843188082</v>
      </c>
      <c r="AF202" s="37">
        <f t="shared" si="118"/>
        <v>123.41283907695149</v>
      </c>
      <c r="AG202" s="37">
        <f t="shared" si="116"/>
        <v>124.72817517462057</v>
      </c>
      <c r="AH202" s="37">
        <f t="shared" si="114"/>
        <v>126.03675348953929</v>
      </c>
      <c r="AI202" s="37">
        <f t="shared" si="112"/>
        <v>128.44663405339281</v>
      </c>
      <c r="AJ202" s="37">
        <f t="shared" si="110"/>
        <v>130.24588651484115</v>
      </c>
      <c r="AK202" s="37">
        <f t="shared" si="108"/>
        <v>132.09709708459525</v>
      </c>
      <c r="AL202" s="37">
        <f t="shared" si="106"/>
        <v>132.09709708459525</v>
      </c>
      <c r="AM202" s="37">
        <f t="shared" si="104"/>
        <v>134.49886248613333</v>
      </c>
      <c r="AN202" s="37">
        <f t="shared" si="100"/>
        <v>134.49886248613333</v>
      </c>
      <c r="AO202" s="32">
        <f t="shared" si="101"/>
        <v>134.49886248613333</v>
      </c>
      <c r="AP202" s="31">
        <f>AO202-Q202</f>
        <v>54.898862486133353</v>
      </c>
      <c r="AQ202" s="8">
        <f>AR202+'Chain Ladder - Amount'!AQ202</f>
        <v>6086166.0999544375</v>
      </c>
      <c r="AR202" s="7">
        <f t="shared" si="102"/>
        <v>2599366.099954437</v>
      </c>
      <c r="AS202" s="62">
        <f>AQ202/'B-F Method'!F33</f>
        <v>0.92881342972540581</v>
      </c>
    </row>
    <row r="203" spans="2:45" ht="16.149999999999999" customHeight="1" x14ac:dyDescent="0.3">
      <c r="B203" s="245"/>
      <c r="C203" s="122">
        <f t="shared" si="97"/>
        <v>2022</v>
      </c>
      <c r="D203" s="29" t="s">
        <v>182</v>
      </c>
      <c r="E203" s="3">
        <f t="shared" si="98"/>
        <v>1</v>
      </c>
      <c r="F203" s="3">
        <f t="shared" si="98"/>
        <v>1</v>
      </c>
      <c r="G203" s="3">
        <f t="shared" si="98"/>
        <v>5</v>
      </c>
      <c r="H203" s="3">
        <f t="shared" si="98"/>
        <v>13</v>
      </c>
      <c r="I203" s="3">
        <f t="shared" si="98"/>
        <v>24</v>
      </c>
      <c r="J203" s="3">
        <f t="shared" si="98"/>
        <v>29</v>
      </c>
      <c r="K203" s="3">
        <f t="shared" si="98"/>
        <v>37</v>
      </c>
      <c r="L203" s="3">
        <f t="shared" si="98"/>
        <v>40.799999999999997</v>
      </c>
      <c r="M203" s="3">
        <f>M73</f>
        <v>45.8</v>
      </c>
      <c r="N203" s="3">
        <f>N73</f>
        <v>48.8</v>
      </c>
      <c r="O203" s="3">
        <f>O73</f>
        <v>56.599999999999994</v>
      </c>
      <c r="P203" s="30">
        <f>P73</f>
        <v>59.199999999999989</v>
      </c>
      <c r="Q203" s="37">
        <f t="shared" si="124"/>
        <v>63.323877465379766</v>
      </c>
      <c r="R203" s="37">
        <f t="shared" si="124"/>
        <v>67.023122234148403</v>
      </c>
      <c r="S203" s="37">
        <f t="shared" si="124"/>
        <v>70.586445697084045</v>
      </c>
      <c r="T203" s="37">
        <f t="shared" si="124"/>
        <v>73.184546518901115</v>
      </c>
      <c r="U203" s="37">
        <f t="shared" si="124"/>
        <v>75.836479035401823</v>
      </c>
      <c r="V203" s="37">
        <f t="shared" si="124"/>
        <v>77.838254116539332</v>
      </c>
      <c r="W203" s="37">
        <f t="shared" si="124"/>
        <v>80.783221506818109</v>
      </c>
      <c r="X203" s="37">
        <f t="shared" si="124"/>
        <v>82.960528198534121</v>
      </c>
      <c r="Y203" s="37">
        <f t="shared" si="124"/>
        <v>84.976866851925237</v>
      </c>
      <c r="Z203" s="37">
        <f t="shared" si="124"/>
        <v>87.727122169362943</v>
      </c>
      <c r="AA203" s="37">
        <f t="shared" si="124"/>
        <v>89.95144068278492</v>
      </c>
      <c r="AB203" s="37">
        <f t="shared" si="124"/>
        <v>91.857297803468398</v>
      </c>
      <c r="AC203" s="37">
        <f t="shared" si="128"/>
        <v>93.428240396500357</v>
      </c>
      <c r="AD203" s="37">
        <f t="shared" si="122"/>
        <v>94.679371838033674</v>
      </c>
      <c r="AE203" s="37">
        <f t="shared" si="120"/>
        <v>96.409159019265473</v>
      </c>
      <c r="AF203" s="37">
        <f t="shared" si="118"/>
        <v>98.178134414114396</v>
      </c>
      <c r="AG203" s="37">
        <f t="shared" si="116"/>
        <v>99.224518608518764</v>
      </c>
      <c r="AH203" s="37">
        <f t="shared" si="114"/>
        <v>100.26552681037512</v>
      </c>
      <c r="AI203" s="37">
        <f t="shared" si="112"/>
        <v>102.1826496939387</v>
      </c>
      <c r="AJ203" s="37">
        <f t="shared" si="110"/>
        <v>103.61400198537132</v>
      </c>
      <c r="AK203" s="37">
        <f t="shared" si="108"/>
        <v>105.08668830800605</v>
      </c>
      <c r="AL203" s="37">
        <f t="shared" si="106"/>
        <v>105.08668830800605</v>
      </c>
      <c r="AM203" s="37">
        <f t="shared" si="104"/>
        <v>106.9973553681516</v>
      </c>
      <c r="AN203" s="37">
        <f t="shared" si="100"/>
        <v>106.9973553681516</v>
      </c>
      <c r="AO203" s="32">
        <f t="shared" si="101"/>
        <v>106.9973553681516</v>
      </c>
      <c r="AP203" s="31">
        <f>AO203-P203</f>
        <v>47.797355368151614</v>
      </c>
      <c r="AQ203" s="8">
        <f>AR203+'Chain Ladder - Amount'!AQ203</f>
        <v>4715322.0317694284</v>
      </c>
      <c r="AR203" s="7">
        <f t="shared" si="102"/>
        <v>2263122.0317694279</v>
      </c>
      <c r="AS203" s="62">
        <f>AQ203/'B-F Method'!F34</f>
        <v>0.66651193975220291</v>
      </c>
    </row>
    <row r="204" spans="2:45" ht="16.149999999999999" customHeight="1" x14ac:dyDescent="0.3">
      <c r="B204" s="245"/>
      <c r="C204" s="122">
        <f t="shared" si="97"/>
        <v>2022</v>
      </c>
      <c r="D204" s="29" t="s">
        <v>183</v>
      </c>
      <c r="E204" s="3">
        <f t="shared" si="98"/>
        <v>0</v>
      </c>
      <c r="F204" s="3">
        <f t="shared" si="98"/>
        <v>3</v>
      </c>
      <c r="G204" s="3">
        <f t="shared" si="98"/>
        <v>8</v>
      </c>
      <c r="H204" s="3">
        <f t="shared" si="98"/>
        <v>18</v>
      </c>
      <c r="I204" s="3">
        <f t="shared" si="98"/>
        <v>22.8</v>
      </c>
      <c r="J204" s="3">
        <f t="shared" si="98"/>
        <v>28.8</v>
      </c>
      <c r="K204" s="3">
        <f t="shared" si="98"/>
        <v>33.599999999999994</v>
      </c>
      <c r="L204" s="3">
        <f t="shared" si="98"/>
        <v>50.799999999999983</v>
      </c>
      <c r="M204" s="3">
        <f>M74</f>
        <v>57.799999999999983</v>
      </c>
      <c r="N204" s="3">
        <f>N74</f>
        <v>64.399999999999977</v>
      </c>
      <c r="O204" s="30">
        <f>O74</f>
        <v>72.399999999999963</v>
      </c>
      <c r="P204" s="37">
        <f t="shared" si="124"/>
        <v>77.42205689277894</v>
      </c>
      <c r="Q204" s="37">
        <f t="shared" si="124"/>
        <v>82.815284523580999</v>
      </c>
      <c r="R204" s="37">
        <f t="shared" si="124"/>
        <v>87.653175384187762</v>
      </c>
      <c r="S204" s="37">
        <f t="shared" si="124"/>
        <v>92.313307679369814</v>
      </c>
      <c r="T204" s="37">
        <f t="shared" si="124"/>
        <v>95.711116963827521</v>
      </c>
      <c r="U204" s="37">
        <f t="shared" si="124"/>
        <v>99.179327608562801</v>
      </c>
      <c r="V204" s="37">
        <f t="shared" si="124"/>
        <v>101.79725909873807</v>
      </c>
      <c r="W204" s="37">
        <f t="shared" si="124"/>
        <v>105.64870222099385</v>
      </c>
      <c r="X204" s="37">
        <f t="shared" si="124"/>
        <v>108.49619483178888</v>
      </c>
      <c r="Y204" s="37">
        <f t="shared" si="124"/>
        <v>111.1331726347949</v>
      </c>
      <c r="Z204" s="37">
        <f t="shared" si="124"/>
        <v>114.72997033169237</v>
      </c>
      <c r="AA204" s="37">
        <f t="shared" si="124"/>
        <v>117.63894523868254</v>
      </c>
      <c r="AB204" s="37">
        <f t="shared" si="124"/>
        <v>120.13143473913971</v>
      </c>
      <c r="AC204" s="37">
        <f t="shared" si="128"/>
        <v>122.18592134071082</v>
      </c>
      <c r="AD204" s="37">
        <f t="shared" si="122"/>
        <v>123.82215731447327</v>
      </c>
      <c r="AE204" s="37">
        <f t="shared" si="120"/>
        <v>126.08438166511058</v>
      </c>
      <c r="AF204" s="37">
        <f t="shared" si="118"/>
        <v>128.3978565580484</v>
      </c>
      <c r="AG204" s="37">
        <f t="shared" si="116"/>
        <v>129.76632305519163</v>
      </c>
      <c r="AH204" s="37">
        <f t="shared" si="114"/>
        <v>131.12775880231956</v>
      </c>
      <c r="AI204" s="37">
        <f t="shared" si="112"/>
        <v>133.63498172397004</v>
      </c>
      <c r="AJ204" s="37">
        <f t="shared" si="110"/>
        <v>135.50691142905291</v>
      </c>
      <c r="AK204" s="37">
        <f t="shared" si="108"/>
        <v>137.43289798743538</v>
      </c>
      <c r="AL204" s="37">
        <f t="shared" si="106"/>
        <v>137.43289798743538</v>
      </c>
      <c r="AM204" s="37">
        <f t="shared" si="104"/>
        <v>139.93167795084329</v>
      </c>
      <c r="AN204" s="37">
        <f t="shared" si="100"/>
        <v>139.93167795084329</v>
      </c>
      <c r="AO204" s="32">
        <f t="shared" si="101"/>
        <v>139.93167795084329</v>
      </c>
      <c r="AP204" s="31">
        <f>AO204-O204</f>
        <v>67.531677950843331</v>
      </c>
      <c r="AQ204" s="8">
        <f>AR204+'Chain Ladder - Amount'!AQ204</f>
        <v>6823708.0427723136</v>
      </c>
      <c r="AR204" s="7">
        <f t="shared" si="102"/>
        <v>3197508.042772314</v>
      </c>
      <c r="AS204" s="62">
        <f>AQ204/'B-F Method'!F35</f>
        <v>0.9645328258066419</v>
      </c>
    </row>
    <row r="205" spans="2:45" ht="16.149999999999999" customHeight="1" x14ac:dyDescent="0.3">
      <c r="B205" s="245"/>
      <c r="C205" s="122">
        <f t="shared" si="97"/>
        <v>2022</v>
      </c>
      <c r="D205" s="29" t="s">
        <v>184</v>
      </c>
      <c r="E205" s="3">
        <f t="shared" si="98"/>
        <v>0</v>
      </c>
      <c r="F205" s="3">
        <f t="shared" si="98"/>
        <v>1</v>
      </c>
      <c r="G205" s="3">
        <f t="shared" si="98"/>
        <v>12.8</v>
      </c>
      <c r="H205" s="3">
        <f t="shared" si="98"/>
        <v>25.8</v>
      </c>
      <c r="I205" s="3">
        <f t="shared" si="98"/>
        <v>32.799999999999997</v>
      </c>
      <c r="J205" s="3">
        <f t="shared" si="98"/>
        <v>38.799999999999997</v>
      </c>
      <c r="K205" s="3">
        <f t="shared" si="98"/>
        <v>48.599999999999994</v>
      </c>
      <c r="L205" s="3">
        <f t="shared" si="98"/>
        <v>52.399999999999991</v>
      </c>
      <c r="M205" s="3">
        <f>M75</f>
        <v>60.59999999999998</v>
      </c>
      <c r="N205" s="30">
        <f>N75</f>
        <v>71.999999999999957</v>
      </c>
      <c r="O205" s="37">
        <f t="shared" si="124"/>
        <v>77.001353179972895</v>
      </c>
      <c r="P205" s="37">
        <f t="shared" si="124"/>
        <v>82.34258489945897</v>
      </c>
      <c r="Q205" s="37">
        <f t="shared" si="124"/>
        <v>88.078576965472479</v>
      </c>
      <c r="R205" s="37">
        <f t="shared" si="124"/>
        <v>93.223938053921984</v>
      </c>
      <c r="S205" s="37">
        <f t="shared" si="124"/>
        <v>98.180243202080973</v>
      </c>
      <c r="T205" s="37">
        <f t="shared" si="124"/>
        <v>101.79399890305776</v>
      </c>
      <c r="U205" s="37">
        <f t="shared" si="124"/>
        <v>105.4826302947401</v>
      </c>
      <c r="V205" s="37">
        <f t="shared" si="124"/>
        <v>108.26694337866218</v>
      </c>
      <c r="W205" s="37">
        <f t="shared" si="124"/>
        <v>112.36316343542178</v>
      </c>
      <c r="X205" s="37">
        <f t="shared" si="124"/>
        <v>115.39162730560399</v>
      </c>
      <c r="Y205" s="37">
        <f t="shared" si="124"/>
        <v>118.19619718318708</v>
      </c>
      <c r="Z205" s="37">
        <f t="shared" si="124"/>
        <v>122.02158792594557</v>
      </c>
      <c r="AA205" s="37">
        <f t="shared" si="124"/>
        <v>125.11544157518354</v>
      </c>
      <c r="AB205" s="37">
        <f t="shared" si="124"/>
        <v>127.76634025366526</v>
      </c>
      <c r="AC205" s="37">
        <f t="shared" si="128"/>
        <v>129.95139893337659</v>
      </c>
      <c r="AD205" s="37">
        <f t="shared" si="122"/>
        <v>131.6916252331205</v>
      </c>
      <c r="AE205" s="37">
        <f t="shared" si="120"/>
        <v>134.09762435184643</v>
      </c>
      <c r="AF205" s="37">
        <f t="shared" si="118"/>
        <v>136.55813122068767</v>
      </c>
      <c r="AG205" s="37">
        <f t="shared" si="116"/>
        <v>138.01357006131596</v>
      </c>
      <c r="AH205" s="37">
        <f t="shared" si="114"/>
        <v>139.46153131541038</v>
      </c>
      <c r="AI205" s="37">
        <f t="shared" si="112"/>
        <v>142.12809979180446</v>
      </c>
      <c r="AJ205" s="37">
        <f t="shared" si="110"/>
        <v>144.11899924414104</v>
      </c>
      <c r="AK205" s="37">
        <f t="shared" si="108"/>
        <v>146.16739111157045</v>
      </c>
      <c r="AL205" s="37">
        <f t="shared" si="106"/>
        <v>146.16739111157045</v>
      </c>
      <c r="AM205" s="37">
        <f t="shared" si="104"/>
        <v>148.82498004087171</v>
      </c>
      <c r="AN205" s="37">
        <f t="shared" si="100"/>
        <v>148.82498004087171</v>
      </c>
      <c r="AO205" s="32">
        <f t="shared" si="101"/>
        <v>148.82498004087171</v>
      </c>
      <c r="AP205" s="31">
        <f>AO205-N205</f>
        <v>76.82498004087175</v>
      </c>
      <c r="AQ205" s="8">
        <f>AR205+'Chain Ladder - Amount'!AQ205</f>
        <v>6547129.8085339852</v>
      </c>
      <c r="AR205" s="7">
        <f t="shared" si="102"/>
        <v>3637529.8085339856</v>
      </c>
      <c r="AS205" s="62">
        <f>AQ205/'B-F Method'!F36</f>
        <v>0.92543842373751051</v>
      </c>
    </row>
    <row r="206" spans="2:45" ht="16.149999999999999" customHeight="1" x14ac:dyDescent="0.3">
      <c r="B206" s="245"/>
      <c r="C206" s="122">
        <f t="shared" si="97"/>
        <v>2022</v>
      </c>
      <c r="D206" s="29" t="s">
        <v>185</v>
      </c>
      <c r="E206" s="3">
        <f t="shared" si="98"/>
        <v>3</v>
      </c>
      <c r="F206" s="3">
        <f t="shared" si="98"/>
        <v>8</v>
      </c>
      <c r="G206" s="3">
        <f t="shared" si="98"/>
        <v>13</v>
      </c>
      <c r="H206" s="3">
        <f t="shared" si="98"/>
        <v>25.8</v>
      </c>
      <c r="I206" s="3">
        <f t="shared" si="98"/>
        <v>37.6</v>
      </c>
      <c r="J206" s="3">
        <f t="shared" si="98"/>
        <v>44.6</v>
      </c>
      <c r="K206" s="3">
        <f t="shared" si="98"/>
        <v>52.4</v>
      </c>
      <c r="L206" s="3">
        <f t="shared" si="98"/>
        <v>61.999999999999979</v>
      </c>
      <c r="M206" s="30">
        <f>M76</f>
        <v>74.599999999999937</v>
      </c>
      <c r="N206" s="37">
        <f t="shared" si="124"/>
        <v>80.368131609870687</v>
      </c>
      <c r="O206" s="37">
        <f t="shared" si="124"/>
        <v>85.950762312586107</v>
      </c>
      <c r="P206" s="37">
        <f t="shared" si="124"/>
        <v>91.912773615231572</v>
      </c>
      <c r="Q206" s="37">
        <f t="shared" si="124"/>
        <v>98.315425910711411</v>
      </c>
      <c r="R206" s="37">
        <f t="shared" si="124"/>
        <v>104.05880170427832</v>
      </c>
      <c r="S206" s="37">
        <f t="shared" si="124"/>
        <v>109.59114871047167</v>
      </c>
      <c r="T206" s="37">
        <f t="shared" si="124"/>
        <v>113.62490973522199</v>
      </c>
      <c r="U206" s="37">
        <f t="shared" si="124"/>
        <v>117.74224880670849</v>
      </c>
      <c r="V206" s="37">
        <f t="shared" si="124"/>
        <v>120.85016603409369</v>
      </c>
      <c r="W206" s="37">
        <f t="shared" si="124"/>
        <v>125.42246537610269</v>
      </c>
      <c r="X206" s="37">
        <f t="shared" si="124"/>
        <v>128.80290958297132</v>
      </c>
      <c r="Y206" s="37">
        <f t="shared" si="124"/>
        <v>131.93343793061962</v>
      </c>
      <c r="Z206" s="37">
        <f t="shared" si="124"/>
        <v>136.20343107885844</v>
      </c>
      <c r="AA206" s="37">
        <f t="shared" si="124"/>
        <v>139.65686492974228</v>
      </c>
      <c r="AB206" s="37">
        <f t="shared" si="124"/>
        <v>142.61586178914021</v>
      </c>
      <c r="AC206" s="37">
        <f t="shared" si="128"/>
        <v>145.05487683839479</v>
      </c>
      <c r="AD206" s="37">
        <f t="shared" si="122"/>
        <v>146.99735928685004</v>
      </c>
      <c r="AE206" s="37">
        <f t="shared" si="120"/>
        <v>149.6829933677806</v>
      </c>
      <c r="AF206" s="37">
        <f t="shared" si="118"/>
        <v>152.42947031030869</v>
      </c>
      <c r="AG206" s="37">
        <f t="shared" si="116"/>
        <v>154.05406614772161</v>
      </c>
      <c r="AH206" s="37">
        <f t="shared" si="114"/>
        <v>155.67031532320848</v>
      </c>
      <c r="AI206" s="37">
        <f t="shared" si="112"/>
        <v>158.64680318789698</v>
      </c>
      <c r="AJ206" s="37">
        <f t="shared" si="110"/>
        <v>160.86909303799985</v>
      </c>
      <c r="AK206" s="37">
        <f t="shared" si="108"/>
        <v>163.15555730452979</v>
      </c>
      <c r="AL206" s="37">
        <f t="shared" si="106"/>
        <v>163.15555730452979</v>
      </c>
      <c r="AM206" s="37">
        <f t="shared" si="104"/>
        <v>166.12202198279397</v>
      </c>
      <c r="AN206" s="37">
        <f t="shared" si="100"/>
        <v>166.12202198279397</v>
      </c>
      <c r="AO206" s="32">
        <f t="shared" si="101"/>
        <v>166.12202198279397</v>
      </c>
      <c r="AP206" s="31">
        <f>AO206-M206</f>
        <v>91.52202198279403</v>
      </c>
      <c r="AQ206" s="8">
        <f>AR206+'Chain Ladder - Amount'!AQ206</f>
        <v>7712609.301539707</v>
      </c>
      <c r="AR206" s="7">
        <f t="shared" si="102"/>
        <v>4333409.301539707</v>
      </c>
      <c r="AS206" s="62">
        <f>AQ206/'B-F Method'!F37</f>
        <v>1.0901792393999268</v>
      </c>
    </row>
    <row r="207" spans="2:45" ht="14" x14ac:dyDescent="0.3">
      <c r="B207" s="245"/>
      <c r="C207" s="122">
        <f t="shared" si="97"/>
        <v>2023</v>
      </c>
      <c r="D207" s="29" t="s">
        <v>186</v>
      </c>
      <c r="E207" s="3">
        <f t="shared" si="98"/>
        <v>0</v>
      </c>
      <c r="F207" s="3">
        <f t="shared" si="98"/>
        <v>1</v>
      </c>
      <c r="G207" s="3">
        <f t="shared" si="98"/>
        <v>5</v>
      </c>
      <c r="H207" s="3">
        <f t="shared" si="98"/>
        <v>14.8</v>
      </c>
      <c r="I207" s="3">
        <f t="shared" si="98"/>
        <v>28.6</v>
      </c>
      <c r="J207" s="3">
        <f t="shared" si="98"/>
        <v>37</v>
      </c>
      <c r="K207" s="3">
        <f t="shared" si="98"/>
        <v>46.399999999999991</v>
      </c>
      <c r="L207" s="30">
        <f>L77</f>
        <v>55.199999999999974</v>
      </c>
      <c r="M207" s="37">
        <f t="shared" si="124"/>
        <v>60.517058823529375</v>
      </c>
      <c r="N207" s="37">
        <f t="shared" si="124"/>
        <v>65.196286168521425</v>
      </c>
      <c r="O207" s="37">
        <f t="shared" si="124"/>
        <v>69.725031351179211</v>
      </c>
      <c r="P207" s="37">
        <f t="shared" si="124"/>
        <v>74.561537902234747</v>
      </c>
      <c r="Q207" s="37">
        <f t="shared" si="124"/>
        <v>79.755501516070652</v>
      </c>
      <c r="R207" s="37">
        <f t="shared" si="124"/>
        <v>84.41464643222244</v>
      </c>
      <c r="S207" s="37">
        <f t="shared" si="124"/>
        <v>88.902600443026458</v>
      </c>
      <c r="T207" s="37">
        <f t="shared" si="124"/>
        <v>92.174870593359913</v>
      </c>
      <c r="U207" s="37">
        <f t="shared" si="124"/>
        <v>95.514940979225386</v>
      </c>
      <c r="V207" s="37">
        <f t="shared" si="124"/>
        <v>98.036147543144025</v>
      </c>
      <c r="W207" s="37">
        <f t="shared" si="124"/>
        <v>101.7452910852237</v>
      </c>
      <c r="X207" s="37">
        <f t="shared" si="124"/>
        <v>104.48757715649351</v>
      </c>
      <c r="Y207" s="37">
        <f t="shared" si="124"/>
        <v>107.0271263275841</v>
      </c>
      <c r="Z207" s="37">
        <f t="shared" si="124"/>
        <v>110.49103284940765</v>
      </c>
      <c r="AA207" s="37">
        <f t="shared" si="124"/>
        <v>113.29252962550824</v>
      </c>
      <c r="AB207" s="37">
        <f t="shared" si="124"/>
        <v>115.6929289150367</v>
      </c>
      <c r="AC207" s="37">
        <f t="shared" si="128"/>
        <v>117.67150823416824</v>
      </c>
      <c r="AD207" s="37">
        <f t="shared" si="122"/>
        <v>119.24729006522507</v>
      </c>
      <c r="AE207" s="37">
        <f t="shared" si="120"/>
        <v>121.425931830026</v>
      </c>
      <c r="AF207" s="37">
        <f t="shared" si="118"/>
        <v>123.6539305792008</v>
      </c>
      <c r="AG207" s="37">
        <f t="shared" si="116"/>
        <v>124.97183623412278</v>
      </c>
      <c r="AH207" s="37">
        <f t="shared" si="114"/>
        <v>126.28297090471823</v>
      </c>
      <c r="AI207" s="37">
        <f t="shared" si="112"/>
        <v>128.69755925853693</v>
      </c>
      <c r="AJ207" s="37">
        <f t="shared" si="110"/>
        <v>130.5003266255826</v>
      </c>
      <c r="AK207" s="37">
        <f t="shared" si="108"/>
        <v>132.35515360300207</v>
      </c>
      <c r="AL207" s="37">
        <f t="shared" si="106"/>
        <v>132.35515360300207</v>
      </c>
      <c r="AM207" s="37">
        <f t="shared" si="104"/>
        <v>134.76161094123844</v>
      </c>
      <c r="AN207" s="37">
        <f t="shared" si="100"/>
        <v>134.76161094123844</v>
      </c>
      <c r="AO207" s="32">
        <f t="shared" si="101"/>
        <v>134.76161094123844</v>
      </c>
      <c r="AP207" s="31">
        <f>AO207-L207</f>
        <v>79.56161094123847</v>
      </c>
      <c r="AQ207" s="8">
        <f>AR207+'Chain Ladder - Amount'!AQ207</f>
        <v>6234704.544117948</v>
      </c>
      <c r="AR207" s="7">
        <f t="shared" si="102"/>
        <v>3767104.544117948</v>
      </c>
      <c r="AS207" s="62">
        <f>AQ207/'B-F Method'!F38</f>
        <v>0.83582130461572823</v>
      </c>
    </row>
    <row r="208" spans="2:45" ht="14" x14ac:dyDescent="0.3">
      <c r="B208" s="245"/>
      <c r="C208" s="122">
        <f t="shared" si="97"/>
        <v>2023</v>
      </c>
      <c r="D208" s="29" t="s">
        <v>187</v>
      </c>
      <c r="E208" s="3">
        <f t="shared" si="98"/>
        <v>0</v>
      </c>
      <c r="F208" s="3">
        <f t="shared" si="98"/>
        <v>1</v>
      </c>
      <c r="G208" s="3">
        <f t="shared" si="98"/>
        <v>8</v>
      </c>
      <c r="H208" s="3">
        <f t="shared" si="98"/>
        <v>20</v>
      </c>
      <c r="I208" s="3">
        <f t="shared" si="98"/>
        <v>34.599999999999994</v>
      </c>
      <c r="J208" s="3">
        <f t="shared" si="98"/>
        <v>42.59999999999998</v>
      </c>
      <c r="K208" s="30">
        <f>K78</f>
        <v>52.799999999999955</v>
      </c>
      <c r="L208" s="37">
        <f t="shared" ref="L208:L213" si="136">K$217*K208</f>
        <v>58.983913043478196</v>
      </c>
      <c r="M208" s="37">
        <f t="shared" si="124"/>
        <v>64.665451726342638</v>
      </c>
      <c r="N208" s="37">
        <f t="shared" si="124"/>
        <v>69.665436125394763</v>
      </c>
      <c r="O208" s="37">
        <f t="shared" si="124"/>
        <v>74.504622937893998</v>
      </c>
      <c r="P208" s="37">
        <f t="shared" si="124"/>
        <v>79.672667898793861</v>
      </c>
      <c r="Q208" s="37">
        <f t="shared" si="124"/>
        <v>85.222673300052691</v>
      </c>
      <c r="R208" s="37">
        <f t="shared" si="124"/>
        <v>90.201198636850904</v>
      </c>
      <c r="S208" s="37">
        <f t="shared" si="124"/>
        <v>94.996798077365284</v>
      </c>
      <c r="T208" s="37">
        <f t="shared" si="124"/>
        <v>98.493379562909453</v>
      </c>
      <c r="U208" s="37">
        <f t="shared" si="124"/>
        <v>102.06240893245631</v>
      </c>
      <c r="V208" s="37">
        <f t="shared" si="124"/>
        <v>104.7564420616379</v>
      </c>
      <c r="W208" s="37">
        <f t="shared" si="124"/>
        <v>108.71984423830105</v>
      </c>
      <c r="X208" s="37">
        <f t="shared" si="124"/>
        <v>111.65011168699888</v>
      </c>
      <c r="Y208" s="37">
        <f t="shared" si="124"/>
        <v>114.3637447934707</v>
      </c>
      <c r="Z208" s="37">
        <f t="shared" si="124"/>
        <v>118.06509916075289</v>
      </c>
      <c r="AA208" s="37">
        <f t="shared" si="124"/>
        <v>121.05863615772938</v>
      </c>
      <c r="AB208" s="37">
        <f t="shared" si="124"/>
        <v>123.62358077662746</v>
      </c>
      <c r="AC208" s="37">
        <f t="shared" si="128"/>
        <v>125.73779002498398</v>
      </c>
      <c r="AD208" s="37">
        <f t="shared" si="122"/>
        <v>127.42159036010263</v>
      </c>
      <c r="AE208" s="37">
        <f t="shared" si="120"/>
        <v>129.74957616459372</v>
      </c>
      <c r="AF208" s="37">
        <f t="shared" si="118"/>
        <v>132.13030233275143</v>
      </c>
      <c r="AG208" s="37">
        <f t="shared" si="116"/>
        <v>133.53854929922653</v>
      </c>
      <c r="AH208" s="37">
        <f t="shared" si="114"/>
        <v>134.93956113615934</v>
      </c>
      <c r="AI208" s="37">
        <f t="shared" si="112"/>
        <v>137.51966746763466</v>
      </c>
      <c r="AJ208" s="37">
        <f t="shared" si="110"/>
        <v>139.44601300414629</v>
      </c>
      <c r="AK208" s="37">
        <f t="shared" si="108"/>
        <v>141.42798679303772</v>
      </c>
      <c r="AL208" s="37">
        <f t="shared" si="106"/>
        <v>141.42798679303772</v>
      </c>
      <c r="AM208" s="37">
        <f t="shared" si="104"/>
        <v>143.9994047347293</v>
      </c>
      <c r="AN208" s="37">
        <f t="shared" si="100"/>
        <v>143.9994047347293</v>
      </c>
      <c r="AO208" s="32">
        <f t="shared" si="101"/>
        <v>143.9994047347293</v>
      </c>
      <c r="AP208" s="31">
        <f>AO208-K208</f>
        <v>91.199404734729342</v>
      </c>
      <c r="AQ208" s="8">
        <f>AR208+'Chain Ladder - Amount'!AQ208</f>
        <v>6543133.9333462082</v>
      </c>
      <c r="AR208" s="7">
        <f t="shared" si="102"/>
        <v>4318133.9333462082</v>
      </c>
      <c r="AS208" s="62">
        <f>AQ208/'B-F Method'!F39</f>
        <v>0.87716919089685241</v>
      </c>
    </row>
    <row r="209" spans="2:45" ht="14" x14ac:dyDescent="0.3">
      <c r="B209" s="245"/>
      <c r="C209" s="122">
        <f t="shared" si="97"/>
        <v>2023</v>
      </c>
      <c r="D209" s="29" t="s">
        <v>188</v>
      </c>
      <c r="E209" s="3">
        <f t="shared" si="98"/>
        <v>1</v>
      </c>
      <c r="F209" s="3">
        <f t="shared" si="98"/>
        <v>1</v>
      </c>
      <c r="G209" s="3">
        <f t="shared" si="98"/>
        <v>11.8</v>
      </c>
      <c r="H209" s="3">
        <f t="shared" si="98"/>
        <v>29.200000000000003</v>
      </c>
      <c r="I209" s="3">
        <f t="shared" si="98"/>
        <v>40.4</v>
      </c>
      <c r="J209" s="30">
        <f>J79</f>
        <v>50.999999999999979</v>
      </c>
      <c r="K209" s="37">
        <f>J$217*J209</f>
        <v>58.276772015955778</v>
      </c>
      <c r="L209" s="37">
        <f t="shared" si="136"/>
        <v>65.102122216737541</v>
      </c>
      <c r="M209" s="37">
        <f t="shared" si="124"/>
        <v>71.372988400849749</v>
      </c>
      <c r="N209" s="37">
        <f t="shared" si="124"/>
        <v>76.891604895298542</v>
      </c>
      <c r="O209" s="37">
        <f t="shared" si="124"/>
        <v>82.232744793303041</v>
      </c>
      <c r="P209" s="37">
        <f t="shared" si="124"/>
        <v>87.936854224260813</v>
      </c>
      <c r="Q209" s="37">
        <f t="shared" si="124"/>
        <v>94.062543607906349</v>
      </c>
      <c r="R209" s="37">
        <f t="shared" si="124"/>
        <v>99.557475161471672</v>
      </c>
      <c r="S209" s="37">
        <f t="shared" si="124"/>
        <v>104.85050651137134</v>
      </c>
      <c r="T209" s="37">
        <f t="shared" si="124"/>
        <v>108.70977700508855</v>
      </c>
      <c r="U209" s="37">
        <f t="shared" si="124"/>
        <v>112.64901016583349</v>
      </c>
      <c r="V209" s="37">
        <f t="shared" si="124"/>
        <v>115.62248657630219</v>
      </c>
      <c r="W209" s="37">
        <f t="shared" si="124"/>
        <v>119.99699955086548</v>
      </c>
      <c r="X209" s="37">
        <f t="shared" si="124"/>
        <v>123.23121409733405</v>
      </c>
      <c r="Y209" s="37">
        <f t="shared" si="124"/>
        <v>126.2263235268948</v>
      </c>
      <c r="Z209" s="37">
        <f t="shared" si="124"/>
        <v>130.31160732637144</v>
      </c>
      <c r="AA209" s="37">
        <f t="shared" si="124"/>
        <v>133.61565416527537</v>
      </c>
      <c r="AB209" s="37">
        <f t="shared" si="124"/>
        <v>136.44665213476546</v>
      </c>
      <c r="AC209" s="37">
        <f t="shared" si="128"/>
        <v>138.78016142189611</v>
      </c>
      <c r="AD209" s="37">
        <f t="shared" si="122"/>
        <v>140.63861688117831</v>
      </c>
      <c r="AE209" s="37">
        <f t="shared" si="120"/>
        <v>143.20807707028263</v>
      </c>
      <c r="AF209" s="37">
        <f t="shared" si="118"/>
        <v>145.8357482091869</v>
      </c>
      <c r="AG209" s="37">
        <f t="shared" si="116"/>
        <v>147.39006804644885</v>
      </c>
      <c r="AH209" s="37">
        <f t="shared" si="114"/>
        <v>148.93640227774787</v>
      </c>
      <c r="AI209" s="37">
        <f t="shared" si="112"/>
        <v>151.78413463487499</v>
      </c>
      <c r="AJ209" s="37">
        <f t="shared" si="110"/>
        <v>153.91029371925458</v>
      </c>
      <c r="AK209" s="37">
        <f t="shared" si="108"/>
        <v>156.0978511934369</v>
      </c>
      <c r="AL209" s="37">
        <f t="shared" si="106"/>
        <v>156.0978511934369</v>
      </c>
      <c r="AM209" s="37">
        <f t="shared" si="104"/>
        <v>158.93599394240846</v>
      </c>
      <c r="AN209" s="37">
        <f t="shared" si="100"/>
        <v>158.93599394240846</v>
      </c>
      <c r="AO209" s="32">
        <f t="shared" si="101"/>
        <v>158.93599394240846</v>
      </c>
      <c r="AP209" s="31">
        <f>AO209-J209</f>
        <v>107.93599394240849</v>
      </c>
      <c r="AQ209" s="8">
        <f>AR209+'Chain Ladder - Amount'!AQ209</f>
        <v>7051382.4586010454</v>
      </c>
      <c r="AR209" s="7">
        <f t="shared" si="102"/>
        <v>5110582.4586010454</v>
      </c>
      <c r="AS209" s="62">
        <f>AQ209/'B-F Method'!F40</f>
        <v>0.94530472842577906</v>
      </c>
    </row>
    <row r="210" spans="2:45" ht="14" x14ac:dyDescent="0.3">
      <c r="B210" s="245"/>
      <c r="C210" s="122">
        <f t="shared" si="97"/>
        <v>2023</v>
      </c>
      <c r="D210" s="29" t="s">
        <v>189</v>
      </c>
      <c r="E210" s="3">
        <f t="shared" si="98"/>
        <v>0</v>
      </c>
      <c r="F210" s="3">
        <f t="shared" si="98"/>
        <v>0</v>
      </c>
      <c r="G210" s="3">
        <f t="shared" si="98"/>
        <v>3</v>
      </c>
      <c r="H210" s="3">
        <f t="shared" si="98"/>
        <v>16.400000000000002</v>
      </c>
      <c r="I210" s="30">
        <f>I80</f>
        <v>29.000000000000007</v>
      </c>
      <c r="J210" s="37">
        <f>I$217*I210</f>
        <v>35.393950437317791</v>
      </c>
      <c r="K210" s="37">
        <f>J$217*J210</f>
        <v>40.4440231446982</v>
      </c>
      <c r="L210" s="37">
        <f t="shared" si="136"/>
        <v>45.180809551047354</v>
      </c>
      <c r="M210" s="37">
        <f t="shared" si="124"/>
        <v>49.532784588684997</v>
      </c>
      <c r="N210" s="37">
        <f t="shared" si="124"/>
        <v>53.362699072745485</v>
      </c>
      <c r="O210" s="37">
        <f t="shared" si="124"/>
        <v>57.069444971348467</v>
      </c>
      <c r="P210" s="37">
        <f t="shared" si="124"/>
        <v>61.028091373080947</v>
      </c>
      <c r="Q210" s="37">
        <f t="shared" si="124"/>
        <v>65.27931385228004</v>
      </c>
      <c r="R210" s="37">
        <f t="shared" si="124"/>
        <v>69.092791010384843</v>
      </c>
      <c r="S210" s="37">
        <f t="shared" si="124"/>
        <v>72.766149623355787</v>
      </c>
      <c r="T210" s="37">
        <f t="shared" si="124"/>
        <v>75.44447959548971</v>
      </c>
      <c r="U210" s="37">
        <f t="shared" si="124"/>
        <v>78.178303580831766</v>
      </c>
      <c r="V210" s="37">
        <f t="shared" si="124"/>
        <v>80.241893320021234</v>
      </c>
      <c r="W210" s="37">
        <f t="shared" si="124"/>
        <v>83.277801073140779</v>
      </c>
      <c r="X210" s="37">
        <f t="shared" si="124"/>
        <v>85.522342825324316</v>
      </c>
      <c r="Y210" s="37">
        <f t="shared" si="124"/>
        <v>87.600945858740332</v>
      </c>
      <c r="Z210" s="37">
        <f t="shared" si="124"/>
        <v>90.43612884542766</v>
      </c>
      <c r="AA210" s="37">
        <f t="shared" si="124"/>
        <v>92.729134140697127</v>
      </c>
      <c r="AB210" s="37">
        <f t="shared" si="124"/>
        <v>94.693843980310447</v>
      </c>
      <c r="AC210" s="37">
        <f t="shared" si="128"/>
        <v>96.313297157834427</v>
      </c>
      <c r="AD210" s="37">
        <f t="shared" si="122"/>
        <v>97.603063440497095</v>
      </c>
      <c r="AE210" s="37">
        <f t="shared" si="120"/>
        <v>99.386266314689635</v>
      </c>
      <c r="AF210" s="37">
        <f t="shared" si="118"/>
        <v>101.20986753147294</v>
      </c>
      <c r="AG210" s="37">
        <f t="shared" si="116"/>
        <v>102.28856398801783</v>
      </c>
      <c r="AH210" s="37">
        <f t="shared" si="114"/>
        <v>103.361718441785</v>
      </c>
      <c r="AI210" s="37">
        <f t="shared" si="112"/>
        <v>105.33804193015565</v>
      </c>
      <c r="AJ210" s="37">
        <f t="shared" si="110"/>
        <v>106.81359426847692</v>
      </c>
      <c r="AK210" s="37">
        <f t="shared" si="108"/>
        <v>108.33175702965325</v>
      </c>
      <c r="AL210" s="37">
        <f t="shared" si="106"/>
        <v>108.33175702965325</v>
      </c>
      <c r="AM210" s="37">
        <f t="shared" si="104"/>
        <v>110.3014253392833</v>
      </c>
      <c r="AN210" s="37">
        <f t="shared" si="100"/>
        <v>110.3014253392833</v>
      </c>
      <c r="AO210" s="32">
        <f t="shared" si="101"/>
        <v>110.3014253392833</v>
      </c>
      <c r="AP210" s="31">
        <f>AO210-I210</f>
        <v>81.301425339283298</v>
      </c>
      <c r="AQ210" s="8">
        <f>AR210+'Chain Ladder - Amount'!AQ210</f>
        <v>5031881.7439667182</v>
      </c>
      <c r="AR210" s="7">
        <f t="shared" si="102"/>
        <v>3849481.7439667182</v>
      </c>
      <c r="AS210" s="62">
        <f>AQ210/'B-F Method'!F41</f>
        <v>0.67457149479235434</v>
      </c>
    </row>
    <row r="211" spans="2:45" ht="14" x14ac:dyDescent="0.3">
      <c r="B211" s="245"/>
      <c r="C211" s="122">
        <f t="shared" si="97"/>
        <v>2024</v>
      </c>
      <c r="D211" s="29" t="s">
        <v>190</v>
      </c>
      <c r="E211" s="3">
        <f t="shared" si="98"/>
        <v>0</v>
      </c>
      <c r="F211" s="3">
        <f t="shared" si="98"/>
        <v>1</v>
      </c>
      <c r="G211" s="3">
        <f t="shared" si="98"/>
        <v>9</v>
      </c>
      <c r="H211" s="30">
        <f>H81</f>
        <v>26.800000000000008</v>
      </c>
      <c r="I211" s="37">
        <f>H$217*H211</f>
        <v>37.478341968911934</v>
      </c>
      <c r="J211" s="37">
        <f>I$217*I211</f>
        <v>45.741606142086752</v>
      </c>
      <c r="K211" s="37">
        <f>J$217*J211</f>
        <v>52.268101035020265</v>
      </c>
      <c r="L211" s="37">
        <f t="shared" si="136"/>
        <v>58.389718302980505</v>
      </c>
      <c r="M211" s="37">
        <f t="shared" si="124"/>
        <v>64.014022051282296</v>
      </c>
      <c r="N211" s="37">
        <f t="shared" si="124"/>
        <v>68.963637387327395</v>
      </c>
      <c r="O211" s="37">
        <f t="shared" si="124"/>
        <v>73.754074986627543</v>
      </c>
      <c r="P211" s="37">
        <f t="shared" si="124"/>
        <v>78.870057868632117</v>
      </c>
      <c r="Q211" s="37">
        <f t="shared" si="124"/>
        <v>84.364153381092436</v>
      </c>
      <c r="R211" s="37">
        <f t="shared" si="124"/>
        <v>89.29252583012989</v>
      </c>
      <c r="S211" s="37">
        <f t="shared" si="124"/>
        <v>94.039815149832407</v>
      </c>
      <c r="T211" s="37">
        <f t="shared" si="124"/>
        <v>97.501172618840059</v>
      </c>
      <c r="U211" s="37">
        <f t="shared" si="124"/>
        <v>101.03424814316638</v>
      </c>
      <c r="V211" s="37">
        <f t="shared" si="124"/>
        <v>103.70114200278296</v>
      </c>
      <c r="W211" s="37">
        <f t="shared" si="124"/>
        <v>107.62461748407556</v>
      </c>
      <c r="X211" s="37">
        <f t="shared" si="124"/>
        <v>110.52536587551816</v>
      </c>
      <c r="Y211" s="37">
        <f t="shared" si="124"/>
        <v>113.21166226531068</v>
      </c>
      <c r="Z211" s="37">
        <f t="shared" si="124"/>
        <v>116.87572976598339</v>
      </c>
      <c r="AA211" s="37">
        <f t="shared" si="124"/>
        <v>119.83911033814321</v>
      </c>
      <c r="AB211" s="37">
        <f t="shared" si="124"/>
        <v>122.37821610499543</v>
      </c>
      <c r="AC211" s="37">
        <f t="shared" si="128"/>
        <v>124.47112713912938</v>
      </c>
      <c r="AD211" s="37">
        <f t="shared" si="122"/>
        <v>126.13796513228813</v>
      </c>
      <c r="AE211" s="37">
        <f t="shared" si="120"/>
        <v>128.44249917087208</v>
      </c>
      <c r="AF211" s="37">
        <f t="shared" si="118"/>
        <v>130.79924227492481</v>
      </c>
      <c r="AG211" s="37">
        <f t="shared" si="116"/>
        <v>132.19330278109871</v>
      </c>
      <c r="AH211" s="37">
        <f t="shared" si="114"/>
        <v>133.58020104329688</v>
      </c>
      <c r="AI211" s="37">
        <f t="shared" si="112"/>
        <v>136.13431578599855</v>
      </c>
      <c r="AJ211" s="37">
        <f t="shared" si="110"/>
        <v>138.04125561802036</v>
      </c>
      <c r="AK211" s="37">
        <f t="shared" si="108"/>
        <v>140.00326331208359</v>
      </c>
      <c r="AL211" s="37">
        <f t="shared" si="106"/>
        <v>140.00326331208359</v>
      </c>
      <c r="AM211" s="37">
        <f t="shared" si="104"/>
        <v>142.54877719048508</v>
      </c>
      <c r="AN211" s="37">
        <f t="shared" si="100"/>
        <v>142.54877719048508</v>
      </c>
      <c r="AO211" s="32">
        <f t="shared" si="101"/>
        <v>142.54877719048508</v>
      </c>
      <c r="AP211" s="31">
        <f>AO211-H211</f>
        <v>115.74877719048507</v>
      </c>
      <c r="AQ211" s="8">
        <f>AR211+'Chain Ladder - Amount'!AQ211</f>
        <v>6416704.2202126225</v>
      </c>
      <c r="AR211" s="7">
        <f t="shared" si="102"/>
        <v>5480504.2202126225</v>
      </c>
      <c r="AS211" s="62">
        <f>AQ211/'B-F Method'!F42</f>
        <v>0.86504724750936912</v>
      </c>
    </row>
    <row r="212" spans="2:45" ht="14" x14ac:dyDescent="0.3">
      <c r="B212" s="245"/>
      <c r="C212" s="122">
        <f t="shared" si="97"/>
        <v>2024</v>
      </c>
      <c r="D212" s="29" t="s">
        <v>191</v>
      </c>
      <c r="E212" s="3">
        <f t="shared" si="98"/>
        <v>0</v>
      </c>
      <c r="F212" s="3">
        <f t="shared" si="98"/>
        <v>1</v>
      </c>
      <c r="G212" s="30">
        <f>G82</f>
        <v>9.4</v>
      </c>
      <c r="H212" s="37">
        <f>G$217*G212</f>
        <v>19.336853448275861</v>
      </c>
      <c r="I212" s="37">
        <f>H$217*H212</f>
        <v>27.041537542433449</v>
      </c>
      <c r="J212" s="37">
        <f>I$217*I212</f>
        <v>33.003684121577848</v>
      </c>
      <c r="K212" s="37">
        <f>J$217*J212</f>
        <v>37.712709318427706</v>
      </c>
      <c r="L212" s="37">
        <f t="shared" si="136"/>
        <v>42.129605436971815</v>
      </c>
      <c r="M212" s="37">
        <f t="shared" si="124"/>
        <v>46.18767772538601</v>
      </c>
      <c r="N212" s="37">
        <f t="shared" si="124"/>
        <v>49.758945873835366</v>
      </c>
      <c r="O212" s="37">
        <f t="shared" si="124"/>
        <v>53.215363404088251</v>
      </c>
      <c r="P212" s="37">
        <f t="shared" si="124"/>
        <v>56.906669793387145</v>
      </c>
      <c r="Q212" s="37">
        <f t="shared" si="124"/>
        <v>60.870793664852641</v>
      </c>
      <c r="R212" s="37">
        <f t="shared" si="124"/>
        <v>64.426734552373446</v>
      </c>
      <c r="S212" s="37">
        <f t="shared" si="124"/>
        <v>67.852019546838093</v>
      </c>
      <c r="T212" s="37">
        <f t="shared" si="124"/>
        <v>70.349473356923767</v>
      </c>
      <c r="U212" s="37">
        <f t="shared" si="124"/>
        <v>72.898673492580045</v>
      </c>
      <c r="V212" s="37">
        <f t="shared" si="124"/>
        <v>74.822902437561851</v>
      </c>
      <c r="W212" s="37">
        <f t="shared" si="124"/>
        <v>77.653785661056574</v>
      </c>
      <c r="X212" s="37">
        <f t="shared" si="124"/>
        <v>79.746746352685221</v>
      </c>
      <c r="Y212" s="37">
        <f t="shared" si="124"/>
        <v>81.684974696269194</v>
      </c>
      <c r="Z212" s="37">
        <f t="shared" si="124"/>
        <v>84.328688736757954</v>
      </c>
      <c r="AA212" s="37">
        <f t="shared" si="124"/>
        <v>86.466840073896847</v>
      </c>
      <c r="AB212" s="37">
        <f t="shared" si="124"/>
        <v>88.298866794168987</v>
      </c>
      <c r="AC212" s="37">
        <f t="shared" si="128"/>
        <v>89.808953135487187</v>
      </c>
      <c r="AD212" s="37">
        <f t="shared" si="122"/>
        <v>91.011617389059168</v>
      </c>
      <c r="AE212" s="37">
        <f t="shared" si="120"/>
        <v>92.674394887964439</v>
      </c>
      <c r="AF212" s="37">
        <f t="shared" si="118"/>
        <v>94.374842500587647</v>
      </c>
      <c r="AG212" s="37">
        <f t="shared" si="116"/>
        <v>95.380691146330705</v>
      </c>
      <c r="AH212" s="37">
        <f t="shared" si="114"/>
        <v>96.381372058412595</v>
      </c>
      <c r="AI212" s="37">
        <f t="shared" si="112"/>
        <v>98.22422812071494</v>
      </c>
      <c r="AJ212" s="37">
        <f t="shared" si="110"/>
        <v>99.600131705285278</v>
      </c>
      <c r="AK212" s="37">
        <f t="shared" si="108"/>
        <v>101.01576809500507</v>
      </c>
      <c r="AL212" s="37">
        <f t="shared" si="106"/>
        <v>101.01576809500507</v>
      </c>
      <c r="AM212" s="37">
        <f t="shared" si="104"/>
        <v>102.85241842400515</v>
      </c>
      <c r="AN212" s="37">
        <f t="shared" si="100"/>
        <v>102.85241842400515</v>
      </c>
      <c r="AO212" s="32">
        <f t="shared" si="101"/>
        <v>102.85241842400515</v>
      </c>
      <c r="AP212" s="31">
        <f>AO212-G212</f>
        <v>93.452418424005145</v>
      </c>
      <c r="AQ212" s="8">
        <f>AR212+'Chain Ladder - Amount'!AQ212</f>
        <v>4723610.2312042201</v>
      </c>
      <c r="AR212" s="7">
        <f t="shared" si="102"/>
        <v>4424810.2312042201</v>
      </c>
      <c r="AS212" s="62">
        <f>AQ212/'B-F Method'!F43</f>
        <v>0.63679825165369819</v>
      </c>
    </row>
    <row r="213" spans="2:45" ht="14" x14ac:dyDescent="0.3">
      <c r="B213" s="245"/>
      <c r="C213" s="122">
        <f t="shared" si="97"/>
        <v>2024</v>
      </c>
      <c r="D213" s="29" t="s">
        <v>192</v>
      </c>
      <c r="E213" s="3">
        <f t="shared" si="98"/>
        <v>0.8</v>
      </c>
      <c r="F213" s="30">
        <f>F83</f>
        <v>4.3999999999999995</v>
      </c>
      <c r="G213" s="37">
        <f>F$217*F213</f>
        <v>17.600000000000001</v>
      </c>
      <c r="H213" s="37">
        <f>G$217*G213</f>
        <v>36.2051724137931</v>
      </c>
      <c r="I213" s="37">
        <f>H$217*H213</f>
        <v>50.630963909237096</v>
      </c>
      <c r="J213" s="37">
        <f>I$217*I213</f>
        <v>61.794131972315967</v>
      </c>
      <c r="K213" s="37">
        <f>J$217*J213</f>
        <v>70.611030213226329</v>
      </c>
      <c r="L213" s="37">
        <f t="shared" si="136"/>
        <v>78.880963371351456</v>
      </c>
      <c r="M213" s="37">
        <f t="shared" si="124"/>
        <v>86.479056166680152</v>
      </c>
      <c r="N213" s="37">
        <f t="shared" si="124"/>
        <v>93.165685891436397</v>
      </c>
      <c r="O213" s="37">
        <f t="shared" si="124"/>
        <v>99.637276160846056</v>
      </c>
      <c r="P213" s="37">
        <f t="shared" si="124"/>
        <v>106.54865833655462</v>
      </c>
      <c r="Q213" s="37">
        <f t="shared" si="124"/>
        <v>113.97084771291554</v>
      </c>
      <c r="R213" s="37">
        <f t="shared" si="124"/>
        <v>120.62877958742257</v>
      </c>
      <c r="S213" s="37">
        <f t="shared" si="124"/>
        <v>127.04207915152659</v>
      </c>
      <c r="T213" s="37">
        <f t="shared" si="124"/>
        <v>131.7181628810487</v>
      </c>
      <c r="U213" s="37">
        <f t="shared" si="124"/>
        <v>136.49113334780941</v>
      </c>
      <c r="V213" s="37">
        <f t="shared" si="124"/>
        <v>140.09394498947748</v>
      </c>
      <c r="W213" s="37">
        <f t="shared" si="124"/>
        <v>145.39432208878674</v>
      </c>
      <c r="X213" s="37">
        <f t="shared" si="124"/>
        <v>149.31305700077229</v>
      </c>
      <c r="Y213" s="37">
        <f t="shared" si="124"/>
        <v>152.94208028237631</v>
      </c>
      <c r="Z213" s="37">
        <f t="shared" si="124"/>
        <v>157.89201295392974</v>
      </c>
      <c r="AA213" s="37">
        <f t="shared" si="124"/>
        <v>161.89536013835999</v>
      </c>
      <c r="AB213" s="37">
        <f t="shared" si="124"/>
        <v>165.32553782738017</v>
      </c>
      <c r="AC213" s="37">
        <f t="shared" si="128"/>
        <v>168.15293353027383</v>
      </c>
      <c r="AD213" s="37">
        <f t="shared" si="122"/>
        <v>170.40473043057881</v>
      </c>
      <c r="AE213" s="37">
        <f t="shared" si="120"/>
        <v>173.51801596044402</v>
      </c>
      <c r="AF213" s="37">
        <f t="shared" si="118"/>
        <v>176.70183276705768</v>
      </c>
      <c r="AG213" s="37">
        <f t="shared" si="116"/>
        <v>178.58512384844894</v>
      </c>
      <c r="AH213" s="37">
        <f t="shared" si="114"/>
        <v>180.45873917319801</v>
      </c>
      <c r="AI213" s="37">
        <f t="shared" si="112"/>
        <v>183.90919307708327</v>
      </c>
      <c r="AJ213" s="37">
        <f t="shared" si="110"/>
        <v>186.48535298010859</v>
      </c>
      <c r="AK213" s="37">
        <f t="shared" si="108"/>
        <v>189.13590622043503</v>
      </c>
      <c r="AL213" s="37">
        <f t="shared" si="106"/>
        <v>189.13590622043503</v>
      </c>
      <c r="AM213" s="37">
        <f t="shared" si="104"/>
        <v>192.57474087898837</v>
      </c>
      <c r="AN213" s="37">
        <f t="shared" si="100"/>
        <v>192.57474087898837</v>
      </c>
      <c r="AO213" s="32">
        <f t="shared" si="101"/>
        <v>192.57474087898837</v>
      </c>
      <c r="AP213" s="31">
        <f>AO213-F213</f>
        <v>188.17474087898836</v>
      </c>
      <c r="AQ213" s="8">
        <f>AR213+'Chain Ladder - Amount'!AQ213</f>
        <v>9176948.2198670525</v>
      </c>
      <c r="AR213" s="7">
        <f t="shared" si="102"/>
        <v>8909748.2198670525</v>
      </c>
      <c r="AS213" s="62">
        <f>AQ213/'B-F Method'!F44</f>
        <v>1.2371606241605679</v>
      </c>
    </row>
    <row r="214" spans="2:45" ht="14" x14ac:dyDescent="0.3">
      <c r="B214" s="245"/>
      <c r="C214" s="123">
        <f t="shared" si="97"/>
        <v>2024</v>
      </c>
      <c r="D214" s="41" t="s">
        <v>193</v>
      </c>
      <c r="E214" s="30">
        <f>E84</f>
        <v>0.8</v>
      </c>
      <c r="F214" s="42">
        <f>E$217*E214</f>
        <v>3.4909090909090907</v>
      </c>
      <c r="G214" s="42">
        <f>F217*F214</f>
        <v>13.963636363636367</v>
      </c>
      <c r="H214" s="42">
        <f t="shared" ref="H214:M214" si="137">G217*G214</f>
        <v>28.724764890282135</v>
      </c>
      <c r="I214" s="42">
        <f t="shared" si="137"/>
        <v>40.170020952783155</v>
      </c>
      <c r="J214" s="42">
        <f t="shared" si="137"/>
        <v>49.026749333407714</v>
      </c>
      <c r="K214" s="42">
        <f t="shared" si="137"/>
        <v>56.021974384047347</v>
      </c>
      <c r="L214" s="42">
        <f t="shared" si="137"/>
        <v>62.583243666526791</v>
      </c>
      <c r="M214" s="42">
        <f t="shared" si="137"/>
        <v>68.611482578523109</v>
      </c>
      <c r="N214" s="42">
        <f t="shared" si="124"/>
        <v>73.916577236180956</v>
      </c>
      <c r="O214" s="42">
        <f t="shared" si="124"/>
        <v>79.051062078026632</v>
      </c>
      <c r="P214" s="42">
        <f t="shared" si="124"/>
        <v>84.534472729828465</v>
      </c>
      <c r="Q214" s="42">
        <f t="shared" si="124"/>
        <v>90.423151904461932</v>
      </c>
      <c r="R214" s="42">
        <f t="shared" si="124"/>
        <v>95.705478019773295</v>
      </c>
      <c r="S214" s="42">
        <f t="shared" si="124"/>
        <v>100.79371569046739</v>
      </c>
      <c r="T214" s="42">
        <f t="shared" si="124"/>
        <v>104.50366641802212</v>
      </c>
      <c r="U214" s="42">
        <f t="shared" si="124"/>
        <v>108.29048596189838</v>
      </c>
      <c r="V214" s="42">
        <f t="shared" si="124"/>
        <v>111.14891503297387</v>
      </c>
      <c r="W214" s="42">
        <f t="shared" si="124"/>
        <v>115.35417289688867</v>
      </c>
      <c r="X214" s="42">
        <f t="shared" si="124"/>
        <v>118.46325183532348</v>
      </c>
      <c r="Y214" s="42">
        <f t="shared" si="124"/>
        <v>121.34247691824899</v>
      </c>
      <c r="Z214" s="42">
        <f t="shared" si="124"/>
        <v>125.26969622791121</v>
      </c>
      <c r="AA214" s="42">
        <f t="shared" si="124"/>
        <v>128.44590556431871</v>
      </c>
      <c r="AB214" s="42">
        <f t="shared" si="124"/>
        <v>131.16736885478099</v>
      </c>
      <c r="AC214" s="42">
        <f t="shared" si="128"/>
        <v>133.4105918917875</v>
      </c>
      <c r="AD214" s="42">
        <f t="shared" si="122"/>
        <v>135.19714149864106</v>
      </c>
      <c r="AE214" s="42">
        <f t="shared" si="120"/>
        <v>137.66718621655065</v>
      </c>
      <c r="AF214" s="42">
        <f t="shared" si="118"/>
        <v>140.19318963336809</v>
      </c>
      <c r="AG214" s="42">
        <f t="shared" si="116"/>
        <v>141.68737098719916</v>
      </c>
      <c r="AH214" s="42">
        <f t="shared" si="114"/>
        <v>143.17387570766124</v>
      </c>
      <c r="AI214" s="42">
        <f t="shared" si="112"/>
        <v>145.91142591239665</v>
      </c>
      <c r="AJ214" s="42">
        <f t="shared" si="110"/>
        <v>147.95532137264814</v>
      </c>
      <c r="AK214" s="42">
        <f t="shared" si="108"/>
        <v>150.05823964596499</v>
      </c>
      <c r="AL214" s="42">
        <f t="shared" si="106"/>
        <v>150.05823964596499</v>
      </c>
      <c r="AM214" s="42">
        <f t="shared" si="104"/>
        <v>152.78657127589162</v>
      </c>
      <c r="AN214" s="116">
        <f t="shared" si="100"/>
        <v>152.78657127589162</v>
      </c>
      <c r="AO214" s="32">
        <f>AN214</f>
        <v>152.78657127589162</v>
      </c>
      <c r="AP214" s="31">
        <f>AO214-E214</f>
        <v>151.98657127589161</v>
      </c>
      <c r="AQ214" s="44">
        <f>AR214+'Chain Ladder - Amount'!AQ214</f>
        <v>7259501.0367045403</v>
      </c>
      <c r="AR214" s="45">
        <f t="shared" si="102"/>
        <v>7196301.0367045403</v>
      </c>
      <c r="AS214" s="63">
        <f>AQ214/'B-F Method'!F45</f>
        <v>0.97866617730505079</v>
      </c>
    </row>
    <row r="215" spans="2:45" ht="14" x14ac:dyDescent="0.3">
      <c r="AN215" s="49" t="s">
        <v>40</v>
      </c>
      <c r="AO215" s="50">
        <f>SUM(AO179:AO214)</f>
        <v>3887.2787407245582</v>
      </c>
      <c r="AP215" s="51">
        <f>SUM(AP179:AP214)</f>
        <v>1628.6787407245588</v>
      </c>
      <c r="AQ215" s="52">
        <f>SUM(AQ179:AQ214)</f>
        <v>184055918.8683596</v>
      </c>
      <c r="AR215" s="52">
        <f>SUM(AR179:AR214)</f>
        <v>77115118.868359596</v>
      </c>
      <c r="AS215" s="64">
        <f>AQ215/'B-F Method'!F46</f>
        <v>0.87174724579999763</v>
      </c>
    </row>
    <row r="216" spans="2:45" ht="14" x14ac:dyDescent="0.3">
      <c r="C216" s="124"/>
      <c r="D216" s="199"/>
      <c r="E216" s="199" t="s">
        <v>21</v>
      </c>
      <c r="F216" s="214" t="s">
        <v>22</v>
      </c>
      <c r="G216" s="214" t="s">
        <v>23</v>
      </c>
      <c r="H216" s="214" t="s">
        <v>24</v>
      </c>
      <c r="I216" s="214" t="s">
        <v>25</v>
      </c>
      <c r="J216" s="214" t="s">
        <v>26</v>
      </c>
      <c r="K216" s="214" t="s">
        <v>27</v>
      </c>
      <c r="L216" s="214" t="s">
        <v>28</v>
      </c>
      <c r="M216" s="214" t="s">
        <v>29</v>
      </c>
      <c r="N216" s="214" t="s">
        <v>66</v>
      </c>
      <c r="O216" s="214" t="s">
        <v>125</v>
      </c>
      <c r="P216" s="214" t="s">
        <v>126</v>
      </c>
      <c r="Q216" s="214" t="s">
        <v>127</v>
      </c>
      <c r="R216" s="214" t="s">
        <v>128</v>
      </c>
      <c r="S216" s="214" t="s">
        <v>129</v>
      </c>
      <c r="T216" s="214" t="s">
        <v>130</v>
      </c>
      <c r="U216" s="214" t="s">
        <v>131</v>
      </c>
      <c r="V216" s="214" t="s">
        <v>132</v>
      </c>
      <c r="W216" s="214" t="s">
        <v>133</v>
      </c>
      <c r="X216" s="214" t="s">
        <v>134</v>
      </c>
      <c r="Y216" s="214" t="s">
        <v>135</v>
      </c>
      <c r="Z216" s="214" t="s">
        <v>136</v>
      </c>
      <c r="AA216" s="214" t="s">
        <v>137</v>
      </c>
      <c r="AB216" s="214" t="s">
        <v>138</v>
      </c>
      <c r="AC216" s="214" t="s">
        <v>139</v>
      </c>
      <c r="AD216" s="214" t="s">
        <v>140</v>
      </c>
      <c r="AE216" s="214" t="s">
        <v>141</v>
      </c>
      <c r="AF216" s="214" t="s">
        <v>142</v>
      </c>
      <c r="AG216" s="214" t="s">
        <v>143</v>
      </c>
      <c r="AH216" s="214" t="s">
        <v>144</v>
      </c>
      <c r="AI216" s="214" t="s">
        <v>145</v>
      </c>
      <c r="AJ216" s="214" t="s">
        <v>146</v>
      </c>
      <c r="AK216" s="214" t="s">
        <v>147</v>
      </c>
      <c r="AL216" s="214" t="s">
        <v>148</v>
      </c>
      <c r="AM216" s="215" t="s">
        <v>149</v>
      </c>
    </row>
    <row r="217" spans="2:45" ht="14" x14ac:dyDescent="0.3">
      <c r="C217" s="84" t="s">
        <v>20</v>
      </c>
      <c r="D217" s="117"/>
      <c r="E217" s="117">
        <f>SUM(F198:F213)/SUM(E198:E213)</f>
        <v>4.3636363636363633</v>
      </c>
      <c r="F217" s="117">
        <f>SUM(G197:G212)/SUM(F197:F212)</f>
        <v>4.0000000000000009</v>
      </c>
      <c r="G217" s="117">
        <f>SUM(H196:H211)/SUM(G196:G211)</f>
        <v>2.0571120689655169</v>
      </c>
      <c r="H217" s="117">
        <f>SUM(I195:I210)/SUM(H195:H210)</f>
        <v>1.3984455958549225</v>
      </c>
      <c r="I217" s="117">
        <f>SUM(J194:J209)/SUM(I194:I209)</f>
        <v>1.2204810495626821</v>
      </c>
      <c r="J217" s="117">
        <f>SUM(K193:K208)/SUM(J193:J208)</f>
        <v>1.1426818042344276</v>
      </c>
      <c r="K217" s="117">
        <f>SUM(L192:L207)/SUM(K192:K207)</f>
        <v>1.1171195652173911</v>
      </c>
      <c r="L217" s="117">
        <f>SUM(M191:M206)/SUM(L191:L206)</f>
        <v>1.0963235294117646</v>
      </c>
      <c r="M217" s="117">
        <f>SUM(N190:N205)/SUM(M190:M205)</f>
        <v>1.0773207990599296</v>
      </c>
      <c r="N217" s="117">
        <f>SUM(O189:O204)/SUM(N189:N204)</f>
        <v>1.0694632386107352</v>
      </c>
      <c r="O217" s="117">
        <f>SUM(P188:P203)/SUM(O188:O203)</f>
        <v>1.0693654266958423</v>
      </c>
      <c r="P217" s="117">
        <f>SUM(Q187:Q202)/SUM(P187:P202)</f>
        <v>1.0696600923206043</v>
      </c>
      <c r="Q217" s="117">
        <f>SUM(R186:R201)/SUM(Q186:Q201)</f>
        <v>1.0584178498985801</v>
      </c>
      <c r="R217" s="117">
        <f>SUM(S185:S200)/SUM(R185:R200)</f>
        <v>1.0531655844155843</v>
      </c>
      <c r="S217" s="117">
        <f>SUM(T184:T199)/SUM(S184:S199)</f>
        <v>1.0368073614722946</v>
      </c>
      <c r="T217" s="117">
        <f>SUM(U183:U198)/SUM(T183:T198)</f>
        <v>1.0362362362362361</v>
      </c>
      <c r="U217" s="117">
        <f>SUM(V182:V197)/SUM(U182:U197)</f>
        <v>1.0263959390862945</v>
      </c>
      <c r="V217" s="117">
        <f>SUM(W181:W196)/SUM(V181:V196)</f>
        <v>1.0378344481605353</v>
      </c>
      <c r="W217" s="117">
        <f>SUM(X180:X195)/SUM(W180:W195)</f>
        <v>1.0269524617996604</v>
      </c>
      <c r="X217" s="117">
        <f>SUM(Y179:Y194)/SUM(X179:X194)</f>
        <v>1.0243047952704181</v>
      </c>
      <c r="Y217" s="117">
        <f>SUM(Z179:Z193)/SUM(Y179:Y193)</f>
        <v>1.0323647531301678</v>
      </c>
      <c r="Z217" s="117">
        <f>SUM(AA179:AA192)/SUM(Z179:Z192)</f>
        <v>1.0253549695740365</v>
      </c>
      <c r="AA217" s="117">
        <f>SUM(AB179:AB191)/SUM(AA179:AA191)</f>
        <v>1.0211876219682186</v>
      </c>
      <c r="AB217" s="117">
        <f>SUM(AC179:AC190)/SUM(AB179:AB190)</f>
        <v>1.0171019900497513</v>
      </c>
      <c r="AC217" s="117">
        <f>SUM(AD179:AD189)/SUM(AC179:AC189)</f>
        <v>1.0133913625711417</v>
      </c>
      <c r="AD217" s="117">
        <f>SUM(AE179:AE188)/SUM(AD179:AD188)</f>
        <v>1.0182699478001493</v>
      </c>
      <c r="AE217" s="117">
        <f>SUM(AF179:AF187)/SUM(AE179:AE187)</f>
        <v>1.0183486238532111</v>
      </c>
      <c r="AF217" s="117">
        <f>SUM(AG179:AG186)/SUM(AF179:AF186)</f>
        <v>1.0106580166821131</v>
      </c>
      <c r="AG217" s="117">
        <f>SUM(AH179:AH185)/SUM(AG179:AG185)</f>
        <v>1.0104914411927113</v>
      </c>
      <c r="AH217" s="117">
        <f>SUM(AI179:AI184)/SUM(AH179:AH184)</f>
        <v>1.0191204588910134</v>
      </c>
      <c r="AI217" s="117">
        <f>SUM(AJ179:AJ183)/SUM(AI179:AI183)</f>
        <v>1.0140077821011675</v>
      </c>
      <c r="AJ217" s="117">
        <f>SUM(AK179:AK182)/SUM(AJ179:AJ182)</f>
        <v>1.0142131979695432</v>
      </c>
      <c r="AK217" s="117">
        <f>SUM(AL179:AL181)/SUM(AK179:AK181)</f>
        <v>1</v>
      </c>
      <c r="AL217" s="117">
        <f>SUM(AM179:AM180)/SUM(AL179:AL180)</f>
        <v>1.0181818181818181</v>
      </c>
      <c r="AM217" s="20">
        <f>SUM(AN179)/SUM(AM179)</f>
        <v>1</v>
      </c>
      <c r="AN217" s="58"/>
    </row>
    <row r="218" spans="2:45" ht="14" x14ac:dyDescent="0.3">
      <c r="C218" s="89" t="s">
        <v>31</v>
      </c>
      <c r="D218" s="58"/>
      <c r="E218" s="58">
        <f>PRODUCT(E217:$AM$217)</f>
        <v>190.98321409486451</v>
      </c>
      <c r="F218" s="58">
        <f>PRODUCT(F217:$AM$217)</f>
        <v>43.766986563406455</v>
      </c>
      <c r="G218" s="58">
        <f>PRODUCT(G217:$AM$217)</f>
        <v>10.94174664085161</v>
      </c>
      <c r="H218" s="58">
        <f>PRODUCT(H217:$AM$217)</f>
        <v>5.318984223525562</v>
      </c>
      <c r="I218" s="58">
        <f>PRODUCT(I217:$AM$217)</f>
        <v>3.8034974254925276</v>
      </c>
      <c r="J218" s="58">
        <f>PRODUCT(J217:$AM$217)</f>
        <v>3.1163920380864423</v>
      </c>
      <c r="K218" s="58">
        <f>PRODUCT(K217:$AM$217)</f>
        <v>2.7272614533092692</v>
      </c>
      <c r="L218" s="58">
        <f>PRODUCT(L217:$AM$217)</f>
        <v>2.4413335315441764</v>
      </c>
      <c r="M218" s="58">
        <f>PRODUCT(M217:$AM$217)</f>
        <v>2.2268367558015298</v>
      </c>
      <c r="N218" s="58">
        <f>PRODUCT(N217:$AM$217)</f>
        <v>2.0670136116787758</v>
      </c>
      <c r="O218" s="58">
        <f>PRODUCT(O217:$AM$217)</f>
        <v>1.9327579827464554</v>
      </c>
      <c r="P218" s="58">
        <f>PRODUCT(P217:$AM$217)</f>
        <v>1.8073877595971559</v>
      </c>
      <c r="Q218" s="58">
        <f>PRODUCT(Q217:$AM$217)</f>
        <v>1.6896842020871021</v>
      </c>
      <c r="R218" s="58">
        <f>PRODUCT(R217:$AM$217)</f>
        <v>1.5964245144287867</v>
      </c>
      <c r="S218" s="58">
        <f>PRODUCT(S217:$AM$217)</f>
        <v>1.5158342980934618</v>
      </c>
      <c r="T218" s="58">
        <f>PRODUCT(T217:$AM$217)</f>
        <v>1.4620211568916097</v>
      </c>
      <c r="U218" s="58">
        <f>PRODUCT(U217:$AM$217)</f>
        <v>1.4108956102537851</v>
      </c>
      <c r="V218" s="58">
        <f>PRODUCT(V217:$AM$217)</f>
        <v>1.3746114501483468</v>
      </c>
      <c r="W218" s="58">
        <f>PRODUCT(W217:$AM$217)</f>
        <v>1.3244997336373994</v>
      </c>
      <c r="X218" s="58">
        <f>PRODUCT(X217:$AM$217)</f>
        <v>1.289738116325569</v>
      </c>
      <c r="Y218" s="58">
        <f>PRODUCT(Y217:$AM$217)</f>
        <v>1.2591350956089939</v>
      </c>
      <c r="Z218" s="58">
        <f>PRODUCT(Z217:$AM$217)</f>
        <v>1.2196610662958514</v>
      </c>
      <c r="AA218" s="58">
        <f>PRODUCT(AA217:$AM$217)</f>
        <v>1.1895012970996137</v>
      </c>
      <c r="AB218" s="58">
        <f>PRODUCT(AB217:$AM$217)</f>
        <v>1.1648214995075932</v>
      </c>
      <c r="AC218" s="58">
        <f>PRODUCT(AC217:$AM$217)</f>
        <v>1.145235690130364</v>
      </c>
      <c r="AD218" s="58">
        <f>PRODUCT(AD217:$AM$217)</f>
        <v>1.130102083389295</v>
      </c>
      <c r="AE218" s="58">
        <f>PRODUCT(AE217:$AM$217)</f>
        <v>1.1098256271146425</v>
      </c>
      <c r="AF218" s="58">
        <f>PRODUCT(AF217:$AM$217)</f>
        <v>1.0898287689684329</v>
      </c>
      <c r="AG218" s="58">
        <f>PRODUCT(AG217:$AM$217)</f>
        <v>1.0783358475166793</v>
      </c>
      <c r="AH218" s="58">
        <f>PRODUCT(AH217:$AM$217)</f>
        <v>1.0671400108484734</v>
      </c>
      <c r="AI218" s="58">
        <f>PRODUCT(AI217:$AM$217)</f>
        <v>1.0471186222772073</v>
      </c>
      <c r="AJ218" s="58">
        <f>PRODUCT(AJ217:$AM$217)</f>
        <v>1.0326534379326258</v>
      </c>
      <c r="AK218" s="58">
        <f>PRODUCT(AK217:$AM$217)</f>
        <v>1.0181818181818181</v>
      </c>
      <c r="AL218" s="58">
        <f>PRODUCT(AL217:$AM$217)</f>
        <v>1.0181818181818181</v>
      </c>
      <c r="AM218" s="59">
        <f>PRODUCT(AM217:$AM$217)</f>
        <v>1</v>
      </c>
    </row>
    <row r="219" spans="2:45" ht="14" x14ac:dyDescent="0.3">
      <c r="C219" s="89" t="s">
        <v>37</v>
      </c>
      <c r="D219" s="60"/>
      <c r="E219" s="60">
        <f t="shared" ref="E219:AM219" si="138">1-1/E218</f>
        <v>0.99476393773798732</v>
      </c>
      <c r="F219" s="60">
        <f t="shared" si="138"/>
        <v>0.97715172831121755</v>
      </c>
      <c r="G219" s="60">
        <f t="shared" si="138"/>
        <v>0.90860691324487031</v>
      </c>
      <c r="H219" s="60">
        <f t="shared" si="138"/>
        <v>0.81199417821601028</v>
      </c>
      <c r="I219" s="60">
        <f t="shared" si="138"/>
        <v>0.73708408653109403</v>
      </c>
      <c r="J219" s="60">
        <f t="shared" si="138"/>
        <v>0.6791161099827383</v>
      </c>
      <c r="K219" s="60">
        <f t="shared" si="138"/>
        <v>0.63333181760531376</v>
      </c>
      <c r="L219" s="60">
        <f t="shared" si="138"/>
        <v>0.59038779950419706</v>
      </c>
      <c r="M219" s="60">
        <f t="shared" si="138"/>
        <v>0.55093250666232207</v>
      </c>
      <c r="N219" s="60">
        <f t="shared" si="138"/>
        <v>0.5162102492456131</v>
      </c>
      <c r="O219" s="60">
        <f t="shared" si="138"/>
        <v>0.482604646351533</v>
      </c>
      <c r="P219" s="60">
        <f t="shared" si="138"/>
        <v>0.44671529687526079</v>
      </c>
      <c r="Q219" s="60">
        <f t="shared" si="138"/>
        <v>0.40817343337601342</v>
      </c>
      <c r="R219" s="60">
        <f t="shared" si="138"/>
        <v>0.37360019784098097</v>
      </c>
      <c r="S219" s="60">
        <f t="shared" si="138"/>
        <v>0.34029728628139078</v>
      </c>
      <c r="T219" s="60">
        <f t="shared" si="138"/>
        <v>0.31601537003329616</v>
      </c>
      <c r="U219" s="60">
        <f t="shared" si="138"/>
        <v>0.29123034139986814</v>
      </c>
      <c r="V219" s="60">
        <f t="shared" si="138"/>
        <v>0.2725217006652455</v>
      </c>
      <c r="W219" s="60">
        <f t="shared" si="138"/>
        <v>0.24499796066115009</v>
      </c>
      <c r="X219" s="60">
        <f t="shared" si="138"/>
        <v>0.22464879703720431</v>
      </c>
      <c r="Y219" s="60">
        <f t="shared" si="138"/>
        <v>0.20580404478652115</v>
      </c>
      <c r="Z219" s="60">
        <f t="shared" si="138"/>
        <v>0.18010008875905903</v>
      </c>
      <c r="AA219" s="60">
        <f t="shared" si="138"/>
        <v>0.15931155145578968</v>
      </c>
      <c r="AB219" s="60">
        <f t="shared" si="138"/>
        <v>0.14149936241498673</v>
      </c>
      <c r="AC219" s="60">
        <f t="shared" si="138"/>
        <v>0.12681729305330292</v>
      </c>
      <c r="AD219" s="60">
        <f t="shared" si="138"/>
        <v>0.11512418683372849</v>
      </c>
      <c r="AE219" s="60">
        <f t="shared" si="138"/>
        <v>9.8957551917566056E-2</v>
      </c>
      <c r="AF219" s="60">
        <f t="shared" si="138"/>
        <v>8.2424662961925188E-2</v>
      </c>
      <c r="AG219" s="60">
        <f t="shared" si="138"/>
        <v>7.264512971267767E-2</v>
      </c>
      <c r="AH219" s="60">
        <f t="shared" si="138"/>
        <v>6.2915840626283859E-2</v>
      </c>
      <c r="AI219" s="60">
        <f t="shared" si="138"/>
        <v>4.4998361479558713E-2</v>
      </c>
      <c r="AJ219" s="60">
        <f t="shared" si="138"/>
        <v>3.1620906620906664E-2</v>
      </c>
      <c r="AK219" s="60">
        <f t="shared" si="138"/>
        <v>1.7857142857142794E-2</v>
      </c>
      <c r="AL219" s="60">
        <f t="shared" si="138"/>
        <v>1.7857142857142794E-2</v>
      </c>
      <c r="AM219" s="61">
        <f t="shared" si="138"/>
        <v>0</v>
      </c>
    </row>
    <row r="220" spans="2:45" s="192" customFormat="1" ht="14" x14ac:dyDescent="0.3">
      <c r="C220" s="198" t="s">
        <v>49</v>
      </c>
      <c r="D220" s="194"/>
      <c r="E220" s="194">
        <f>($AN$214-E214)/$AN$214</f>
        <v>0.99476393773798732</v>
      </c>
      <c r="F220" s="194">
        <f t="shared" ref="F220:AM220" si="139">($AN$214-F214)/$AN$214</f>
        <v>0.97715172831121755</v>
      </c>
      <c r="G220" s="194">
        <f t="shared" si="139"/>
        <v>0.90860691324487031</v>
      </c>
      <c r="H220" s="194">
        <f t="shared" si="139"/>
        <v>0.81199417821601028</v>
      </c>
      <c r="I220" s="194">
        <f t="shared" si="139"/>
        <v>0.73708408653109403</v>
      </c>
      <c r="J220" s="194">
        <f t="shared" si="139"/>
        <v>0.67911610998273841</v>
      </c>
      <c r="K220" s="194">
        <f t="shared" si="139"/>
        <v>0.63333181760531376</v>
      </c>
      <c r="L220" s="194">
        <f t="shared" si="139"/>
        <v>0.59038779950419717</v>
      </c>
      <c r="M220" s="194">
        <f t="shared" si="139"/>
        <v>0.55093250666232207</v>
      </c>
      <c r="N220" s="194">
        <f t="shared" si="139"/>
        <v>0.51621024924561321</v>
      </c>
      <c r="O220" s="194">
        <f t="shared" si="139"/>
        <v>0.48260464635153316</v>
      </c>
      <c r="P220" s="194">
        <f t="shared" si="139"/>
        <v>0.44671529687526101</v>
      </c>
      <c r="Q220" s="194">
        <f t="shared" si="139"/>
        <v>0.40817343337601353</v>
      </c>
      <c r="R220" s="194">
        <f t="shared" si="139"/>
        <v>0.37360019784098147</v>
      </c>
      <c r="S220" s="194">
        <f t="shared" si="139"/>
        <v>0.34029728628139089</v>
      </c>
      <c r="T220" s="194">
        <f t="shared" si="139"/>
        <v>0.31601537003329633</v>
      </c>
      <c r="U220" s="194">
        <f t="shared" si="139"/>
        <v>0.29123034139986836</v>
      </c>
      <c r="V220" s="194">
        <f t="shared" si="139"/>
        <v>0.27252170066524556</v>
      </c>
      <c r="W220" s="194">
        <f t="shared" si="139"/>
        <v>0.2449979606611504</v>
      </c>
      <c r="X220" s="194">
        <f t="shared" si="139"/>
        <v>0.22464879703720442</v>
      </c>
      <c r="Y220" s="194">
        <f t="shared" si="139"/>
        <v>0.20580404478652128</v>
      </c>
      <c r="Z220" s="194">
        <f t="shared" si="139"/>
        <v>0.1801000887590592</v>
      </c>
      <c r="AA220" s="194">
        <f t="shared" si="139"/>
        <v>0.15931155145578985</v>
      </c>
      <c r="AB220" s="194">
        <f t="shared" si="139"/>
        <v>0.14149936241498698</v>
      </c>
      <c r="AC220" s="194">
        <f t="shared" si="139"/>
        <v>0.126817293053303</v>
      </c>
      <c r="AD220" s="194">
        <f t="shared" si="139"/>
        <v>0.11512418683372873</v>
      </c>
      <c r="AE220" s="194">
        <f t="shared" si="139"/>
        <v>9.8957551917566181E-2</v>
      </c>
      <c r="AF220" s="194">
        <f t="shared" si="139"/>
        <v>8.2424662961925174E-2</v>
      </c>
      <c r="AG220" s="194">
        <f t="shared" si="139"/>
        <v>7.2645129712677933E-2</v>
      </c>
      <c r="AH220" s="194">
        <f t="shared" si="139"/>
        <v>6.2915840626284011E-2</v>
      </c>
      <c r="AI220" s="194">
        <f t="shared" si="139"/>
        <v>4.4998361479558928E-2</v>
      </c>
      <c r="AJ220" s="194">
        <f t="shared" si="139"/>
        <v>3.1620906620906698E-2</v>
      </c>
      <c r="AK220" s="194">
        <f t="shared" si="139"/>
        <v>1.7857142857142811E-2</v>
      </c>
      <c r="AL220" s="194">
        <f t="shared" si="139"/>
        <v>1.7857142857142811E-2</v>
      </c>
      <c r="AM220" s="195">
        <f t="shared" si="139"/>
        <v>0</v>
      </c>
    </row>
  </sheetData>
  <mergeCells count="10">
    <mergeCell ref="B49:B84"/>
    <mergeCell ref="E7:AN7"/>
    <mergeCell ref="E47:AN47"/>
    <mergeCell ref="E87:AN87"/>
    <mergeCell ref="B9:B44"/>
    <mergeCell ref="E130:AN130"/>
    <mergeCell ref="B179:B214"/>
    <mergeCell ref="E177:AN177"/>
    <mergeCell ref="B132:B167"/>
    <mergeCell ref="B89:B124"/>
  </mergeCells>
  <phoneticPr fontId="6" type="noConversion"/>
  <printOptions gridLines="1"/>
  <pageMargins left="0.70866141732283472" right="0.70866141732283472" top="0.74803149606299213" bottom="0.74803149606299213" header="0.31496062992125984" footer="0.31496062992125984"/>
  <pageSetup paperSize="9" scale="1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9876A-1B40-4C53-95E6-D9F4459C8D4C}">
  <sheetPr codeName="Sheet8">
    <pageSetUpPr fitToPage="1"/>
  </sheetPr>
  <dimension ref="B2:AT220"/>
  <sheetViews>
    <sheetView showGridLines="0" zoomScale="75" zoomScaleNormal="75" workbookViewId="0">
      <selection activeCell="C45" sqref="C45"/>
    </sheetView>
  </sheetViews>
  <sheetFormatPr defaultColWidth="8.7265625" defaultRowHeight="13.5" x14ac:dyDescent="0.25"/>
  <cols>
    <col min="1" max="1" width="3.7265625" style="1" customWidth="1"/>
    <col min="2" max="2" width="4.1796875" style="1" customWidth="1"/>
    <col min="3" max="4" width="18.7265625" style="1" customWidth="1"/>
    <col min="5" max="12" width="16.26953125" style="1" customWidth="1"/>
    <col min="13" max="13" width="20.26953125" style="1" bestFit="1" customWidth="1"/>
    <col min="14" max="39" width="20.26953125" style="1" customWidth="1"/>
    <col min="40" max="40" width="16.7265625" style="1" bestFit="1" customWidth="1"/>
    <col min="41" max="41" width="19.7265625" style="1" bestFit="1" customWidth="1"/>
    <col min="42" max="42" width="14.453125" style="1" bestFit="1" customWidth="1"/>
    <col min="43" max="43" width="15.453125" style="1" bestFit="1" customWidth="1"/>
    <col min="44" max="16384" width="8.7265625" style="1"/>
  </cols>
  <sheetData>
    <row r="2" spans="2:41" ht="14" x14ac:dyDescent="0.3">
      <c r="C2" s="2" t="s">
        <v>43</v>
      </c>
    </row>
    <row r="4" spans="2:41" ht="14" x14ac:dyDescent="0.3">
      <c r="C4" s="2" t="s">
        <v>51</v>
      </c>
    </row>
    <row r="6" spans="2:41" ht="14" x14ac:dyDescent="0.3">
      <c r="C6" s="10" t="s">
        <v>232</v>
      </c>
    </row>
    <row r="7" spans="2:41" ht="14" x14ac:dyDescent="0.3">
      <c r="E7" s="246" t="s">
        <v>121</v>
      </c>
      <c r="F7" s="246"/>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46"/>
      <c r="AL7" s="246"/>
      <c r="AM7" s="246"/>
      <c r="AN7" s="246"/>
    </row>
    <row r="8" spans="2:41" ht="14" x14ac:dyDescent="0.3">
      <c r="C8" s="23" t="s">
        <v>151</v>
      </c>
      <c r="D8" s="23" t="s">
        <v>152</v>
      </c>
      <c r="E8" s="24">
        <v>0</v>
      </c>
      <c r="F8" s="24">
        <f t="shared" ref="F8:AM8" si="0">E8+1</f>
        <v>1</v>
      </c>
      <c r="G8" s="24">
        <f t="shared" si="0"/>
        <v>2</v>
      </c>
      <c r="H8" s="24">
        <f t="shared" si="0"/>
        <v>3</v>
      </c>
      <c r="I8" s="24">
        <f t="shared" si="0"/>
        <v>4</v>
      </c>
      <c r="J8" s="24">
        <f t="shared" si="0"/>
        <v>5</v>
      </c>
      <c r="K8" s="24">
        <f t="shared" si="0"/>
        <v>6</v>
      </c>
      <c r="L8" s="24">
        <f t="shared" si="0"/>
        <v>7</v>
      </c>
      <c r="M8" s="24">
        <f t="shared" si="0"/>
        <v>8</v>
      </c>
      <c r="N8" s="24">
        <f t="shared" si="0"/>
        <v>9</v>
      </c>
      <c r="O8" s="24">
        <f t="shared" si="0"/>
        <v>10</v>
      </c>
      <c r="P8" s="24">
        <f t="shared" si="0"/>
        <v>11</v>
      </c>
      <c r="Q8" s="24">
        <f t="shared" si="0"/>
        <v>12</v>
      </c>
      <c r="R8" s="24">
        <f t="shared" si="0"/>
        <v>13</v>
      </c>
      <c r="S8" s="24">
        <f t="shared" si="0"/>
        <v>14</v>
      </c>
      <c r="T8" s="24">
        <f t="shared" si="0"/>
        <v>15</v>
      </c>
      <c r="U8" s="24">
        <f t="shared" si="0"/>
        <v>16</v>
      </c>
      <c r="V8" s="24">
        <f t="shared" si="0"/>
        <v>17</v>
      </c>
      <c r="W8" s="24">
        <f t="shared" si="0"/>
        <v>18</v>
      </c>
      <c r="X8" s="24">
        <f t="shared" si="0"/>
        <v>19</v>
      </c>
      <c r="Y8" s="24">
        <f t="shared" si="0"/>
        <v>20</v>
      </c>
      <c r="Z8" s="24">
        <f t="shared" si="0"/>
        <v>21</v>
      </c>
      <c r="AA8" s="24">
        <f t="shared" si="0"/>
        <v>22</v>
      </c>
      <c r="AB8" s="24">
        <f t="shared" si="0"/>
        <v>23</v>
      </c>
      <c r="AC8" s="24">
        <f t="shared" si="0"/>
        <v>24</v>
      </c>
      <c r="AD8" s="24">
        <f t="shared" si="0"/>
        <v>25</v>
      </c>
      <c r="AE8" s="24">
        <f t="shared" si="0"/>
        <v>26</v>
      </c>
      <c r="AF8" s="24">
        <f t="shared" si="0"/>
        <v>27</v>
      </c>
      <c r="AG8" s="24">
        <f t="shared" si="0"/>
        <v>28</v>
      </c>
      <c r="AH8" s="24">
        <f t="shared" si="0"/>
        <v>29</v>
      </c>
      <c r="AI8" s="24">
        <f t="shared" si="0"/>
        <v>30</v>
      </c>
      <c r="AJ8" s="24">
        <f t="shared" si="0"/>
        <v>31</v>
      </c>
      <c r="AK8" s="24">
        <f t="shared" si="0"/>
        <v>32</v>
      </c>
      <c r="AL8" s="24">
        <f t="shared" si="0"/>
        <v>33</v>
      </c>
      <c r="AM8" s="24">
        <f t="shared" si="0"/>
        <v>34</v>
      </c>
      <c r="AN8" s="25">
        <f>AM8+1</f>
        <v>35</v>
      </c>
    </row>
    <row r="9" spans="2:41" ht="16.5" customHeight="1" x14ac:dyDescent="0.3">
      <c r="B9" s="245" t="s">
        <v>122</v>
      </c>
      <c r="C9" s="122">
        <f>_xlfn.NUMBERVALUE(LEFT(D9,4))</f>
        <v>2016</v>
      </c>
      <c r="D9" s="29" t="s">
        <v>158</v>
      </c>
      <c r="E9" s="33" cm="1">
        <f t="array" ref="E9">SUMPRODUCT(('Claims Data'!$I$10:$I$9996=$D9)*('Claims Data'!$K$10:$K$9996=E$8)*('Claims Data'!$B$10:$B$9996="TPD")*'Claims Data'!$L$10:$L$9996*'Claims Data'!$H$10:$H$9996)</f>
        <v>0</v>
      </c>
      <c r="F9" s="34" cm="1">
        <f t="array" ref="F9">SUMPRODUCT(('Claims Data'!$I$10:$I$9996=$D9)*('Claims Data'!$K$10:$K$9996=F$8)*('Claims Data'!$B$10:$B$9996="TPD")*'Claims Data'!$L$10:$L$9996*'Claims Data'!$H$10:$H$9996)</f>
        <v>27000</v>
      </c>
      <c r="G9" s="34" cm="1">
        <f t="array" ref="G9">SUMPRODUCT(('Claims Data'!$I$10:$I$9996=$D9)*('Claims Data'!$K$10:$K$9996=G$8)*('Claims Data'!$B$10:$B$9996="TPD")*'Claims Data'!$L$10:$L$9996*'Claims Data'!$H$10:$H$9996)</f>
        <v>20000</v>
      </c>
      <c r="H9" s="34" cm="1">
        <f t="array" ref="H9">SUMPRODUCT(('Claims Data'!$I$10:$I$9996=$D9)*('Claims Data'!$K$10:$K$9996=H$8)*('Claims Data'!$B$10:$B$9996="TPD")*'Claims Data'!$L$10:$L$9996*'Claims Data'!$H$10:$H$9996)</f>
        <v>145000</v>
      </c>
      <c r="I9" s="34" cm="1">
        <f t="array" ref="I9">SUMPRODUCT(('Claims Data'!$I$10:$I$9996=$D9)*('Claims Data'!$K$10:$K$9996=I$8)*('Claims Data'!$B$10:$B$9996="TPD")*'Claims Data'!$L$10:$L$9996*'Claims Data'!$H$10:$H$9996)</f>
        <v>188000</v>
      </c>
      <c r="J9" s="34" cm="1">
        <f t="array" ref="J9">SUMPRODUCT(('Claims Data'!$I$10:$I$9996=$D9)*('Claims Data'!$K$10:$K$9996=J$8)*('Claims Data'!$B$10:$B$9996="TPD")*'Claims Data'!$L$10:$L$9996*'Claims Data'!$H$10:$H$9996)</f>
        <v>67000</v>
      </c>
      <c r="K9" s="34" cm="1">
        <f t="array" ref="K9">SUMPRODUCT(('Claims Data'!$I$10:$I$9996=$D9)*('Claims Data'!$K$10:$K$9996=K$8)*('Claims Data'!$B$10:$B$9996="TPD")*'Claims Data'!$L$10:$L$9996*'Claims Data'!$H$10:$H$9996)</f>
        <v>94000</v>
      </c>
      <c r="L9" s="34" cm="1">
        <f t="array" ref="L9">SUMPRODUCT(('Claims Data'!$I$10:$I$9996=$D9)*('Claims Data'!$K$10:$K$9996=L$8)*('Claims Data'!$B$10:$B$9996="TPD")*'Claims Data'!$L$10:$L$9996*'Claims Data'!$H$10:$H$9996)</f>
        <v>190000</v>
      </c>
      <c r="M9" s="34" cm="1">
        <f t="array" ref="M9">SUMPRODUCT(('Claims Data'!$I$10:$I$9996=$D9)*('Claims Data'!$K$10:$K$9996=M$8)*('Claims Data'!$B$10:$B$9996="TPD")*'Claims Data'!$L$10:$L$9996*'Claims Data'!$H$10:$H$9996)</f>
        <v>191000</v>
      </c>
      <c r="N9" s="34" cm="1">
        <f t="array" ref="N9">SUMPRODUCT(('Claims Data'!$I$10:$I$9996=$D9)*('Claims Data'!$K$10:$K$9996=N$8)*('Claims Data'!$B$10:$B$9996="TPD")*'Claims Data'!$L$10:$L$9996*'Claims Data'!$H$10:$H$9996)</f>
        <v>70000</v>
      </c>
      <c r="O9" s="34" cm="1">
        <f t="array" ref="O9">SUMPRODUCT(('Claims Data'!$I$10:$I$9996=$D9)*('Claims Data'!$K$10:$K$9996=O$8)*('Claims Data'!$B$10:$B$9996="TPD")*'Claims Data'!$L$10:$L$9996*'Claims Data'!$H$10:$H$9996)</f>
        <v>100000</v>
      </c>
      <c r="P9" s="34" cm="1">
        <f t="array" ref="P9">SUMPRODUCT(('Claims Data'!$I$10:$I$9996=$D9)*('Claims Data'!$K$10:$K$9996=P$8)*('Claims Data'!$B$10:$B$9996="TPD")*'Claims Data'!$L$10:$L$9996*'Claims Data'!$H$10:$H$9996)</f>
        <v>55000</v>
      </c>
      <c r="Q9" s="34" cm="1">
        <f t="array" ref="Q9">SUMPRODUCT(('Claims Data'!$I$10:$I$9996=$D9)*('Claims Data'!$K$10:$K$9996=Q$8)*('Claims Data'!$B$10:$B$9996="TPD")*'Claims Data'!$L$10:$L$9996*'Claims Data'!$H$10:$H$9996)</f>
        <v>0</v>
      </c>
      <c r="R9" s="34" cm="1">
        <f t="array" ref="R9">SUMPRODUCT(('Claims Data'!$I$10:$I$9996=$D9)*('Claims Data'!$K$10:$K$9996=R$8)*('Claims Data'!$B$10:$B$9996="TPD")*'Claims Data'!$L$10:$L$9996*'Claims Data'!$H$10:$H$9996)</f>
        <v>91000</v>
      </c>
      <c r="S9" s="34" cm="1">
        <f t="array" ref="S9">SUMPRODUCT(('Claims Data'!$I$10:$I$9996=$D9)*('Claims Data'!$K$10:$K$9996=S$8)*('Claims Data'!$B$10:$B$9996="TPD")*'Claims Data'!$L$10:$L$9996*'Claims Data'!$H$10:$H$9996)</f>
        <v>0</v>
      </c>
      <c r="T9" s="34" cm="1">
        <f t="array" ref="T9">SUMPRODUCT(('Claims Data'!$I$10:$I$9996=$D9)*('Claims Data'!$K$10:$K$9996=T$8)*('Claims Data'!$B$10:$B$9996="TPD")*'Claims Data'!$L$10:$L$9996*'Claims Data'!$H$10:$H$9996)</f>
        <v>0</v>
      </c>
      <c r="U9" s="34" cm="1">
        <f t="array" ref="U9">SUMPRODUCT(('Claims Data'!$I$10:$I$9996=$D9)*('Claims Data'!$K$10:$K$9996=U$8)*('Claims Data'!$B$10:$B$9996="TPD")*'Claims Data'!$L$10:$L$9996*'Claims Data'!$H$10:$H$9996)</f>
        <v>20000</v>
      </c>
      <c r="V9" s="34" cm="1">
        <f t="array" ref="V9">SUMPRODUCT(('Claims Data'!$I$10:$I$9996=$D9)*('Claims Data'!$K$10:$K$9996=V$8)*('Claims Data'!$B$10:$B$9996="TPD")*'Claims Data'!$L$10:$L$9996*'Claims Data'!$H$10:$H$9996)</f>
        <v>0</v>
      </c>
      <c r="W9" s="34" cm="1">
        <f t="array" ref="W9">SUMPRODUCT(('Claims Data'!$I$10:$I$9996=$D9)*('Claims Data'!$K$10:$K$9996=W$8)*('Claims Data'!$B$10:$B$9996="TPD")*'Claims Data'!$L$10:$L$9996*'Claims Data'!$H$10:$H$9996)</f>
        <v>0</v>
      </c>
      <c r="X9" s="34" cm="1">
        <f t="array" ref="X9">SUMPRODUCT(('Claims Data'!$I$10:$I$9996=$D9)*('Claims Data'!$K$10:$K$9996=X$8)*('Claims Data'!$B$10:$B$9996="TPD")*'Claims Data'!$L$10:$L$9996*'Claims Data'!$H$10:$H$9996)</f>
        <v>0</v>
      </c>
      <c r="Y9" s="34" cm="1">
        <f t="array" ref="Y9">SUMPRODUCT(('Claims Data'!$I$10:$I$9996=$D9)*('Claims Data'!$K$10:$K$9996=Y$8)*('Claims Data'!$B$10:$B$9996="TPD")*'Claims Data'!$L$10:$L$9996*'Claims Data'!$H$10:$H$9996)</f>
        <v>0</v>
      </c>
      <c r="Z9" s="34" cm="1">
        <f t="array" ref="Z9">SUMPRODUCT(('Claims Data'!$I$10:$I$9996=$D9)*('Claims Data'!$K$10:$K$9996=Z$8)*('Claims Data'!$B$10:$B$9996="TPD")*'Claims Data'!$L$10:$L$9996*'Claims Data'!$H$10:$H$9996)</f>
        <v>70000</v>
      </c>
      <c r="AA9" s="34" cm="1">
        <f t="array" ref="AA9">SUMPRODUCT(('Claims Data'!$I$10:$I$9996=$D9)*('Claims Data'!$K$10:$K$9996=AA$8)*('Claims Data'!$B$10:$B$9996="TPD")*'Claims Data'!$L$10:$L$9996*'Claims Data'!$H$10:$H$9996)</f>
        <v>27000</v>
      </c>
      <c r="AB9" s="34" cm="1">
        <f t="array" ref="AB9">SUMPRODUCT(('Claims Data'!$I$10:$I$9996=$D9)*('Claims Data'!$K$10:$K$9996=AB$8)*('Claims Data'!$B$10:$B$9996="TPD")*'Claims Data'!$L$10:$L$9996*'Claims Data'!$H$10:$H$9996)</f>
        <v>390000</v>
      </c>
      <c r="AC9" s="34" cm="1">
        <f t="array" ref="AC9">SUMPRODUCT(('Claims Data'!$I$10:$I$9996=$D9)*('Claims Data'!$K$10:$K$9996=AC$8)*('Claims Data'!$B$10:$B$9996="TPD")*'Claims Data'!$L$10:$L$9996*'Claims Data'!$H$10:$H$9996)</f>
        <v>59000</v>
      </c>
      <c r="AD9" s="34" cm="1">
        <f t="array" ref="AD9">SUMPRODUCT(('Claims Data'!$I$10:$I$9996=$D9)*('Claims Data'!$K$10:$K$9996=AD$8)*('Claims Data'!$B$10:$B$9996="TPD")*'Claims Data'!$L$10:$L$9996*'Claims Data'!$H$10:$H$9996)</f>
        <v>25000</v>
      </c>
      <c r="AE9" s="34" cm="1">
        <f t="array" ref="AE9">SUMPRODUCT(('Claims Data'!$I$10:$I$9996=$D9)*('Claims Data'!$K$10:$K$9996=AE$8)*('Claims Data'!$B$10:$B$9996="TPD")*'Claims Data'!$L$10:$L$9996*'Claims Data'!$H$10:$H$9996)</f>
        <v>30000</v>
      </c>
      <c r="AF9" s="34" cm="1">
        <f t="array" ref="AF9">SUMPRODUCT(('Claims Data'!$I$10:$I$9996=$D9)*('Claims Data'!$K$10:$K$9996=AF$8)*('Claims Data'!$B$10:$B$9996="TPD")*'Claims Data'!$L$10:$L$9996*'Claims Data'!$H$10:$H$9996)</f>
        <v>136000</v>
      </c>
      <c r="AG9" s="34" cm="1">
        <f t="array" ref="AG9">SUMPRODUCT(('Claims Data'!$I$10:$I$9996=$D9)*('Claims Data'!$K$10:$K$9996=AG$8)*('Claims Data'!$B$10:$B$9996="TPD")*'Claims Data'!$L$10:$L$9996*'Claims Data'!$H$10:$H$9996)</f>
        <v>68000</v>
      </c>
      <c r="AH9" s="34" cm="1">
        <f t="array" ref="AH9">SUMPRODUCT(('Claims Data'!$I$10:$I$9996=$D9)*('Claims Data'!$K$10:$K$9996=AH$8)*('Claims Data'!$B$10:$B$9996="TPD")*'Claims Data'!$L$10:$L$9996*'Claims Data'!$H$10:$H$9996)</f>
        <v>81000</v>
      </c>
      <c r="AI9" s="34" cm="1">
        <f t="array" ref="AI9">SUMPRODUCT(('Claims Data'!$I$10:$I$9996=$D9)*('Claims Data'!$K$10:$K$9996=AI$8)*('Claims Data'!$B$10:$B$9996="TPD")*'Claims Data'!$L$10:$L$9996*'Claims Data'!$H$10:$H$9996)</f>
        <v>48000</v>
      </c>
      <c r="AJ9" s="34" cm="1">
        <f t="array" ref="AJ9">SUMPRODUCT(('Claims Data'!$I$10:$I$9996=$D9)*('Claims Data'!$K$10:$K$9996=AJ$8)*('Claims Data'!$B$10:$B$9996="TPD")*'Claims Data'!$L$10:$L$9996*'Claims Data'!$H$10:$H$9996)</f>
        <v>0</v>
      </c>
      <c r="AK9" s="34" cm="1">
        <f t="array" ref="AK9">SUMPRODUCT(('Claims Data'!$I$10:$I$9996=$D9)*('Claims Data'!$K$10:$K$9996=AK$8)*('Claims Data'!$B$10:$B$9996="TPD")*'Claims Data'!$L$10:$L$9996*'Claims Data'!$H$10:$H$9996)</f>
        <v>98000</v>
      </c>
      <c r="AL9" s="34" cm="1">
        <f t="array" ref="AL9">SUMPRODUCT(('Claims Data'!$I$10:$I$9996=$D9)*('Claims Data'!$K$10:$K$9996=AL$8)*('Claims Data'!$B$10:$B$9996="TPD")*'Claims Data'!$L$10:$L$9996*'Claims Data'!$H$10:$H$9996)</f>
        <v>0</v>
      </c>
      <c r="AM9" s="34" cm="1">
        <f t="array" ref="AM9">SUMPRODUCT(('Claims Data'!$I$10:$I$9996=$D9)*('Claims Data'!$K$10:$K$9996=AM$8)*('Claims Data'!$B$10:$B$9996="TPD")*'Claims Data'!$L$10:$L$9996*'Claims Data'!$H$10:$H$9996)</f>
        <v>0</v>
      </c>
      <c r="AN9" s="36" cm="1">
        <f t="array" ref="AN9">SUMPRODUCT(('Claims Data'!$I$10:$I$9996=$D9)*('Claims Data'!$K$10:$K$9996=AN$8)*('Claims Data'!$B$10:$B$9996="TPD")*'Claims Data'!$L$10:$L$9996*'Claims Data'!$H$10:$H$9996)</f>
        <v>0</v>
      </c>
      <c r="AO9" s="7"/>
    </row>
    <row r="10" spans="2:41" ht="14" x14ac:dyDescent="0.3">
      <c r="B10" s="245"/>
      <c r="C10" s="122">
        <f t="shared" ref="C10:C44" si="1">_xlfn.NUMBERVALUE(LEFT(D10,4))</f>
        <v>2016</v>
      </c>
      <c r="D10" s="29" t="s">
        <v>159</v>
      </c>
      <c r="E10" s="8" cm="1">
        <f t="array" ref="E10">SUMPRODUCT(('Claims Data'!$I$10:$I$9996=$D10)*('Claims Data'!$K$10:$K$9996=E$8)*('Claims Data'!$B$10:$B$9996="TPD")*'Claims Data'!$L$10:$L$9996*'Claims Data'!$H$10:$H$9996)</f>
        <v>0</v>
      </c>
      <c r="F10" s="7" cm="1">
        <f t="array" ref="F10">SUMPRODUCT(('Claims Data'!$I$10:$I$9996=$D10)*('Claims Data'!$K$10:$K$9996=F$8)*('Claims Data'!$B$10:$B$9996="TPD")*'Claims Data'!$L$10:$L$9996*'Claims Data'!$H$10:$H$9996)</f>
        <v>0</v>
      </c>
      <c r="G10" s="7" cm="1">
        <f t="array" ref="G10">SUMPRODUCT(('Claims Data'!$I$10:$I$9996=$D10)*('Claims Data'!$K$10:$K$9996=G$8)*('Claims Data'!$B$10:$B$9996="TPD")*'Claims Data'!$L$10:$L$9996*'Claims Data'!$H$10:$H$9996)</f>
        <v>32000</v>
      </c>
      <c r="H10" s="7" cm="1">
        <f t="array" ref="H10">SUMPRODUCT(('Claims Data'!$I$10:$I$9996=$D10)*('Claims Data'!$K$10:$K$9996=H$8)*('Claims Data'!$B$10:$B$9996="TPD")*'Claims Data'!$L$10:$L$9996*'Claims Data'!$H$10:$H$9996)</f>
        <v>0</v>
      </c>
      <c r="I10" s="7" cm="1">
        <f t="array" ref="I10">SUMPRODUCT(('Claims Data'!$I$10:$I$9996=$D10)*('Claims Data'!$K$10:$K$9996=I$8)*('Claims Data'!$B$10:$B$9996="TPD")*'Claims Data'!$L$10:$L$9996*'Claims Data'!$H$10:$H$9996)</f>
        <v>241000</v>
      </c>
      <c r="J10" s="7" cm="1">
        <f t="array" ref="J10">SUMPRODUCT(('Claims Data'!$I$10:$I$9996=$D10)*('Claims Data'!$K$10:$K$9996=J$8)*('Claims Data'!$B$10:$B$9996="TPD")*'Claims Data'!$L$10:$L$9996*'Claims Data'!$H$10:$H$9996)</f>
        <v>111000</v>
      </c>
      <c r="K10" s="7" cm="1">
        <f t="array" ref="K10">SUMPRODUCT(('Claims Data'!$I$10:$I$9996=$D10)*('Claims Data'!$K$10:$K$9996=K$8)*('Claims Data'!$B$10:$B$9996="TPD")*'Claims Data'!$L$10:$L$9996*'Claims Data'!$H$10:$H$9996)</f>
        <v>27000</v>
      </c>
      <c r="L10" s="7" cm="1">
        <f t="array" ref="L10">SUMPRODUCT(('Claims Data'!$I$10:$I$9996=$D10)*('Claims Data'!$K$10:$K$9996=L$8)*('Claims Data'!$B$10:$B$9996="TPD")*'Claims Data'!$L$10:$L$9996*'Claims Data'!$H$10:$H$9996)</f>
        <v>274000</v>
      </c>
      <c r="M10" s="7" cm="1">
        <f t="array" ref="M10">SUMPRODUCT(('Claims Data'!$I$10:$I$9996=$D10)*('Claims Data'!$K$10:$K$9996=M$8)*('Claims Data'!$B$10:$B$9996="TPD")*'Claims Data'!$L$10:$L$9996*'Claims Data'!$H$10:$H$9996)</f>
        <v>27000</v>
      </c>
      <c r="N10" s="7" cm="1">
        <f t="array" ref="N10">SUMPRODUCT(('Claims Data'!$I$10:$I$9996=$D10)*('Claims Data'!$K$10:$K$9996=N$8)*('Claims Data'!$B$10:$B$9996="TPD")*'Claims Data'!$L$10:$L$9996*'Claims Data'!$H$10:$H$9996)</f>
        <v>55000</v>
      </c>
      <c r="O10" s="7" cm="1">
        <f t="array" ref="O10">SUMPRODUCT(('Claims Data'!$I$10:$I$9996=$D10)*('Claims Data'!$K$10:$K$9996=O$8)*('Claims Data'!$B$10:$B$9996="TPD")*'Claims Data'!$L$10:$L$9996*'Claims Data'!$H$10:$H$9996)</f>
        <v>141000</v>
      </c>
      <c r="P10" s="7" cm="1">
        <f t="array" ref="P10">SUMPRODUCT(('Claims Data'!$I$10:$I$9996=$D10)*('Claims Data'!$K$10:$K$9996=P$8)*('Claims Data'!$B$10:$B$9996="TPD")*'Claims Data'!$L$10:$L$9996*'Claims Data'!$H$10:$H$9996)</f>
        <v>47000</v>
      </c>
      <c r="Q10" s="7" cm="1">
        <f t="array" ref="Q10">SUMPRODUCT(('Claims Data'!$I$10:$I$9996=$D10)*('Claims Data'!$K$10:$K$9996=Q$8)*('Claims Data'!$B$10:$B$9996="TPD")*'Claims Data'!$L$10:$L$9996*'Claims Data'!$H$10:$H$9996)</f>
        <v>40000</v>
      </c>
      <c r="R10" s="7" cm="1">
        <f t="array" ref="R10">SUMPRODUCT(('Claims Data'!$I$10:$I$9996=$D10)*('Claims Data'!$K$10:$K$9996=R$8)*('Claims Data'!$B$10:$B$9996="TPD")*'Claims Data'!$L$10:$L$9996*'Claims Data'!$H$10:$H$9996)</f>
        <v>100000</v>
      </c>
      <c r="S10" s="7" cm="1">
        <f t="array" ref="S10">SUMPRODUCT(('Claims Data'!$I$10:$I$9996=$D10)*('Claims Data'!$K$10:$K$9996=S$8)*('Claims Data'!$B$10:$B$9996="TPD")*'Claims Data'!$L$10:$L$9996*'Claims Data'!$H$10:$H$9996)</f>
        <v>211000</v>
      </c>
      <c r="T10" s="7" cm="1">
        <f t="array" ref="T10">SUMPRODUCT(('Claims Data'!$I$10:$I$9996=$D10)*('Claims Data'!$K$10:$K$9996=T$8)*('Claims Data'!$B$10:$B$9996="TPD")*'Claims Data'!$L$10:$L$9996*'Claims Data'!$H$10:$H$9996)</f>
        <v>87000</v>
      </c>
      <c r="U10" s="7" cm="1">
        <f t="array" ref="U10">SUMPRODUCT(('Claims Data'!$I$10:$I$9996=$D10)*('Claims Data'!$K$10:$K$9996=U$8)*('Claims Data'!$B$10:$B$9996="TPD")*'Claims Data'!$L$10:$L$9996*'Claims Data'!$H$10:$H$9996)</f>
        <v>139000</v>
      </c>
      <c r="V10" s="7" cm="1">
        <f t="array" ref="V10">SUMPRODUCT(('Claims Data'!$I$10:$I$9996=$D10)*('Claims Data'!$K$10:$K$9996=V$8)*('Claims Data'!$B$10:$B$9996="TPD")*'Claims Data'!$L$10:$L$9996*'Claims Data'!$H$10:$H$9996)</f>
        <v>0</v>
      </c>
      <c r="W10" s="7" cm="1">
        <f t="array" ref="W10">SUMPRODUCT(('Claims Data'!$I$10:$I$9996=$D10)*('Claims Data'!$K$10:$K$9996=W$8)*('Claims Data'!$B$10:$B$9996="TPD")*'Claims Data'!$L$10:$L$9996*'Claims Data'!$H$10:$H$9996)</f>
        <v>140000</v>
      </c>
      <c r="X10" s="7" cm="1">
        <f t="array" ref="X10">SUMPRODUCT(('Claims Data'!$I$10:$I$9996=$D10)*('Claims Data'!$K$10:$K$9996=X$8)*('Claims Data'!$B$10:$B$9996="TPD")*'Claims Data'!$L$10:$L$9996*'Claims Data'!$H$10:$H$9996)</f>
        <v>0</v>
      </c>
      <c r="Y10" s="7" cm="1">
        <f t="array" ref="Y10">SUMPRODUCT(('Claims Data'!$I$10:$I$9996=$D10)*('Claims Data'!$K$10:$K$9996=Y$8)*('Claims Data'!$B$10:$B$9996="TPD")*'Claims Data'!$L$10:$L$9996*'Claims Data'!$H$10:$H$9996)</f>
        <v>0</v>
      </c>
      <c r="Z10" s="7" cm="1">
        <f t="array" ref="Z10">SUMPRODUCT(('Claims Data'!$I$10:$I$9996=$D10)*('Claims Data'!$K$10:$K$9996=Z$8)*('Claims Data'!$B$10:$B$9996="TPD")*'Claims Data'!$L$10:$L$9996*'Claims Data'!$H$10:$H$9996)</f>
        <v>0</v>
      </c>
      <c r="AA10" s="7" cm="1">
        <f t="array" ref="AA10">SUMPRODUCT(('Claims Data'!$I$10:$I$9996=$D10)*('Claims Data'!$K$10:$K$9996=AA$8)*('Claims Data'!$B$10:$B$9996="TPD")*'Claims Data'!$L$10:$L$9996*'Claims Data'!$H$10:$H$9996)</f>
        <v>54000</v>
      </c>
      <c r="AB10" s="7" cm="1">
        <f t="array" ref="AB10">SUMPRODUCT(('Claims Data'!$I$10:$I$9996=$D10)*('Claims Data'!$K$10:$K$9996=AB$8)*('Claims Data'!$B$10:$B$9996="TPD")*'Claims Data'!$L$10:$L$9996*'Claims Data'!$H$10:$H$9996)</f>
        <v>118000</v>
      </c>
      <c r="AC10" s="7" cm="1">
        <f t="array" ref="AC10">SUMPRODUCT(('Claims Data'!$I$10:$I$9996=$D10)*('Claims Data'!$K$10:$K$9996=AC$8)*('Claims Data'!$B$10:$B$9996="TPD")*'Claims Data'!$L$10:$L$9996*'Claims Data'!$H$10:$H$9996)</f>
        <v>0</v>
      </c>
      <c r="AD10" s="7" cm="1">
        <f t="array" ref="AD10">SUMPRODUCT(('Claims Data'!$I$10:$I$9996=$D10)*('Claims Data'!$K$10:$K$9996=AD$8)*('Claims Data'!$B$10:$B$9996="TPD")*'Claims Data'!$L$10:$L$9996*'Claims Data'!$H$10:$H$9996)</f>
        <v>59000</v>
      </c>
      <c r="AE10" s="7" cm="1">
        <f t="array" ref="AE10">SUMPRODUCT(('Claims Data'!$I$10:$I$9996=$D10)*('Claims Data'!$K$10:$K$9996=AE$8)*('Claims Data'!$B$10:$B$9996="TPD")*'Claims Data'!$L$10:$L$9996*'Claims Data'!$H$10:$H$9996)</f>
        <v>0</v>
      </c>
      <c r="AF10" s="7" cm="1">
        <f t="array" ref="AF10">SUMPRODUCT(('Claims Data'!$I$10:$I$9996=$D10)*('Claims Data'!$K$10:$K$9996=AF$8)*('Claims Data'!$B$10:$B$9996="TPD")*'Claims Data'!$L$10:$L$9996*'Claims Data'!$H$10:$H$9996)</f>
        <v>0</v>
      </c>
      <c r="AG10" s="7" cm="1">
        <f t="array" ref="AG10">SUMPRODUCT(('Claims Data'!$I$10:$I$9996=$D10)*('Claims Data'!$K$10:$K$9996=AG$8)*('Claims Data'!$B$10:$B$9996="TPD")*'Claims Data'!$L$10:$L$9996*'Claims Data'!$H$10:$H$9996)</f>
        <v>0</v>
      </c>
      <c r="AH10" s="7" cm="1">
        <f t="array" ref="AH10">SUMPRODUCT(('Claims Data'!$I$10:$I$9996=$D10)*('Claims Data'!$K$10:$K$9996=AH$8)*('Claims Data'!$B$10:$B$9996="TPD")*'Claims Data'!$L$10:$L$9996*'Claims Data'!$H$10:$H$9996)</f>
        <v>32000</v>
      </c>
      <c r="AI10" s="7" cm="1">
        <f t="array" ref="AI10">SUMPRODUCT(('Claims Data'!$I$10:$I$9996=$D10)*('Claims Data'!$K$10:$K$9996=AI$8)*('Claims Data'!$B$10:$B$9996="TPD")*'Claims Data'!$L$10:$L$9996*'Claims Data'!$H$10:$H$9996)</f>
        <v>0</v>
      </c>
      <c r="AJ10" s="7" cm="1">
        <f t="array" ref="AJ10">SUMPRODUCT(('Claims Data'!$I$10:$I$9996=$D10)*('Claims Data'!$K$10:$K$9996=AJ$8)*('Claims Data'!$B$10:$B$9996="TPD")*'Claims Data'!$L$10:$L$9996*'Claims Data'!$H$10:$H$9996)</f>
        <v>0</v>
      </c>
      <c r="AK10" s="7" cm="1">
        <f t="array" ref="AK10">SUMPRODUCT(('Claims Data'!$I$10:$I$9996=$D10)*('Claims Data'!$K$10:$K$9996=AK$8)*('Claims Data'!$B$10:$B$9996="TPD")*'Claims Data'!$L$10:$L$9996*'Claims Data'!$H$10:$H$9996)</f>
        <v>0</v>
      </c>
      <c r="AL10" s="7" cm="1">
        <f t="array" ref="AL10">SUMPRODUCT(('Claims Data'!$I$10:$I$9996=$D10)*('Claims Data'!$K$10:$K$9996=AL$8)*('Claims Data'!$B$10:$B$9996="TPD")*'Claims Data'!$L$10:$L$9996*'Claims Data'!$H$10:$H$9996)</f>
        <v>0</v>
      </c>
      <c r="AM10" s="7" cm="1">
        <f t="array" ref="AM10">SUMPRODUCT(('Claims Data'!$I$10:$I$9996=$D10)*('Claims Data'!$K$10:$K$9996=AM$8)*('Claims Data'!$B$10:$B$9996="TPD")*'Claims Data'!$L$10:$L$9996*'Claims Data'!$H$10:$H$9996)</f>
        <v>144800</v>
      </c>
      <c r="AN10" s="9"/>
      <c r="AO10" s="7"/>
    </row>
    <row r="11" spans="2:41" ht="14" x14ac:dyDescent="0.3">
      <c r="B11" s="245"/>
      <c r="C11" s="122">
        <f t="shared" si="1"/>
        <v>2016</v>
      </c>
      <c r="D11" s="29" t="s">
        <v>160</v>
      </c>
      <c r="E11" s="8" cm="1">
        <f t="array" ref="E11">SUMPRODUCT(('Claims Data'!$I$10:$I$9996=$D11)*('Claims Data'!$K$10:$K$9996=E$8)*('Claims Data'!$B$10:$B$9996="TPD")*'Claims Data'!$L$10:$L$9996*'Claims Data'!$H$10:$H$9996)</f>
        <v>0</v>
      </c>
      <c r="F11" s="7" cm="1">
        <f t="array" ref="F11">SUMPRODUCT(('Claims Data'!$I$10:$I$9996=$D11)*('Claims Data'!$K$10:$K$9996=F$8)*('Claims Data'!$B$10:$B$9996="TPD")*'Claims Data'!$L$10:$L$9996*'Claims Data'!$H$10:$H$9996)</f>
        <v>143000</v>
      </c>
      <c r="G11" s="7" cm="1">
        <f t="array" ref="G11">SUMPRODUCT(('Claims Data'!$I$10:$I$9996=$D11)*('Claims Data'!$K$10:$K$9996=G$8)*('Claims Data'!$B$10:$B$9996="TPD")*'Claims Data'!$L$10:$L$9996*'Claims Data'!$H$10:$H$9996)</f>
        <v>38000</v>
      </c>
      <c r="H11" s="7" cm="1">
        <f t="array" ref="H11">SUMPRODUCT(('Claims Data'!$I$10:$I$9996=$D11)*('Claims Data'!$K$10:$K$9996=H$8)*('Claims Data'!$B$10:$B$9996="TPD")*'Claims Data'!$L$10:$L$9996*'Claims Data'!$H$10:$H$9996)</f>
        <v>378000</v>
      </c>
      <c r="I11" s="7" cm="1">
        <f t="array" ref="I11">SUMPRODUCT(('Claims Data'!$I$10:$I$9996=$D11)*('Claims Data'!$K$10:$K$9996=I$8)*('Claims Data'!$B$10:$B$9996="TPD")*'Claims Data'!$L$10:$L$9996*'Claims Data'!$H$10:$H$9996)</f>
        <v>467000</v>
      </c>
      <c r="J11" s="7" cm="1">
        <f t="array" ref="J11">SUMPRODUCT(('Claims Data'!$I$10:$I$9996=$D11)*('Claims Data'!$K$10:$K$9996=J$8)*('Claims Data'!$B$10:$B$9996="TPD")*'Claims Data'!$L$10:$L$9996*'Claims Data'!$H$10:$H$9996)</f>
        <v>77000</v>
      </c>
      <c r="K11" s="7" cm="1">
        <f t="array" ref="K11">SUMPRODUCT(('Claims Data'!$I$10:$I$9996=$D11)*('Claims Data'!$K$10:$K$9996=K$8)*('Claims Data'!$B$10:$B$9996="TPD")*'Claims Data'!$L$10:$L$9996*'Claims Data'!$H$10:$H$9996)</f>
        <v>223000</v>
      </c>
      <c r="L11" s="7" cm="1">
        <f t="array" ref="L11">SUMPRODUCT(('Claims Data'!$I$10:$I$9996=$D11)*('Claims Data'!$K$10:$K$9996=L$8)*('Claims Data'!$B$10:$B$9996="TPD")*'Claims Data'!$L$10:$L$9996*'Claims Data'!$H$10:$H$9996)</f>
        <v>67000</v>
      </c>
      <c r="M11" s="7" cm="1">
        <f t="array" ref="M11">SUMPRODUCT(('Claims Data'!$I$10:$I$9996=$D11)*('Claims Data'!$K$10:$K$9996=M$8)*('Claims Data'!$B$10:$B$9996="TPD")*'Claims Data'!$L$10:$L$9996*'Claims Data'!$H$10:$H$9996)</f>
        <v>138000</v>
      </c>
      <c r="N11" s="7" cm="1">
        <f t="array" ref="N11">SUMPRODUCT(('Claims Data'!$I$10:$I$9996=$D11)*('Claims Data'!$K$10:$K$9996=N$8)*('Claims Data'!$B$10:$B$9996="TPD")*'Claims Data'!$L$10:$L$9996*'Claims Data'!$H$10:$H$9996)</f>
        <v>20000</v>
      </c>
      <c r="O11" s="7" cm="1">
        <f t="array" ref="O11">SUMPRODUCT(('Claims Data'!$I$10:$I$9996=$D11)*('Claims Data'!$K$10:$K$9996=O$8)*('Claims Data'!$B$10:$B$9996="TPD")*'Claims Data'!$L$10:$L$9996*'Claims Data'!$H$10:$H$9996)</f>
        <v>150000</v>
      </c>
      <c r="P11" s="7" cm="1">
        <f t="array" ref="P11">SUMPRODUCT(('Claims Data'!$I$10:$I$9996=$D11)*('Claims Data'!$K$10:$K$9996=P$8)*('Claims Data'!$B$10:$B$9996="TPD")*'Claims Data'!$L$10:$L$9996*'Claims Data'!$H$10:$H$9996)</f>
        <v>157000</v>
      </c>
      <c r="Q11" s="7" cm="1">
        <f t="array" ref="Q11">SUMPRODUCT(('Claims Data'!$I$10:$I$9996=$D11)*('Claims Data'!$K$10:$K$9996=Q$8)*('Claims Data'!$B$10:$B$9996="TPD")*'Claims Data'!$L$10:$L$9996*'Claims Data'!$H$10:$H$9996)</f>
        <v>164000</v>
      </c>
      <c r="R11" s="7" cm="1">
        <f t="array" ref="R11">SUMPRODUCT(('Claims Data'!$I$10:$I$9996=$D11)*('Claims Data'!$K$10:$K$9996=R$8)*('Claims Data'!$B$10:$B$9996="TPD")*'Claims Data'!$L$10:$L$9996*'Claims Data'!$H$10:$H$9996)</f>
        <v>22000</v>
      </c>
      <c r="S11" s="7" cm="1">
        <f t="array" ref="S11">SUMPRODUCT(('Claims Data'!$I$10:$I$9996=$D11)*('Claims Data'!$K$10:$K$9996=S$8)*('Claims Data'!$B$10:$B$9996="TPD")*'Claims Data'!$L$10:$L$9996*'Claims Data'!$H$10:$H$9996)</f>
        <v>0</v>
      </c>
      <c r="T11" s="7" cm="1">
        <f t="array" ref="T11">SUMPRODUCT(('Claims Data'!$I$10:$I$9996=$D11)*('Claims Data'!$K$10:$K$9996=T$8)*('Claims Data'!$B$10:$B$9996="TPD")*'Claims Data'!$L$10:$L$9996*'Claims Data'!$H$10:$H$9996)</f>
        <v>73000</v>
      </c>
      <c r="U11" s="7" cm="1">
        <f t="array" ref="U11">SUMPRODUCT(('Claims Data'!$I$10:$I$9996=$D11)*('Claims Data'!$K$10:$K$9996=U$8)*('Claims Data'!$B$10:$B$9996="TPD")*'Claims Data'!$L$10:$L$9996*'Claims Data'!$H$10:$H$9996)</f>
        <v>98000</v>
      </c>
      <c r="V11" s="7" cm="1">
        <f t="array" ref="V11">SUMPRODUCT(('Claims Data'!$I$10:$I$9996=$D11)*('Claims Data'!$K$10:$K$9996=V$8)*('Claims Data'!$B$10:$B$9996="TPD")*'Claims Data'!$L$10:$L$9996*'Claims Data'!$H$10:$H$9996)</f>
        <v>0</v>
      </c>
      <c r="W11" s="7" cm="1">
        <f t="array" ref="W11">SUMPRODUCT(('Claims Data'!$I$10:$I$9996=$D11)*('Claims Data'!$K$10:$K$9996=W$8)*('Claims Data'!$B$10:$B$9996="TPD")*'Claims Data'!$L$10:$L$9996*'Claims Data'!$H$10:$H$9996)</f>
        <v>152000</v>
      </c>
      <c r="X11" s="7" cm="1">
        <f t="array" ref="X11">SUMPRODUCT(('Claims Data'!$I$10:$I$9996=$D11)*('Claims Data'!$K$10:$K$9996=X$8)*('Claims Data'!$B$10:$B$9996="TPD")*'Claims Data'!$L$10:$L$9996*'Claims Data'!$H$10:$H$9996)</f>
        <v>96000</v>
      </c>
      <c r="Y11" s="7" cm="1">
        <f t="array" ref="Y11">SUMPRODUCT(('Claims Data'!$I$10:$I$9996=$D11)*('Claims Data'!$K$10:$K$9996=Y$8)*('Claims Data'!$B$10:$B$9996="TPD")*'Claims Data'!$L$10:$L$9996*'Claims Data'!$H$10:$H$9996)</f>
        <v>38000</v>
      </c>
      <c r="Z11" s="7" cm="1">
        <f t="array" ref="Z11">SUMPRODUCT(('Claims Data'!$I$10:$I$9996=$D11)*('Claims Data'!$K$10:$K$9996=Z$8)*('Claims Data'!$B$10:$B$9996="TPD")*'Claims Data'!$L$10:$L$9996*'Claims Data'!$H$10:$H$9996)</f>
        <v>0</v>
      </c>
      <c r="AA11" s="7" cm="1">
        <f t="array" ref="AA11">SUMPRODUCT(('Claims Data'!$I$10:$I$9996=$D11)*('Claims Data'!$K$10:$K$9996=AA$8)*('Claims Data'!$B$10:$B$9996="TPD")*'Claims Data'!$L$10:$L$9996*'Claims Data'!$H$10:$H$9996)</f>
        <v>0</v>
      </c>
      <c r="AB11" s="7" cm="1">
        <f t="array" ref="AB11">SUMPRODUCT(('Claims Data'!$I$10:$I$9996=$D11)*('Claims Data'!$K$10:$K$9996=AB$8)*('Claims Data'!$B$10:$B$9996="TPD")*'Claims Data'!$L$10:$L$9996*'Claims Data'!$H$10:$H$9996)</f>
        <v>0</v>
      </c>
      <c r="AC11" s="7" cm="1">
        <f t="array" ref="AC11">SUMPRODUCT(('Claims Data'!$I$10:$I$9996=$D11)*('Claims Data'!$K$10:$K$9996=AC$8)*('Claims Data'!$B$10:$B$9996="TPD")*'Claims Data'!$L$10:$L$9996*'Claims Data'!$H$10:$H$9996)</f>
        <v>0</v>
      </c>
      <c r="AD11" s="7" cm="1">
        <f t="array" ref="AD11">SUMPRODUCT(('Claims Data'!$I$10:$I$9996=$D11)*('Claims Data'!$K$10:$K$9996=AD$8)*('Claims Data'!$B$10:$B$9996="TPD")*'Claims Data'!$L$10:$L$9996*'Claims Data'!$H$10:$H$9996)</f>
        <v>67000</v>
      </c>
      <c r="AE11" s="7" cm="1">
        <f t="array" ref="AE11">SUMPRODUCT(('Claims Data'!$I$10:$I$9996=$D11)*('Claims Data'!$K$10:$K$9996=AE$8)*('Claims Data'!$B$10:$B$9996="TPD")*'Claims Data'!$L$10:$L$9996*'Claims Data'!$H$10:$H$9996)</f>
        <v>168000</v>
      </c>
      <c r="AF11" s="7" cm="1">
        <f t="array" ref="AF11">SUMPRODUCT(('Claims Data'!$I$10:$I$9996=$D11)*('Claims Data'!$K$10:$K$9996=AF$8)*('Claims Data'!$B$10:$B$9996="TPD")*'Claims Data'!$L$10:$L$9996*'Claims Data'!$H$10:$H$9996)</f>
        <v>100000</v>
      </c>
      <c r="AG11" s="7" cm="1">
        <f t="array" ref="AG11">SUMPRODUCT(('Claims Data'!$I$10:$I$9996=$D11)*('Claims Data'!$K$10:$K$9996=AG$8)*('Claims Data'!$B$10:$B$9996="TPD")*'Claims Data'!$L$10:$L$9996*'Claims Data'!$H$10:$H$9996)</f>
        <v>59000</v>
      </c>
      <c r="AH11" s="7" cm="1">
        <f t="array" ref="AH11">SUMPRODUCT(('Claims Data'!$I$10:$I$9996=$D11)*('Claims Data'!$K$10:$K$9996=AH$8)*('Claims Data'!$B$10:$B$9996="TPD")*'Claims Data'!$L$10:$L$9996*'Claims Data'!$H$10:$H$9996)</f>
        <v>100000</v>
      </c>
      <c r="AI11" s="7" cm="1">
        <f t="array" ref="AI11">SUMPRODUCT(('Claims Data'!$I$10:$I$9996=$D11)*('Claims Data'!$K$10:$K$9996=AI$8)*('Claims Data'!$B$10:$B$9996="TPD")*'Claims Data'!$L$10:$L$9996*'Claims Data'!$H$10:$H$9996)</f>
        <v>90000</v>
      </c>
      <c r="AJ11" s="7" cm="1">
        <f t="array" ref="AJ11">SUMPRODUCT(('Claims Data'!$I$10:$I$9996=$D11)*('Claims Data'!$K$10:$K$9996=AJ$8)*('Claims Data'!$B$10:$B$9996="TPD")*'Claims Data'!$L$10:$L$9996*'Claims Data'!$H$10:$H$9996)</f>
        <v>84000</v>
      </c>
      <c r="AK11" s="7" cm="1">
        <f t="array" ref="AK11">SUMPRODUCT(('Claims Data'!$I$10:$I$9996=$D11)*('Claims Data'!$K$10:$K$9996=AK$8)*('Claims Data'!$B$10:$B$9996="TPD")*'Claims Data'!$L$10:$L$9996*'Claims Data'!$H$10:$H$9996)</f>
        <v>43000</v>
      </c>
      <c r="AL11" s="7" cm="1">
        <f t="array" ref="AL11">SUMPRODUCT(('Claims Data'!$I$10:$I$9996=$D11)*('Claims Data'!$K$10:$K$9996=AL$8)*('Claims Data'!$B$10:$B$9996="TPD")*'Claims Data'!$L$10:$L$9996*'Claims Data'!$H$10:$H$9996)</f>
        <v>0</v>
      </c>
      <c r="AM11" s="7"/>
      <c r="AN11" s="9"/>
      <c r="AO11" s="7"/>
    </row>
    <row r="12" spans="2:41" ht="14" x14ac:dyDescent="0.3">
      <c r="B12" s="245"/>
      <c r="C12" s="122">
        <f t="shared" si="1"/>
        <v>2016</v>
      </c>
      <c r="D12" s="29" t="s">
        <v>161</v>
      </c>
      <c r="E12" s="8" cm="1">
        <f t="array" ref="E12">SUMPRODUCT(('Claims Data'!$I$10:$I$9996=$D12)*('Claims Data'!$K$10:$K$9996=E$8)*('Claims Data'!$B$10:$B$9996="TPD")*'Claims Data'!$L$10:$L$9996*'Claims Data'!$H$10:$H$9996)</f>
        <v>0</v>
      </c>
      <c r="F12" s="7" cm="1">
        <f t="array" ref="F12">SUMPRODUCT(('Claims Data'!$I$10:$I$9996=$D12)*('Claims Data'!$K$10:$K$9996=F$8)*('Claims Data'!$B$10:$B$9996="TPD")*'Claims Data'!$L$10:$L$9996*'Claims Data'!$H$10:$H$9996)</f>
        <v>195000</v>
      </c>
      <c r="G12" s="7" cm="1">
        <f t="array" ref="G12">SUMPRODUCT(('Claims Data'!$I$10:$I$9996=$D12)*('Claims Data'!$K$10:$K$9996=G$8)*('Claims Data'!$B$10:$B$9996="TPD")*'Claims Data'!$L$10:$L$9996*'Claims Data'!$H$10:$H$9996)</f>
        <v>98000</v>
      </c>
      <c r="H12" s="7" cm="1">
        <f t="array" ref="H12">SUMPRODUCT(('Claims Data'!$I$10:$I$9996=$D12)*('Claims Data'!$K$10:$K$9996=H$8)*('Claims Data'!$B$10:$B$9996="TPD")*'Claims Data'!$L$10:$L$9996*'Claims Data'!$H$10:$H$9996)</f>
        <v>251000</v>
      </c>
      <c r="I12" s="7" cm="1">
        <f t="array" ref="I12">SUMPRODUCT(('Claims Data'!$I$10:$I$9996=$D12)*('Claims Data'!$K$10:$K$9996=I$8)*('Claims Data'!$B$10:$B$9996="TPD")*'Claims Data'!$L$10:$L$9996*'Claims Data'!$H$10:$H$9996)</f>
        <v>378000</v>
      </c>
      <c r="J12" s="7" cm="1">
        <f t="array" ref="J12">SUMPRODUCT(('Claims Data'!$I$10:$I$9996=$D12)*('Claims Data'!$K$10:$K$9996=J$8)*('Claims Data'!$B$10:$B$9996="TPD")*'Claims Data'!$L$10:$L$9996*'Claims Data'!$H$10:$H$9996)</f>
        <v>118000</v>
      </c>
      <c r="K12" s="7" cm="1">
        <f t="array" ref="K12">SUMPRODUCT(('Claims Data'!$I$10:$I$9996=$D12)*('Claims Data'!$K$10:$K$9996=K$8)*('Claims Data'!$B$10:$B$9996="TPD")*'Claims Data'!$L$10:$L$9996*'Claims Data'!$H$10:$H$9996)</f>
        <v>68000</v>
      </c>
      <c r="L12" s="7" cm="1">
        <f t="array" ref="L12">SUMPRODUCT(('Claims Data'!$I$10:$I$9996=$D12)*('Claims Data'!$K$10:$K$9996=L$8)*('Claims Data'!$B$10:$B$9996="TPD")*'Claims Data'!$L$10:$L$9996*'Claims Data'!$H$10:$H$9996)</f>
        <v>112000</v>
      </c>
      <c r="M12" s="7" cm="1">
        <f t="array" ref="M12">SUMPRODUCT(('Claims Data'!$I$10:$I$9996=$D12)*('Claims Data'!$K$10:$K$9996=M$8)*('Claims Data'!$B$10:$B$9996="TPD")*'Claims Data'!$L$10:$L$9996*'Claims Data'!$H$10:$H$9996)</f>
        <v>102000</v>
      </c>
      <c r="N12" s="7" cm="1">
        <f t="array" ref="N12">SUMPRODUCT(('Claims Data'!$I$10:$I$9996=$D12)*('Claims Data'!$K$10:$K$9996=N$8)*('Claims Data'!$B$10:$B$9996="TPD")*'Claims Data'!$L$10:$L$9996*'Claims Data'!$H$10:$H$9996)</f>
        <v>174000</v>
      </c>
      <c r="O12" s="7" cm="1">
        <f t="array" ref="O12">SUMPRODUCT(('Claims Data'!$I$10:$I$9996=$D12)*('Claims Data'!$K$10:$K$9996=O$8)*('Claims Data'!$B$10:$B$9996="TPD")*'Claims Data'!$L$10:$L$9996*'Claims Data'!$H$10:$H$9996)</f>
        <v>72000</v>
      </c>
      <c r="P12" s="7" cm="1">
        <f t="array" ref="P12">SUMPRODUCT(('Claims Data'!$I$10:$I$9996=$D12)*('Claims Data'!$K$10:$K$9996=P$8)*('Claims Data'!$B$10:$B$9996="TPD")*'Claims Data'!$L$10:$L$9996*'Claims Data'!$H$10:$H$9996)</f>
        <v>0</v>
      </c>
      <c r="Q12" s="7" cm="1">
        <f t="array" ref="Q12">SUMPRODUCT(('Claims Data'!$I$10:$I$9996=$D12)*('Claims Data'!$K$10:$K$9996=Q$8)*('Claims Data'!$B$10:$B$9996="TPD")*'Claims Data'!$L$10:$L$9996*'Claims Data'!$H$10:$H$9996)</f>
        <v>0</v>
      </c>
      <c r="R12" s="7" cm="1">
        <f t="array" ref="R12">SUMPRODUCT(('Claims Data'!$I$10:$I$9996=$D12)*('Claims Data'!$K$10:$K$9996=R$8)*('Claims Data'!$B$10:$B$9996="TPD")*'Claims Data'!$L$10:$L$9996*'Claims Data'!$H$10:$H$9996)</f>
        <v>120000</v>
      </c>
      <c r="S12" s="7" cm="1">
        <f t="array" ref="S12">SUMPRODUCT(('Claims Data'!$I$10:$I$9996=$D12)*('Claims Data'!$K$10:$K$9996=S$8)*('Claims Data'!$B$10:$B$9996="TPD")*'Claims Data'!$L$10:$L$9996*'Claims Data'!$H$10:$H$9996)</f>
        <v>30000</v>
      </c>
      <c r="T12" s="7" cm="1">
        <f t="array" ref="T12">SUMPRODUCT(('Claims Data'!$I$10:$I$9996=$D12)*('Claims Data'!$K$10:$K$9996=T$8)*('Claims Data'!$B$10:$B$9996="TPD")*'Claims Data'!$L$10:$L$9996*'Claims Data'!$H$10:$H$9996)</f>
        <v>38000</v>
      </c>
      <c r="U12" s="7" cm="1">
        <f t="array" ref="U12">SUMPRODUCT(('Claims Data'!$I$10:$I$9996=$D12)*('Claims Data'!$K$10:$K$9996=U$8)*('Claims Data'!$B$10:$B$9996="TPD")*'Claims Data'!$L$10:$L$9996*'Claims Data'!$H$10:$H$9996)</f>
        <v>35000</v>
      </c>
      <c r="V12" s="7" cm="1">
        <f t="array" ref="V12">SUMPRODUCT(('Claims Data'!$I$10:$I$9996=$D12)*('Claims Data'!$K$10:$K$9996=V$8)*('Claims Data'!$B$10:$B$9996="TPD")*'Claims Data'!$L$10:$L$9996*'Claims Data'!$H$10:$H$9996)</f>
        <v>122000</v>
      </c>
      <c r="W12" s="7" cm="1">
        <f t="array" ref="W12">SUMPRODUCT(('Claims Data'!$I$10:$I$9996=$D12)*('Claims Data'!$K$10:$K$9996=W$8)*('Claims Data'!$B$10:$B$9996="TPD")*'Claims Data'!$L$10:$L$9996*'Claims Data'!$H$10:$H$9996)</f>
        <v>0</v>
      </c>
      <c r="X12" s="7" cm="1">
        <f t="array" ref="X12">SUMPRODUCT(('Claims Data'!$I$10:$I$9996=$D12)*('Claims Data'!$K$10:$K$9996=X$8)*('Claims Data'!$B$10:$B$9996="TPD")*'Claims Data'!$L$10:$L$9996*'Claims Data'!$H$10:$H$9996)</f>
        <v>149000</v>
      </c>
      <c r="Y12" s="7" cm="1">
        <f t="array" ref="Y12">SUMPRODUCT(('Claims Data'!$I$10:$I$9996=$D12)*('Claims Data'!$K$10:$K$9996=Y$8)*('Claims Data'!$B$10:$B$9996="TPD")*'Claims Data'!$L$10:$L$9996*'Claims Data'!$H$10:$H$9996)</f>
        <v>191000</v>
      </c>
      <c r="Z12" s="7" cm="1">
        <f t="array" ref="Z12">SUMPRODUCT(('Claims Data'!$I$10:$I$9996=$D12)*('Claims Data'!$K$10:$K$9996=Z$8)*('Claims Data'!$B$10:$B$9996="TPD")*'Claims Data'!$L$10:$L$9996*'Claims Data'!$H$10:$H$9996)</f>
        <v>0</v>
      </c>
      <c r="AA12" s="7" cm="1">
        <f t="array" ref="AA12">SUMPRODUCT(('Claims Data'!$I$10:$I$9996=$D12)*('Claims Data'!$K$10:$K$9996=AA$8)*('Claims Data'!$B$10:$B$9996="TPD")*'Claims Data'!$L$10:$L$9996*'Claims Data'!$H$10:$H$9996)</f>
        <v>132000</v>
      </c>
      <c r="AB12" s="7" cm="1">
        <f t="array" ref="AB12">SUMPRODUCT(('Claims Data'!$I$10:$I$9996=$D12)*('Claims Data'!$K$10:$K$9996=AB$8)*('Claims Data'!$B$10:$B$9996="TPD")*'Claims Data'!$L$10:$L$9996*'Claims Data'!$H$10:$H$9996)</f>
        <v>0</v>
      </c>
      <c r="AC12" s="7" cm="1">
        <f t="array" ref="AC12">SUMPRODUCT(('Claims Data'!$I$10:$I$9996=$D12)*('Claims Data'!$K$10:$K$9996=AC$8)*('Claims Data'!$B$10:$B$9996="TPD")*'Claims Data'!$L$10:$L$9996*'Claims Data'!$H$10:$H$9996)</f>
        <v>100000</v>
      </c>
      <c r="AD12" s="7" cm="1">
        <f t="array" ref="AD12">SUMPRODUCT(('Claims Data'!$I$10:$I$9996=$D12)*('Claims Data'!$K$10:$K$9996=AD$8)*('Claims Data'!$B$10:$B$9996="TPD")*'Claims Data'!$L$10:$L$9996*'Claims Data'!$H$10:$H$9996)</f>
        <v>0</v>
      </c>
      <c r="AE12" s="7" cm="1">
        <f t="array" ref="AE12">SUMPRODUCT(('Claims Data'!$I$10:$I$9996=$D12)*('Claims Data'!$K$10:$K$9996=AE$8)*('Claims Data'!$B$10:$B$9996="TPD")*'Claims Data'!$L$10:$L$9996*'Claims Data'!$H$10:$H$9996)</f>
        <v>0</v>
      </c>
      <c r="AF12" s="7" cm="1">
        <f t="array" ref="AF12">SUMPRODUCT(('Claims Data'!$I$10:$I$9996=$D12)*('Claims Data'!$K$10:$K$9996=AF$8)*('Claims Data'!$B$10:$B$9996="TPD")*'Claims Data'!$L$10:$L$9996*'Claims Data'!$H$10:$H$9996)</f>
        <v>47000</v>
      </c>
      <c r="AG12" s="7" cm="1">
        <f t="array" ref="AG12">SUMPRODUCT(('Claims Data'!$I$10:$I$9996=$D12)*('Claims Data'!$K$10:$K$9996=AG$8)*('Claims Data'!$B$10:$B$9996="TPD")*'Claims Data'!$L$10:$L$9996*'Claims Data'!$H$10:$H$9996)</f>
        <v>100000</v>
      </c>
      <c r="AH12" s="7" cm="1">
        <f t="array" ref="AH12">SUMPRODUCT(('Claims Data'!$I$10:$I$9996=$D12)*('Claims Data'!$K$10:$K$9996=AH$8)*('Claims Data'!$B$10:$B$9996="TPD")*'Claims Data'!$L$10:$L$9996*'Claims Data'!$H$10:$H$9996)</f>
        <v>0</v>
      </c>
      <c r="AI12" s="7" cm="1">
        <f t="array" ref="AI12">SUMPRODUCT(('Claims Data'!$I$10:$I$9996=$D12)*('Claims Data'!$K$10:$K$9996=AI$8)*('Claims Data'!$B$10:$B$9996="TPD")*'Claims Data'!$L$10:$L$9996*'Claims Data'!$H$10:$H$9996)</f>
        <v>0</v>
      </c>
      <c r="AJ12" s="7" cm="1">
        <f t="array" ref="AJ12">SUMPRODUCT(('Claims Data'!$I$10:$I$9996=$D12)*('Claims Data'!$K$10:$K$9996=AJ$8)*('Claims Data'!$B$10:$B$9996="TPD")*'Claims Data'!$L$10:$L$9996*'Claims Data'!$H$10:$H$9996)</f>
        <v>12000</v>
      </c>
      <c r="AK12" s="7" cm="1">
        <f t="array" ref="AK12">SUMPRODUCT(('Claims Data'!$I$10:$I$9996=$D12)*('Claims Data'!$K$10:$K$9996=AK$8)*('Claims Data'!$B$10:$B$9996="TPD")*'Claims Data'!$L$10:$L$9996*'Claims Data'!$H$10:$H$9996)</f>
        <v>25600</v>
      </c>
      <c r="AL12" s="7"/>
      <c r="AM12" s="7"/>
      <c r="AN12" s="9"/>
      <c r="AO12" s="7"/>
    </row>
    <row r="13" spans="2:41" ht="14" x14ac:dyDescent="0.3">
      <c r="B13" s="245"/>
      <c r="C13" s="122">
        <f t="shared" si="1"/>
        <v>2017</v>
      </c>
      <c r="D13" s="29" t="s">
        <v>162</v>
      </c>
      <c r="E13" s="8" cm="1">
        <f t="array" ref="E13">SUMPRODUCT(('Claims Data'!$I$10:$I$9996=$D13)*('Claims Data'!$K$10:$K$9996=E$8)*('Claims Data'!$B$10:$B$9996="TPD")*'Claims Data'!$L$10:$L$9996*'Claims Data'!$H$10:$H$9996)</f>
        <v>0</v>
      </c>
      <c r="F13" s="7" cm="1">
        <f t="array" ref="F13">SUMPRODUCT(('Claims Data'!$I$10:$I$9996=$D13)*('Claims Data'!$K$10:$K$9996=F$8)*('Claims Data'!$B$10:$B$9996="TPD")*'Claims Data'!$L$10:$L$9996*'Claims Data'!$H$10:$H$9996)</f>
        <v>72000</v>
      </c>
      <c r="G13" s="7" cm="1">
        <f t="array" ref="G13">SUMPRODUCT(('Claims Data'!$I$10:$I$9996=$D13)*('Claims Data'!$K$10:$K$9996=G$8)*('Claims Data'!$B$10:$B$9996="TPD")*'Claims Data'!$L$10:$L$9996*'Claims Data'!$H$10:$H$9996)</f>
        <v>52000</v>
      </c>
      <c r="H13" s="7" cm="1">
        <f t="array" ref="H13">SUMPRODUCT(('Claims Data'!$I$10:$I$9996=$D13)*('Claims Data'!$K$10:$K$9996=H$8)*('Claims Data'!$B$10:$B$9996="TPD")*'Claims Data'!$L$10:$L$9996*'Claims Data'!$H$10:$H$9996)</f>
        <v>446000</v>
      </c>
      <c r="I13" s="7" cm="1">
        <f t="array" ref="I13">SUMPRODUCT(('Claims Data'!$I$10:$I$9996=$D13)*('Claims Data'!$K$10:$K$9996=I$8)*('Claims Data'!$B$10:$B$9996="TPD")*'Claims Data'!$L$10:$L$9996*'Claims Data'!$H$10:$H$9996)</f>
        <v>129000</v>
      </c>
      <c r="J13" s="7" cm="1">
        <f t="array" ref="J13">SUMPRODUCT(('Claims Data'!$I$10:$I$9996=$D13)*('Claims Data'!$K$10:$K$9996=J$8)*('Claims Data'!$B$10:$B$9996="TPD")*'Claims Data'!$L$10:$L$9996*'Claims Data'!$H$10:$H$9996)</f>
        <v>200000</v>
      </c>
      <c r="K13" s="7" cm="1">
        <f t="array" ref="K13">SUMPRODUCT(('Claims Data'!$I$10:$I$9996=$D13)*('Claims Data'!$K$10:$K$9996=K$8)*('Claims Data'!$B$10:$B$9996="TPD")*'Claims Data'!$L$10:$L$9996*'Claims Data'!$H$10:$H$9996)</f>
        <v>119000</v>
      </c>
      <c r="L13" s="7" cm="1">
        <f t="array" ref="L13">SUMPRODUCT(('Claims Data'!$I$10:$I$9996=$D13)*('Claims Data'!$K$10:$K$9996=L$8)*('Claims Data'!$B$10:$B$9996="TPD")*'Claims Data'!$L$10:$L$9996*'Claims Data'!$H$10:$H$9996)</f>
        <v>85000</v>
      </c>
      <c r="M13" s="7" cm="1">
        <f t="array" ref="M13">SUMPRODUCT(('Claims Data'!$I$10:$I$9996=$D13)*('Claims Data'!$K$10:$K$9996=M$8)*('Claims Data'!$B$10:$B$9996="TPD")*'Claims Data'!$L$10:$L$9996*'Claims Data'!$H$10:$H$9996)</f>
        <v>128000</v>
      </c>
      <c r="N13" s="7" cm="1">
        <f t="array" ref="N13">SUMPRODUCT(('Claims Data'!$I$10:$I$9996=$D13)*('Claims Data'!$K$10:$K$9996=N$8)*('Claims Data'!$B$10:$B$9996="TPD")*'Claims Data'!$L$10:$L$9996*'Claims Data'!$H$10:$H$9996)</f>
        <v>100000</v>
      </c>
      <c r="O13" s="7" cm="1">
        <f t="array" ref="O13">SUMPRODUCT(('Claims Data'!$I$10:$I$9996=$D13)*('Claims Data'!$K$10:$K$9996=O$8)*('Claims Data'!$B$10:$B$9996="TPD")*'Claims Data'!$L$10:$L$9996*'Claims Data'!$H$10:$H$9996)</f>
        <v>0</v>
      </c>
      <c r="P13" s="7" cm="1">
        <f t="array" ref="P13">SUMPRODUCT(('Claims Data'!$I$10:$I$9996=$D13)*('Claims Data'!$K$10:$K$9996=P$8)*('Claims Data'!$B$10:$B$9996="TPD")*'Claims Data'!$L$10:$L$9996*'Claims Data'!$H$10:$H$9996)</f>
        <v>214000</v>
      </c>
      <c r="Q13" s="7" cm="1">
        <f t="array" ref="Q13">SUMPRODUCT(('Claims Data'!$I$10:$I$9996=$D13)*('Claims Data'!$K$10:$K$9996=Q$8)*('Claims Data'!$B$10:$B$9996="TPD")*'Claims Data'!$L$10:$L$9996*'Claims Data'!$H$10:$H$9996)</f>
        <v>262000</v>
      </c>
      <c r="R13" s="7" cm="1">
        <f t="array" ref="R13">SUMPRODUCT(('Claims Data'!$I$10:$I$9996=$D13)*('Claims Data'!$K$10:$K$9996=R$8)*('Claims Data'!$B$10:$B$9996="TPD")*'Claims Data'!$L$10:$L$9996*'Claims Data'!$H$10:$H$9996)</f>
        <v>86000</v>
      </c>
      <c r="S13" s="7" cm="1">
        <f t="array" ref="S13">SUMPRODUCT(('Claims Data'!$I$10:$I$9996=$D13)*('Claims Data'!$K$10:$K$9996=S$8)*('Claims Data'!$B$10:$B$9996="TPD")*'Claims Data'!$L$10:$L$9996*'Claims Data'!$H$10:$H$9996)</f>
        <v>86000</v>
      </c>
      <c r="T13" s="7" cm="1">
        <f t="array" ref="T13">SUMPRODUCT(('Claims Data'!$I$10:$I$9996=$D13)*('Claims Data'!$K$10:$K$9996=T$8)*('Claims Data'!$B$10:$B$9996="TPD")*'Claims Data'!$L$10:$L$9996*'Claims Data'!$H$10:$H$9996)</f>
        <v>100000</v>
      </c>
      <c r="U13" s="7" cm="1">
        <f t="array" ref="U13">SUMPRODUCT(('Claims Data'!$I$10:$I$9996=$D13)*('Claims Data'!$K$10:$K$9996=U$8)*('Claims Data'!$B$10:$B$9996="TPD")*'Claims Data'!$L$10:$L$9996*'Claims Data'!$H$10:$H$9996)</f>
        <v>153000</v>
      </c>
      <c r="V13" s="7" cm="1">
        <f t="array" ref="V13">SUMPRODUCT(('Claims Data'!$I$10:$I$9996=$D13)*('Claims Data'!$K$10:$K$9996=V$8)*('Claims Data'!$B$10:$B$9996="TPD")*'Claims Data'!$L$10:$L$9996*'Claims Data'!$H$10:$H$9996)</f>
        <v>298000</v>
      </c>
      <c r="W13" s="7" cm="1">
        <f t="array" ref="W13">SUMPRODUCT(('Claims Data'!$I$10:$I$9996=$D13)*('Claims Data'!$K$10:$K$9996=W$8)*('Claims Data'!$B$10:$B$9996="TPD")*'Claims Data'!$L$10:$L$9996*'Claims Data'!$H$10:$H$9996)</f>
        <v>226000</v>
      </c>
      <c r="X13" s="7" cm="1">
        <f t="array" ref="X13">SUMPRODUCT(('Claims Data'!$I$10:$I$9996=$D13)*('Claims Data'!$K$10:$K$9996=X$8)*('Claims Data'!$B$10:$B$9996="TPD")*'Claims Data'!$L$10:$L$9996*'Claims Data'!$H$10:$H$9996)</f>
        <v>63000</v>
      </c>
      <c r="Y13" s="7" cm="1">
        <f t="array" ref="Y13">SUMPRODUCT(('Claims Data'!$I$10:$I$9996=$D13)*('Claims Data'!$K$10:$K$9996=Y$8)*('Claims Data'!$B$10:$B$9996="TPD")*'Claims Data'!$L$10:$L$9996*'Claims Data'!$H$10:$H$9996)</f>
        <v>0</v>
      </c>
      <c r="Z13" s="7" cm="1">
        <f t="array" ref="Z13">SUMPRODUCT(('Claims Data'!$I$10:$I$9996=$D13)*('Claims Data'!$K$10:$K$9996=Z$8)*('Claims Data'!$B$10:$B$9996="TPD")*'Claims Data'!$L$10:$L$9996*'Claims Data'!$H$10:$H$9996)</f>
        <v>139000</v>
      </c>
      <c r="AA13" s="7" cm="1">
        <f t="array" ref="AA13">SUMPRODUCT(('Claims Data'!$I$10:$I$9996=$D13)*('Claims Data'!$K$10:$K$9996=AA$8)*('Claims Data'!$B$10:$B$9996="TPD")*'Claims Data'!$L$10:$L$9996*'Claims Data'!$H$10:$H$9996)</f>
        <v>100000</v>
      </c>
      <c r="AB13" s="7" cm="1">
        <f t="array" ref="AB13">SUMPRODUCT(('Claims Data'!$I$10:$I$9996=$D13)*('Claims Data'!$K$10:$K$9996=AB$8)*('Claims Data'!$B$10:$B$9996="TPD")*'Claims Data'!$L$10:$L$9996*'Claims Data'!$H$10:$H$9996)</f>
        <v>81000</v>
      </c>
      <c r="AC13" s="7" cm="1">
        <f t="array" ref="AC13">SUMPRODUCT(('Claims Data'!$I$10:$I$9996=$D13)*('Claims Data'!$K$10:$K$9996=AC$8)*('Claims Data'!$B$10:$B$9996="TPD")*'Claims Data'!$L$10:$L$9996*'Claims Data'!$H$10:$H$9996)</f>
        <v>100000</v>
      </c>
      <c r="AD13" s="7" cm="1">
        <f t="array" ref="AD13">SUMPRODUCT(('Claims Data'!$I$10:$I$9996=$D13)*('Claims Data'!$K$10:$K$9996=AD$8)*('Claims Data'!$B$10:$B$9996="TPD")*'Claims Data'!$L$10:$L$9996*'Claims Data'!$H$10:$H$9996)</f>
        <v>30000</v>
      </c>
      <c r="AE13" s="7" cm="1">
        <f t="array" ref="AE13">SUMPRODUCT(('Claims Data'!$I$10:$I$9996=$D13)*('Claims Data'!$K$10:$K$9996=AE$8)*('Claims Data'!$B$10:$B$9996="TPD")*'Claims Data'!$L$10:$L$9996*'Claims Data'!$H$10:$H$9996)</f>
        <v>0</v>
      </c>
      <c r="AF13" s="7" cm="1">
        <f t="array" ref="AF13">SUMPRODUCT(('Claims Data'!$I$10:$I$9996=$D13)*('Claims Data'!$K$10:$K$9996=AF$8)*('Claims Data'!$B$10:$B$9996="TPD")*'Claims Data'!$L$10:$L$9996*'Claims Data'!$H$10:$H$9996)</f>
        <v>121000</v>
      </c>
      <c r="AG13" s="7" cm="1">
        <f t="array" ref="AG13">SUMPRODUCT(('Claims Data'!$I$10:$I$9996=$D13)*('Claims Data'!$K$10:$K$9996=AG$8)*('Claims Data'!$B$10:$B$9996="TPD")*'Claims Data'!$L$10:$L$9996*'Claims Data'!$H$10:$H$9996)</f>
        <v>0</v>
      </c>
      <c r="AH13" s="7" cm="1">
        <f t="array" ref="AH13">SUMPRODUCT(('Claims Data'!$I$10:$I$9996=$D13)*('Claims Data'!$K$10:$K$9996=AH$8)*('Claims Data'!$B$10:$B$9996="TPD")*'Claims Data'!$L$10:$L$9996*'Claims Data'!$H$10:$H$9996)</f>
        <v>0</v>
      </c>
      <c r="AI13" s="7" cm="1">
        <f t="array" ref="AI13">SUMPRODUCT(('Claims Data'!$I$10:$I$9996=$D13)*('Claims Data'!$K$10:$K$9996=AI$8)*('Claims Data'!$B$10:$B$9996="TPD")*'Claims Data'!$L$10:$L$9996*'Claims Data'!$H$10:$H$9996)</f>
        <v>81000</v>
      </c>
      <c r="AJ13" s="7" cm="1">
        <f t="array" ref="AJ13">SUMPRODUCT(('Claims Data'!$I$10:$I$9996=$D13)*('Claims Data'!$K$10:$K$9996=AJ$8)*('Claims Data'!$B$10:$B$9996="TPD")*'Claims Data'!$L$10:$L$9996*'Claims Data'!$H$10:$H$9996)</f>
        <v>104000</v>
      </c>
      <c r="AK13" s="7"/>
      <c r="AL13" s="7"/>
      <c r="AM13" s="7"/>
      <c r="AN13" s="9"/>
      <c r="AO13" s="7"/>
    </row>
    <row r="14" spans="2:41" ht="14" x14ac:dyDescent="0.3">
      <c r="B14" s="245"/>
      <c r="C14" s="122">
        <f t="shared" si="1"/>
        <v>2017</v>
      </c>
      <c r="D14" s="29" t="s">
        <v>163</v>
      </c>
      <c r="E14" s="8" cm="1">
        <f t="array" ref="E14">SUMPRODUCT(('Claims Data'!$I$10:$I$9996=$D14)*('Claims Data'!$K$10:$K$9996=E$8)*('Claims Data'!$B$10:$B$9996="TPD")*'Claims Data'!$L$10:$L$9996*'Claims Data'!$H$10:$H$9996)</f>
        <v>72000</v>
      </c>
      <c r="F14" s="7" cm="1">
        <f t="array" ref="F14">SUMPRODUCT(('Claims Data'!$I$10:$I$9996=$D14)*('Claims Data'!$K$10:$K$9996=F$8)*('Claims Data'!$B$10:$B$9996="TPD")*'Claims Data'!$L$10:$L$9996*'Claims Data'!$H$10:$H$9996)</f>
        <v>25000</v>
      </c>
      <c r="G14" s="7" cm="1">
        <f t="array" ref="G14">SUMPRODUCT(('Claims Data'!$I$10:$I$9996=$D14)*('Claims Data'!$K$10:$K$9996=G$8)*('Claims Data'!$B$10:$B$9996="TPD")*'Claims Data'!$L$10:$L$9996*'Claims Data'!$H$10:$H$9996)</f>
        <v>213000</v>
      </c>
      <c r="H14" s="7" cm="1">
        <f t="array" ref="H14">SUMPRODUCT(('Claims Data'!$I$10:$I$9996=$D14)*('Claims Data'!$K$10:$K$9996=H$8)*('Claims Data'!$B$10:$B$9996="TPD")*'Claims Data'!$L$10:$L$9996*'Claims Data'!$H$10:$H$9996)</f>
        <v>464000</v>
      </c>
      <c r="I14" s="7" cm="1">
        <f t="array" ref="I14">SUMPRODUCT(('Claims Data'!$I$10:$I$9996=$D14)*('Claims Data'!$K$10:$K$9996=I$8)*('Claims Data'!$B$10:$B$9996="TPD")*'Claims Data'!$L$10:$L$9996*'Claims Data'!$H$10:$H$9996)</f>
        <v>60000</v>
      </c>
      <c r="J14" s="7" cm="1">
        <f t="array" ref="J14">SUMPRODUCT(('Claims Data'!$I$10:$I$9996=$D14)*('Claims Data'!$K$10:$K$9996=J$8)*('Claims Data'!$B$10:$B$9996="TPD")*'Claims Data'!$L$10:$L$9996*'Claims Data'!$H$10:$H$9996)</f>
        <v>148000</v>
      </c>
      <c r="K14" s="7" cm="1">
        <f t="array" ref="K14">SUMPRODUCT(('Claims Data'!$I$10:$I$9996=$D14)*('Claims Data'!$K$10:$K$9996=K$8)*('Claims Data'!$B$10:$B$9996="TPD")*'Claims Data'!$L$10:$L$9996*'Claims Data'!$H$10:$H$9996)</f>
        <v>241000</v>
      </c>
      <c r="L14" s="7" cm="1">
        <f t="array" ref="L14">SUMPRODUCT(('Claims Data'!$I$10:$I$9996=$D14)*('Claims Data'!$K$10:$K$9996=L$8)*('Claims Data'!$B$10:$B$9996="TPD")*'Claims Data'!$L$10:$L$9996*'Claims Data'!$H$10:$H$9996)</f>
        <v>20000</v>
      </c>
      <c r="M14" s="7" cm="1">
        <f t="array" ref="M14">SUMPRODUCT(('Claims Data'!$I$10:$I$9996=$D14)*('Claims Data'!$K$10:$K$9996=M$8)*('Claims Data'!$B$10:$B$9996="TPD")*'Claims Data'!$L$10:$L$9996*'Claims Data'!$H$10:$H$9996)</f>
        <v>152000</v>
      </c>
      <c r="N14" s="7" cm="1">
        <f t="array" ref="N14">SUMPRODUCT(('Claims Data'!$I$10:$I$9996=$D14)*('Claims Data'!$K$10:$K$9996=N$8)*('Claims Data'!$B$10:$B$9996="TPD")*'Claims Data'!$L$10:$L$9996*'Claims Data'!$H$10:$H$9996)</f>
        <v>40000</v>
      </c>
      <c r="O14" s="7" cm="1">
        <f t="array" ref="O14">SUMPRODUCT(('Claims Data'!$I$10:$I$9996=$D14)*('Claims Data'!$K$10:$K$9996=O$8)*('Claims Data'!$B$10:$B$9996="TPD")*'Claims Data'!$L$10:$L$9996*'Claims Data'!$H$10:$H$9996)</f>
        <v>149000</v>
      </c>
      <c r="P14" s="7" cm="1">
        <f t="array" ref="P14">SUMPRODUCT(('Claims Data'!$I$10:$I$9996=$D14)*('Claims Data'!$K$10:$K$9996=P$8)*('Claims Data'!$B$10:$B$9996="TPD")*'Claims Data'!$L$10:$L$9996*'Claims Data'!$H$10:$H$9996)</f>
        <v>115000</v>
      </c>
      <c r="Q14" s="7" cm="1">
        <f t="array" ref="Q14">SUMPRODUCT(('Claims Data'!$I$10:$I$9996=$D14)*('Claims Data'!$K$10:$K$9996=Q$8)*('Claims Data'!$B$10:$B$9996="TPD")*'Claims Data'!$L$10:$L$9996*'Claims Data'!$H$10:$H$9996)</f>
        <v>87000</v>
      </c>
      <c r="R14" s="7" cm="1">
        <f t="array" ref="R14">SUMPRODUCT(('Claims Data'!$I$10:$I$9996=$D14)*('Claims Data'!$K$10:$K$9996=R$8)*('Claims Data'!$B$10:$B$9996="TPD")*'Claims Data'!$L$10:$L$9996*'Claims Data'!$H$10:$H$9996)</f>
        <v>211000</v>
      </c>
      <c r="S14" s="7" cm="1">
        <f t="array" ref="S14">SUMPRODUCT(('Claims Data'!$I$10:$I$9996=$D14)*('Claims Data'!$K$10:$K$9996=S$8)*('Claims Data'!$B$10:$B$9996="TPD")*'Claims Data'!$L$10:$L$9996*'Claims Data'!$H$10:$H$9996)</f>
        <v>188000</v>
      </c>
      <c r="T14" s="7" cm="1">
        <f t="array" ref="T14">SUMPRODUCT(('Claims Data'!$I$10:$I$9996=$D14)*('Claims Data'!$K$10:$K$9996=T$8)*('Claims Data'!$B$10:$B$9996="TPD")*'Claims Data'!$L$10:$L$9996*'Claims Data'!$H$10:$H$9996)</f>
        <v>140000</v>
      </c>
      <c r="U14" s="7" cm="1">
        <f t="array" ref="U14">SUMPRODUCT(('Claims Data'!$I$10:$I$9996=$D14)*('Claims Data'!$K$10:$K$9996=U$8)*('Claims Data'!$B$10:$B$9996="TPD")*'Claims Data'!$L$10:$L$9996*'Claims Data'!$H$10:$H$9996)</f>
        <v>219000</v>
      </c>
      <c r="V14" s="7" cm="1">
        <f t="array" ref="V14">SUMPRODUCT(('Claims Data'!$I$10:$I$9996=$D14)*('Claims Data'!$K$10:$K$9996=V$8)*('Claims Data'!$B$10:$B$9996="TPD")*'Claims Data'!$L$10:$L$9996*'Claims Data'!$H$10:$H$9996)</f>
        <v>175000</v>
      </c>
      <c r="W14" s="7" cm="1">
        <f t="array" ref="W14">SUMPRODUCT(('Claims Data'!$I$10:$I$9996=$D14)*('Claims Data'!$K$10:$K$9996=W$8)*('Claims Data'!$B$10:$B$9996="TPD")*'Claims Data'!$L$10:$L$9996*'Claims Data'!$H$10:$H$9996)</f>
        <v>52000</v>
      </c>
      <c r="X14" s="7" cm="1">
        <f t="array" ref="X14">SUMPRODUCT(('Claims Data'!$I$10:$I$9996=$D14)*('Claims Data'!$K$10:$K$9996=X$8)*('Claims Data'!$B$10:$B$9996="TPD")*'Claims Data'!$L$10:$L$9996*'Claims Data'!$H$10:$H$9996)</f>
        <v>0</v>
      </c>
      <c r="Y14" s="7" cm="1">
        <f t="array" ref="Y14">SUMPRODUCT(('Claims Data'!$I$10:$I$9996=$D14)*('Claims Data'!$K$10:$K$9996=Y$8)*('Claims Data'!$B$10:$B$9996="TPD")*'Claims Data'!$L$10:$L$9996*'Claims Data'!$H$10:$H$9996)</f>
        <v>0</v>
      </c>
      <c r="Z14" s="7" cm="1">
        <f t="array" ref="Z14">SUMPRODUCT(('Claims Data'!$I$10:$I$9996=$D14)*('Claims Data'!$K$10:$K$9996=Z$8)*('Claims Data'!$B$10:$B$9996="TPD")*'Claims Data'!$L$10:$L$9996*'Claims Data'!$H$10:$H$9996)</f>
        <v>0</v>
      </c>
      <c r="AA14" s="7" cm="1">
        <f t="array" ref="AA14">SUMPRODUCT(('Claims Data'!$I$10:$I$9996=$D14)*('Claims Data'!$K$10:$K$9996=AA$8)*('Claims Data'!$B$10:$B$9996="TPD")*'Claims Data'!$L$10:$L$9996*'Claims Data'!$H$10:$H$9996)</f>
        <v>100000</v>
      </c>
      <c r="AB14" s="7" cm="1">
        <f t="array" ref="AB14">SUMPRODUCT(('Claims Data'!$I$10:$I$9996=$D14)*('Claims Data'!$K$10:$K$9996=AB$8)*('Claims Data'!$B$10:$B$9996="TPD")*'Claims Data'!$L$10:$L$9996*'Claims Data'!$H$10:$H$9996)</f>
        <v>0</v>
      </c>
      <c r="AC14" s="7" cm="1">
        <f t="array" ref="AC14">SUMPRODUCT(('Claims Data'!$I$10:$I$9996=$D14)*('Claims Data'!$K$10:$K$9996=AC$8)*('Claims Data'!$B$10:$B$9996="TPD")*'Claims Data'!$L$10:$L$9996*'Claims Data'!$H$10:$H$9996)</f>
        <v>100000</v>
      </c>
      <c r="AD14" s="7" cm="1">
        <f t="array" ref="AD14">SUMPRODUCT(('Claims Data'!$I$10:$I$9996=$D14)*('Claims Data'!$K$10:$K$9996=AD$8)*('Claims Data'!$B$10:$B$9996="TPD")*'Claims Data'!$L$10:$L$9996*'Claims Data'!$H$10:$H$9996)</f>
        <v>0</v>
      </c>
      <c r="AE14" s="7" cm="1">
        <f t="array" ref="AE14">SUMPRODUCT(('Claims Data'!$I$10:$I$9996=$D14)*('Claims Data'!$K$10:$K$9996=AE$8)*('Claims Data'!$B$10:$B$9996="TPD")*'Claims Data'!$L$10:$L$9996*'Claims Data'!$H$10:$H$9996)</f>
        <v>287000</v>
      </c>
      <c r="AF14" s="7" cm="1">
        <f t="array" ref="AF14">SUMPRODUCT(('Claims Data'!$I$10:$I$9996=$D14)*('Claims Data'!$K$10:$K$9996=AF$8)*('Claims Data'!$B$10:$B$9996="TPD")*'Claims Data'!$L$10:$L$9996*'Claims Data'!$H$10:$H$9996)</f>
        <v>38000</v>
      </c>
      <c r="AG14" s="7" cm="1">
        <f t="array" ref="AG14">SUMPRODUCT(('Claims Data'!$I$10:$I$9996=$D14)*('Claims Data'!$K$10:$K$9996=AG$8)*('Claims Data'!$B$10:$B$9996="TPD")*'Claims Data'!$L$10:$L$9996*'Claims Data'!$H$10:$H$9996)</f>
        <v>32000</v>
      </c>
      <c r="AH14" s="7" cm="1">
        <f t="array" ref="AH14">SUMPRODUCT(('Claims Data'!$I$10:$I$9996=$D14)*('Claims Data'!$K$10:$K$9996=AH$8)*('Claims Data'!$B$10:$B$9996="TPD")*'Claims Data'!$L$10:$L$9996*'Claims Data'!$H$10:$H$9996)</f>
        <v>0</v>
      </c>
      <c r="AI14" s="7" cm="1">
        <f t="array" ref="AI14">SUMPRODUCT(('Claims Data'!$I$10:$I$9996=$D14)*('Claims Data'!$K$10:$K$9996=AI$8)*('Claims Data'!$B$10:$B$9996="TPD")*'Claims Data'!$L$10:$L$9996*'Claims Data'!$H$10:$H$9996)</f>
        <v>84000</v>
      </c>
      <c r="AJ14" s="7"/>
      <c r="AK14" s="7"/>
      <c r="AL14" s="7"/>
      <c r="AM14" s="7"/>
      <c r="AN14" s="9"/>
      <c r="AO14" s="7"/>
    </row>
    <row r="15" spans="2:41" ht="14" x14ac:dyDescent="0.3">
      <c r="B15" s="245"/>
      <c r="C15" s="122">
        <f t="shared" si="1"/>
        <v>2017</v>
      </c>
      <c r="D15" s="29" t="s">
        <v>164</v>
      </c>
      <c r="E15" s="8" cm="1">
        <f t="array" ref="E15">SUMPRODUCT(('Claims Data'!$I$10:$I$9996=$D15)*('Claims Data'!$K$10:$K$9996=E$8)*('Claims Data'!$B$10:$B$9996="TPD")*'Claims Data'!$L$10:$L$9996*'Claims Data'!$H$10:$H$9996)</f>
        <v>0</v>
      </c>
      <c r="F15" s="7" cm="1">
        <f t="array" ref="F15">SUMPRODUCT(('Claims Data'!$I$10:$I$9996=$D15)*('Claims Data'!$K$10:$K$9996=F$8)*('Claims Data'!$B$10:$B$9996="TPD")*'Claims Data'!$L$10:$L$9996*'Claims Data'!$H$10:$H$9996)</f>
        <v>135000</v>
      </c>
      <c r="G15" s="7" cm="1">
        <f t="array" ref="G15">SUMPRODUCT(('Claims Data'!$I$10:$I$9996=$D15)*('Claims Data'!$K$10:$K$9996=G$8)*('Claims Data'!$B$10:$B$9996="TPD")*'Claims Data'!$L$10:$L$9996*'Claims Data'!$H$10:$H$9996)</f>
        <v>188000</v>
      </c>
      <c r="H15" s="7" cm="1">
        <f t="array" ref="H15">SUMPRODUCT(('Claims Data'!$I$10:$I$9996=$D15)*('Claims Data'!$K$10:$K$9996=H$8)*('Claims Data'!$B$10:$B$9996="TPD")*'Claims Data'!$L$10:$L$9996*'Claims Data'!$H$10:$H$9996)</f>
        <v>175000</v>
      </c>
      <c r="I15" s="7" cm="1">
        <f t="array" ref="I15">SUMPRODUCT(('Claims Data'!$I$10:$I$9996=$D15)*('Claims Data'!$K$10:$K$9996=I$8)*('Claims Data'!$B$10:$B$9996="TPD")*'Claims Data'!$L$10:$L$9996*'Claims Data'!$H$10:$H$9996)</f>
        <v>320000</v>
      </c>
      <c r="J15" s="7" cm="1">
        <f t="array" ref="J15">SUMPRODUCT(('Claims Data'!$I$10:$I$9996=$D15)*('Claims Data'!$K$10:$K$9996=J$8)*('Claims Data'!$B$10:$B$9996="TPD")*'Claims Data'!$L$10:$L$9996*'Claims Data'!$H$10:$H$9996)</f>
        <v>59000</v>
      </c>
      <c r="K15" s="7" cm="1">
        <f t="array" ref="K15">SUMPRODUCT(('Claims Data'!$I$10:$I$9996=$D15)*('Claims Data'!$K$10:$K$9996=K$8)*('Claims Data'!$B$10:$B$9996="TPD")*'Claims Data'!$L$10:$L$9996*'Claims Data'!$H$10:$H$9996)</f>
        <v>60000</v>
      </c>
      <c r="L15" s="7" cm="1">
        <f t="array" ref="L15">SUMPRODUCT(('Claims Data'!$I$10:$I$9996=$D15)*('Claims Data'!$K$10:$K$9996=L$8)*('Claims Data'!$B$10:$B$9996="TPD")*'Claims Data'!$L$10:$L$9996*'Claims Data'!$H$10:$H$9996)</f>
        <v>40000</v>
      </c>
      <c r="M15" s="7" cm="1">
        <f t="array" ref="M15">SUMPRODUCT(('Claims Data'!$I$10:$I$9996=$D15)*('Claims Data'!$K$10:$K$9996=M$8)*('Claims Data'!$B$10:$B$9996="TPD")*'Claims Data'!$L$10:$L$9996*'Claims Data'!$H$10:$H$9996)</f>
        <v>57000</v>
      </c>
      <c r="N15" s="7" cm="1">
        <f t="array" ref="N15">SUMPRODUCT(('Claims Data'!$I$10:$I$9996=$D15)*('Claims Data'!$K$10:$K$9996=N$8)*('Claims Data'!$B$10:$B$9996="TPD")*'Claims Data'!$L$10:$L$9996*'Claims Data'!$H$10:$H$9996)</f>
        <v>55000</v>
      </c>
      <c r="O15" s="7" cm="1">
        <f t="array" ref="O15">SUMPRODUCT(('Claims Data'!$I$10:$I$9996=$D15)*('Claims Data'!$K$10:$K$9996=O$8)*('Claims Data'!$B$10:$B$9996="TPD")*'Claims Data'!$L$10:$L$9996*'Claims Data'!$H$10:$H$9996)</f>
        <v>122000</v>
      </c>
      <c r="P15" s="7" cm="1">
        <f t="array" ref="P15">SUMPRODUCT(('Claims Data'!$I$10:$I$9996=$D15)*('Claims Data'!$K$10:$K$9996=P$8)*('Claims Data'!$B$10:$B$9996="TPD")*'Claims Data'!$L$10:$L$9996*'Claims Data'!$H$10:$H$9996)</f>
        <v>314000</v>
      </c>
      <c r="Q15" s="7" cm="1">
        <f t="array" ref="Q15">SUMPRODUCT(('Claims Data'!$I$10:$I$9996=$D15)*('Claims Data'!$K$10:$K$9996=Q$8)*('Claims Data'!$B$10:$B$9996="TPD")*'Claims Data'!$L$10:$L$9996*'Claims Data'!$H$10:$H$9996)</f>
        <v>35000</v>
      </c>
      <c r="R15" s="7" cm="1">
        <f t="array" ref="R15">SUMPRODUCT(('Claims Data'!$I$10:$I$9996=$D15)*('Claims Data'!$K$10:$K$9996=R$8)*('Claims Data'!$B$10:$B$9996="TPD")*'Claims Data'!$L$10:$L$9996*'Claims Data'!$H$10:$H$9996)</f>
        <v>27000</v>
      </c>
      <c r="S15" s="7" cm="1">
        <f t="array" ref="S15">SUMPRODUCT(('Claims Data'!$I$10:$I$9996=$D15)*('Claims Data'!$K$10:$K$9996=S$8)*('Claims Data'!$B$10:$B$9996="TPD")*'Claims Data'!$L$10:$L$9996*'Claims Data'!$H$10:$H$9996)</f>
        <v>195000</v>
      </c>
      <c r="T15" s="7" cm="1">
        <f t="array" ref="T15">SUMPRODUCT(('Claims Data'!$I$10:$I$9996=$D15)*('Claims Data'!$K$10:$K$9996=T$8)*('Claims Data'!$B$10:$B$9996="TPD")*'Claims Data'!$L$10:$L$9996*'Claims Data'!$H$10:$H$9996)</f>
        <v>17000</v>
      </c>
      <c r="U15" s="7" cm="1">
        <f t="array" ref="U15">SUMPRODUCT(('Claims Data'!$I$10:$I$9996=$D15)*('Claims Data'!$K$10:$K$9996=U$8)*('Claims Data'!$B$10:$B$9996="TPD")*'Claims Data'!$L$10:$L$9996*'Claims Data'!$H$10:$H$9996)</f>
        <v>202000</v>
      </c>
      <c r="V15" s="7" cm="1">
        <f t="array" ref="V15">SUMPRODUCT(('Claims Data'!$I$10:$I$9996=$D15)*('Claims Data'!$K$10:$K$9996=V$8)*('Claims Data'!$B$10:$B$9996="TPD")*'Claims Data'!$L$10:$L$9996*'Claims Data'!$H$10:$H$9996)</f>
        <v>0</v>
      </c>
      <c r="W15" s="7" cm="1">
        <f t="array" ref="W15">SUMPRODUCT(('Claims Data'!$I$10:$I$9996=$D15)*('Claims Data'!$K$10:$K$9996=W$8)*('Claims Data'!$B$10:$B$9996="TPD")*'Claims Data'!$L$10:$L$9996*'Claims Data'!$H$10:$H$9996)</f>
        <v>15000</v>
      </c>
      <c r="X15" s="7" cm="1">
        <f t="array" ref="X15">SUMPRODUCT(('Claims Data'!$I$10:$I$9996=$D15)*('Claims Data'!$K$10:$K$9996=X$8)*('Claims Data'!$B$10:$B$9996="TPD")*'Claims Data'!$L$10:$L$9996*'Claims Data'!$H$10:$H$9996)</f>
        <v>79000</v>
      </c>
      <c r="Y15" s="7" cm="1">
        <f t="array" ref="Y15">SUMPRODUCT(('Claims Data'!$I$10:$I$9996=$D15)*('Claims Data'!$K$10:$K$9996=Y$8)*('Claims Data'!$B$10:$B$9996="TPD")*'Claims Data'!$L$10:$L$9996*'Claims Data'!$H$10:$H$9996)</f>
        <v>0</v>
      </c>
      <c r="Z15" s="7" cm="1">
        <f t="array" ref="Z15">SUMPRODUCT(('Claims Data'!$I$10:$I$9996=$D15)*('Claims Data'!$K$10:$K$9996=Z$8)*('Claims Data'!$B$10:$B$9996="TPD")*'Claims Data'!$L$10:$L$9996*'Claims Data'!$H$10:$H$9996)</f>
        <v>15000</v>
      </c>
      <c r="AA15" s="7" cm="1">
        <f t="array" ref="AA15">SUMPRODUCT(('Claims Data'!$I$10:$I$9996=$D15)*('Claims Data'!$K$10:$K$9996=AA$8)*('Claims Data'!$B$10:$B$9996="TPD")*'Claims Data'!$L$10:$L$9996*'Claims Data'!$H$10:$H$9996)</f>
        <v>80000</v>
      </c>
      <c r="AB15" s="7" cm="1">
        <f t="array" ref="AB15">SUMPRODUCT(('Claims Data'!$I$10:$I$9996=$D15)*('Claims Data'!$K$10:$K$9996=AB$8)*('Claims Data'!$B$10:$B$9996="TPD")*'Claims Data'!$L$10:$L$9996*'Claims Data'!$H$10:$H$9996)</f>
        <v>38000</v>
      </c>
      <c r="AC15" s="7" cm="1">
        <f t="array" ref="AC15">SUMPRODUCT(('Claims Data'!$I$10:$I$9996=$D15)*('Claims Data'!$K$10:$K$9996=AC$8)*('Claims Data'!$B$10:$B$9996="TPD")*'Claims Data'!$L$10:$L$9996*'Claims Data'!$H$10:$H$9996)</f>
        <v>0</v>
      </c>
      <c r="AD15" s="7" cm="1">
        <f t="array" ref="AD15">SUMPRODUCT(('Claims Data'!$I$10:$I$9996=$D15)*('Claims Data'!$K$10:$K$9996=AD$8)*('Claims Data'!$B$10:$B$9996="TPD")*'Claims Data'!$L$10:$L$9996*'Claims Data'!$H$10:$H$9996)</f>
        <v>88000</v>
      </c>
      <c r="AE15" s="7" cm="1">
        <f t="array" ref="AE15">SUMPRODUCT(('Claims Data'!$I$10:$I$9996=$D15)*('Claims Data'!$K$10:$K$9996=AE$8)*('Claims Data'!$B$10:$B$9996="TPD")*'Claims Data'!$L$10:$L$9996*'Claims Data'!$H$10:$H$9996)</f>
        <v>0</v>
      </c>
      <c r="AF15" s="7" cm="1">
        <f t="array" ref="AF15">SUMPRODUCT(('Claims Data'!$I$10:$I$9996=$D15)*('Claims Data'!$K$10:$K$9996=AF$8)*('Claims Data'!$B$10:$B$9996="TPD")*'Claims Data'!$L$10:$L$9996*'Claims Data'!$H$10:$H$9996)</f>
        <v>16000</v>
      </c>
      <c r="AG15" s="7" cm="1">
        <f t="array" ref="AG15">SUMPRODUCT(('Claims Data'!$I$10:$I$9996=$D15)*('Claims Data'!$K$10:$K$9996=AG$8)*('Claims Data'!$B$10:$B$9996="TPD")*'Claims Data'!$L$10:$L$9996*'Claims Data'!$H$10:$H$9996)</f>
        <v>80000</v>
      </c>
      <c r="AH15" s="7" cm="1">
        <f t="array" ref="AH15">SUMPRODUCT(('Claims Data'!$I$10:$I$9996=$D15)*('Claims Data'!$K$10:$K$9996=AH$8)*('Claims Data'!$B$10:$B$9996="TPD")*'Claims Data'!$L$10:$L$9996*'Claims Data'!$H$10:$H$9996)</f>
        <v>70400</v>
      </c>
      <c r="AI15" s="7"/>
      <c r="AJ15" s="7"/>
      <c r="AK15" s="7"/>
      <c r="AL15" s="7"/>
      <c r="AM15" s="7"/>
      <c r="AN15" s="9"/>
      <c r="AO15" s="7"/>
    </row>
    <row r="16" spans="2:41" ht="14" x14ac:dyDescent="0.3">
      <c r="B16" s="245"/>
      <c r="C16" s="122">
        <f t="shared" si="1"/>
        <v>2017</v>
      </c>
      <c r="D16" s="29" t="s">
        <v>165</v>
      </c>
      <c r="E16" s="8" cm="1">
        <f t="array" ref="E16">SUMPRODUCT(('Claims Data'!$I$10:$I$9996=$D16)*('Claims Data'!$K$10:$K$9996=E$8)*('Claims Data'!$B$10:$B$9996="TPD")*'Claims Data'!$L$10:$L$9996*'Claims Data'!$H$10:$H$9996)</f>
        <v>10000</v>
      </c>
      <c r="F16" s="7" cm="1">
        <f t="array" ref="F16">SUMPRODUCT(('Claims Data'!$I$10:$I$9996=$D16)*('Claims Data'!$K$10:$K$9996=F$8)*('Claims Data'!$B$10:$B$9996="TPD")*'Claims Data'!$L$10:$L$9996*'Claims Data'!$H$10:$H$9996)</f>
        <v>247000</v>
      </c>
      <c r="G16" s="7" cm="1">
        <f t="array" ref="G16">SUMPRODUCT(('Claims Data'!$I$10:$I$9996=$D16)*('Claims Data'!$K$10:$K$9996=G$8)*('Claims Data'!$B$10:$B$9996="TPD")*'Claims Data'!$L$10:$L$9996*'Claims Data'!$H$10:$H$9996)</f>
        <v>17000</v>
      </c>
      <c r="H16" s="7" cm="1">
        <f t="array" ref="H16">SUMPRODUCT(('Claims Data'!$I$10:$I$9996=$D16)*('Claims Data'!$K$10:$K$9996=H$8)*('Claims Data'!$B$10:$B$9996="TPD")*'Claims Data'!$L$10:$L$9996*'Claims Data'!$H$10:$H$9996)</f>
        <v>542000</v>
      </c>
      <c r="I16" s="7" cm="1">
        <f t="array" ref="I16">SUMPRODUCT(('Claims Data'!$I$10:$I$9996=$D16)*('Claims Data'!$K$10:$K$9996=I$8)*('Claims Data'!$B$10:$B$9996="TPD")*'Claims Data'!$L$10:$L$9996*'Claims Data'!$H$10:$H$9996)</f>
        <v>227000</v>
      </c>
      <c r="J16" s="7" cm="1">
        <f t="array" ref="J16">SUMPRODUCT(('Claims Data'!$I$10:$I$9996=$D16)*('Claims Data'!$K$10:$K$9996=J$8)*('Claims Data'!$B$10:$B$9996="TPD")*'Claims Data'!$L$10:$L$9996*'Claims Data'!$H$10:$H$9996)</f>
        <v>122000</v>
      </c>
      <c r="K16" s="7" cm="1">
        <f t="array" ref="K16">SUMPRODUCT(('Claims Data'!$I$10:$I$9996=$D16)*('Claims Data'!$K$10:$K$9996=K$8)*('Claims Data'!$B$10:$B$9996="TPD")*'Claims Data'!$L$10:$L$9996*'Claims Data'!$H$10:$H$9996)</f>
        <v>0</v>
      </c>
      <c r="L16" s="7" cm="1">
        <f t="array" ref="L16">SUMPRODUCT(('Claims Data'!$I$10:$I$9996=$D16)*('Claims Data'!$K$10:$K$9996=L$8)*('Claims Data'!$B$10:$B$9996="TPD")*'Claims Data'!$L$10:$L$9996*'Claims Data'!$H$10:$H$9996)</f>
        <v>184000</v>
      </c>
      <c r="M16" s="7" cm="1">
        <f t="array" ref="M16">SUMPRODUCT(('Claims Data'!$I$10:$I$9996=$D16)*('Claims Data'!$K$10:$K$9996=M$8)*('Claims Data'!$B$10:$B$9996="TPD")*'Claims Data'!$L$10:$L$9996*'Claims Data'!$H$10:$H$9996)</f>
        <v>72000</v>
      </c>
      <c r="N16" s="7" cm="1">
        <f t="array" ref="N16">SUMPRODUCT(('Claims Data'!$I$10:$I$9996=$D16)*('Claims Data'!$K$10:$K$9996=N$8)*('Claims Data'!$B$10:$B$9996="TPD")*'Claims Data'!$L$10:$L$9996*'Claims Data'!$H$10:$H$9996)</f>
        <v>124000</v>
      </c>
      <c r="O16" s="7" cm="1">
        <f t="array" ref="O16">SUMPRODUCT(('Claims Data'!$I$10:$I$9996=$D16)*('Claims Data'!$K$10:$K$9996=O$8)*('Claims Data'!$B$10:$B$9996="TPD")*'Claims Data'!$L$10:$L$9996*'Claims Data'!$H$10:$H$9996)</f>
        <v>234000</v>
      </c>
      <c r="P16" s="7" cm="1">
        <f t="array" ref="P16">SUMPRODUCT(('Claims Data'!$I$10:$I$9996=$D16)*('Claims Data'!$K$10:$K$9996=P$8)*('Claims Data'!$B$10:$B$9996="TPD")*'Claims Data'!$L$10:$L$9996*'Claims Data'!$H$10:$H$9996)</f>
        <v>267000</v>
      </c>
      <c r="Q16" s="7" cm="1">
        <f t="array" ref="Q16">SUMPRODUCT(('Claims Data'!$I$10:$I$9996=$D16)*('Claims Data'!$K$10:$K$9996=Q$8)*('Claims Data'!$B$10:$B$9996="TPD")*'Claims Data'!$L$10:$L$9996*'Claims Data'!$H$10:$H$9996)</f>
        <v>312000</v>
      </c>
      <c r="R16" s="7" cm="1">
        <f t="array" ref="R16">SUMPRODUCT(('Claims Data'!$I$10:$I$9996=$D16)*('Claims Data'!$K$10:$K$9996=R$8)*('Claims Data'!$B$10:$B$9996="TPD")*'Claims Data'!$L$10:$L$9996*'Claims Data'!$H$10:$H$9996)</f>
        <v>232000</v>
      </c>
      <c r="S16" s="7" cm="1">
        <f t="array" ref="S16">SUMPRODUCT(('Claims Data'!$I$10:$I$9996=$D16)*('Claims Data'!$K$10:$K$9996=S$8)*('Claims Data'!$B$10:$B$9996="TPD")*'Claims Data'!$L$10:$L$9996*'Claims Data'!$H$10:$H$9996)</f>
        <v>0</v>
      </c>
      <c r="T16" s="7" cm="1">
        <f t="array" ref="T16">SUMPRODUCT(('Claims Data'!$I$10:$I$9996=$D16)*('Claims Data'!$K$10:$K$9996=T$8)*('Claims Data'!$B$10:$B$9996="TPD")*'Claims Data'!$L$10:$L$9996*'Claims Data'!$H$10:$H$9996)</f>
        <v>170000</v>
      </c>
      <c r="U16" s="7" cm="1">
        <f t="array" ref="U16">SUMPRODUCT(('Claims Data'!$I$10:$I$9996=$D16)*('Claims Data'!$K$10:$K$9996=U$8)*('Claims Data'!$B$10:$B$9996="TPD")*'Claims Data'!$L$10:$L$9996*'Claims Data'!$H$10:$H$9996)</f>
        <v>100000</v>
      </c>
      <c r="V16" s="7" cm="1">
        <f t="array" ref="V16">SUMPRODUCT(('Claims Data'!$I$10:$I$9996=$D16)*('Claims Data'!$K$10:$K$9996=V$8)*('Claims Data'!$B$10:$B$9996="TPD")*'Claims Data'!$L$10:$L$9996*'Claims Data'!$H$10:$H$9996)</f>
        <v>0</v>
      </c>
      <c r="W16" s="7" cm="1">
        <f t="array" ref="W16">SUMPRODUCT(('Claims Data'!$I$10:$I$9996=$D16)*('Claims Data'!$K$10:$K$9996=W$8)*('Claims Data'!$B$10:$B$9996="TPD")*'Claims Data'!$L$10:$L$9996*'Claims Data'!$H$10:$H$9996)</f>
        <v>55000</v>
      </c>
      <c r="X16" s="7" cm="1">
        <f t="array" ref="X16">SUMPRODUCT(('Claims Data'!$I$10:$I$9996=$D16)*('Claims Data'!$K$10:$K$9996=X$8)*('Claims Data'!$B$10:$B$9996="TPD")*'Claims Data'!$L$10:$L$9996*'Claims Data'!$H$10:$H$9996)</f>
        <v>133000</v>
      </c>
      <c r="Y16" s="7" cm="1">
        <f t="array" ref="Y16">SUMPRODUCT(('Claims Data'!$I$10:$I$9996=$D16)*('Claims Data'!$K$10:$K$9996=Y$8)*('Claims Data'!$B$10:$B$9996="TPD")*'Claims Data'!$L$10:$L$9996*'Claims Data'!$H$10:$H$9996)</f>
        <v>218000</v>
      </c>
      <c r="Z16" s="7" cm="1">
        <f t="array" ref="Z16">SUMPRODUCT(('Claims Data'!$I$10:$I$9996=$D16)*('Claims Data'!$K$10:$K$9996=Z$8)*('Claims Data'!$B$10:$B$9996="TPD")*'Claims Data'!$L$10:$L$9996*'Claims Data'!$H$10:$H$9996)</f>
        <v>379000</v>
      </c>
      <c r="AA16" s="7" cm="1">
        <f t="array" ref="AA16">SUMPRODUCT(('Claims Data'!$I$10:$I$9996=$D16)*('Claims Data'!$K$10:$K$9996=AA$8)*('Claims Data'!$B$10:$B$9996="TPD")*'Claims Data'!$L$10:$L$9996*'Claims Data'!$H$10:$H$9996)</f>
        <v>74000</v>
      </c>
      <c r="AB16" s="7" cm="1">
        <f t="array" ref="AB16">SUMPRODUCT(('Claims Data'!$I$10:$I$9996=$D16)*('Claims Data'!$K$10:$K$9996=AB$8)*('Claims Data'!$B$10:$B$9996="TPD")*'Claims Data'!$L$10:$L$9996*'Claims Data'!$H$10:$H$9996)</f>
        <v>10000</v>
      </c>
      <c r="AC16" s="7" cm="1">
        <f t="array" ref="AC16">SUMPRODUCT(('Claims Data'!$I$10:$I$9996=$D16)*('Claims Data'!$K$10:$K$9996=AC$8)*('Claims Data'!$B$10:$B$9996="TPD")*'Claims Data'!$L$10:$L$9996*'Claims Data'!$H$10:$H$9996)</f>
        <v>157000</v>
      </c>
      <c r="AD16" s="7" cm="1">
        <f t="array" ref="AD16">SUMPRODUCT(('Claims Data'!$I$10:$I$9996=$D16)*('Claims Data'!$K$10:$K$9996=AD$8)*('Claims Data'!$B$10:$B$9996="TPD")*'Claims Data'!$L$10:$L$9996*'Claims Data'!$H$10:$H$9996)</f>
        <v>30000</v>
      </c>
      <c r="AE16" s="7" cm="1">
        <f t="array" ref="AE16">SUMPRODUCT(('Claims Data'!$I$10:$I$9996=$D16)*('Claims Data'!$K$10:$K$9996=AE$8)*('Claims Data'!$B$10:$B$9996="TPD")*'Claims Data'!$L$10:$L$9996*'Claims Data'!$H$10:$H$9996)</f>
        <v>27000</v>
      </c>
      <c r="AF16" s="7" cm="1">
        <f t="array" ref="AF16">SUMPRODUCT(('Claims Data'!$I$10:$I$9996=$D16)*('Claims Data'!$K$10:$K$9996=AF$8)*('Claims Data'!$B$10:$B$9996="TPD")*'Claims Data'!$L$10:$L$9996*'Claims Data'!$H$10:$H$9996)</f>
        <v>0</v>
      </c>
      <c r="AG16" s="7" cm="1">
        <f t="array" ref="AG16">SUMPRODUCT(('Claims Data'!$I$10:$I$9996=$D16)*('Claims Data'!$K$10:$K$9996=AG$8)*('Claims Data'!$B$10:$B$9996="TPD")*'Claims Data'!$L$10:$L$9996*'Claims Data'!$H$10:$H$9996)</f>
        <v>0</v>
      </c>
      <c r="AH16" s="7"/>
      <c r="AI16" s="7"/>
      <c r="AJ16" s="7"/>
      <c r="AK16" s="7"/>
      <c r="AL16" s="7"/>
      <c r="AM16" s="7"/>
      <c r="AN16" s="9"/>
      <c r="AO16" s="7"/>
    </row>
    <row r="17" spans="2:41" ht="14" x14ac:dyDescent="0.3">
      <c r="B17" s="245"/>
      <c r="C17" s="122">
        <f t="shared" si="1"/>
        <v>2018</v>
      </c>
      <c r="D17" s="29" t="s">
        <v>166</v>
      </c>
      <c r="E17" s="8" cm="1">
        <f t="array" ref="E17">SUMPRODUCT(('Claims Data'!$I$10:$I$9996=$D17)*('Claims Data'!$K$10:$K$9996=E$8)*('Claims Data'!$B$10:$B$9996="TPD")*'Claims Data'!$L$10:$L$9996*'Claims Data'!$H$10:$H$9996)</f>
        <v>0</v>
      </c>
      <c r="F17" s="7" cm="1">
        <f t="array" ref="F17">SUMPRODUCT(('Claims Data'!$I$10:$I$9996=$D17)*('Claims Data'!$K$10:$K$9996=F$8)*('Claims Data'!$B$10:$B$9996="TPD")*'Claims Data'!$L$10:$L$9996*'Claims Data'!$H$10:$H$9996)</f>
        <v>113000</v>
      </c>
      <c r="G17" s="7" cm="1">
        <f t="array" ref="G17">SUMPRODUCT(('Claims Data'!$I$10:$I$9996=$D17)*('Claims Data'!$K$10:$K$9996=G$8)*('Claims Data'!$B$10:$B$9996="TPD")*'Claims Data'!$L$10:$L$9996*'Claims Data'!$H$10:$H$9996)</f>
        <v>304000</v>
      </c>
      <c r="H17" s="7" cm="1">
        <f t="array" ref="H17">SUMPRODUCT(('Claims Data'!$I$10:$I$9996=$D17)*('Claims Data'!$K$10:$K$9996=H$8)*('Claims Data'!$B$10:$B$9996="TPD")*'Claims Data'!$L$10:$L$9996*'Claims Data'!$H$10:$H$9996)</f>
        <v>340000</v>
      </c>
      <c r="I17" s="7" cm="1">
        <f t="array" ref="I17">SUMPRODUCT(('Claims Data'!$I$10:$I$9996=$D17)*('Claims Data'!$K$10:$K$9996=I$8)*('Claims Data'!$B$10:$B$9996="TPD")*'Claims Data'!$L$10:$L$9996*'Claims Data'!$H$10:$H$9996)</f>
        <v>214000</v>
      </c>
      <c r="J17" s="7" cm="1">
        <f t="array" ref="J17">SUMPRODUCT(('Claims Data'!$I$10:$I$9996=$D17)*('Claims Data'!$K$10:$K$9996=J$8)*('Claims Data'!$B$10:$B$9996="TPD")*'Claims Data'!$L$10:$L$9996*'Claims Data'!$H$10:$H$9996)</f>
        <v>154000</v>
      </c>
      <c r="K17" s="7" cm="1">
        <f t="array" ref="K17">SUMPRODUCT(('Claims Data'!$I$10:$I$9996=$D17)*('Claims Data'!$K$10:$K$9996=K$8)*('Claims Data'!$B$10:$B$9996="TPD")*'Claims Data'!$L$10:$L$9996*'Claims Data'!$H$10:$H$9996)</f>
        <v>169000</v>
      </c>
      <c r="L17" s="7" cm="1">
        <f t="array" ref="L17">SUMPRODUCT(('Claims Data'!$I$10:$I$9996=$D17)*('Claims Data'!$K$10:$K$9996=L$8)*('Claims Data'!$B$10:$B$9996="TPD")*'Claims Data'!$L$10:$L$9996*'Claims Data'!$H$10:$H$9996)</f>
        <v>38000</v>
      </c>
      <c r="M17" s="7" cm="1">
        <f t="array" ref="M17">SUMPRODUCT(('Claims Data'!$I$10:$I$9996=$D17)*('Claims Data'!$K$10:$K$9996=M$8)*('Claims Data'!$B$10:$B$9996="TPD")*'Claims Data'!$L$10:$L$9996*'Claims Data'!$H$10:$H$9996)</f>
        <v>118000</v>
      </c>
      <c r="N17" s="7" cm="1">
        <f t="array" ref="N17">SUMPRODUCT(('Claims Data'!$I$10:$I$9996=$D17)*('Claims Data'!$K$10:$K$9996=N$8)*('Claims Data'!$B$10:$B$9996="TPD")*'Claims Data'!$L$10:$L$9996*'Claims Data'!$H$10:$H$9996)</f>
        <v>163000</v>
      </c>
      <c r="O17" s="7" cm="1">
        <f t="array" ref="O17">SUMPRODUCT(('Claims Data'!$I$10:$I$9996=$D17)*('Claims Data'!$K$10:$K$9996=O$8)*('Claims Data'!$B$10:$B$9996="TPD")*'Claims Data'!$L$10:$L$9996*'Claims Data'!$H$10:$H$9996)</f>
        <v>206000</v>
      </c>
      <c r="P17" s="7" cm="1">
        <f t="array" ref="P17">SUMPRODUCT(('Claims Data'!$I$10:$I$9996=$D17)*('Claims Data'!$K$10:$K$9996=P$8)*('Claims Data'!$B$10:$B$9996="TPD")*'Claims Data'!$L$10:$L$9996*'Claims Data'!$H$10:$H$9996)</f>
        <v>22000</v>
      </c>
      <c r="Q17" s="7" cm="1">
        <f t="array" ref="Q17">SUMPRODUCT(('Claims Data'!$I$10:$I$9996=$D17)*('Claims Data'!$K$10:$K$9996=Q$8)*('Claims Data'!$B$10:$B$9996="TPD")*'Claims Data'!$L$10:$L$9996*'Claims Data'!$H$10:$H$9996)</f>
        <v>0</v>
      </c>
      <c r="R17" s="7" cm="1">
        <f t="array" ref="R17">SUMPRODUCT(('Claims Data'!$I$10:$I$9996=$D17)*('Claims Data'!$K$10:$K$9996=R$8)*('Claims Data'!$B$10:$B$9996="TPD")*'Claims Data'!$L$10:$L$9996*'Claims Data'!$H$10:$H$9996)</f>
        <v>0</v>
      </c>
      <c r="S17" s="7" cm="1">
        <f t="array" ref="S17">SUMPRODUCT(('Claims Data'!$I$10:$I$9996=$D17)*('Claims Data'!$K$10:$K$9996=S$8)*('Claims Data'!$B$10:$B$9996="TPD")*'Claims Data'!$L$10:$L$9996*'Claims Data'!$H$10:$H$9996)</f>
        <v>157000</v>
      </c>
      <c r="T17" s="7" cm="1">
        <f t="array" ref="T17">SUMPRODUCT(('Claims Data'!$I$10:$I$9996=$D17)*('Claims Data'!$K$10:$K$9996=T$8)*('Claims Data'!$B$10:$B$9996="TPD")*'Claims Data'!$L$10:$L$9996*'Claims Data'!$H$10:$H$9996)</f>
        <v>114000</v>
      </c>
      <c r="U17" s="7" cm="1">
        <f t="array" ref="U17">SUMPRODUCT(('Claims Data'!$I$10:$I$9996=$D17)*('Claims Data'!$K$10:$K$9996=U$8)*('Claims Data'!$B$10:$B$9996="TPD")*'Claims Data'!$L$10:$L$9996*'Claims Data'!$H$10:$H$9996)</f>
        <v>0</v>
      </c>
      <c r="V17" s="7" cm="1">
        <f t="array" ref="V17">SUMPRODUCT(('Claims Data'!$I$10:$I$9996=$D17)*('Claims Data'!$K$10:$K$9996=V$8)*('Claims Data'!$B$10:$B$9996="TPD")*'Claims Data'!$L$10:$L$9996*'Claims Data'!$H$10:$H$9996)</f>
        <v>39000</v>
      </c>
      <c r="W17" s="7" cm="1">
        <f t="array" ref="W17">SUMPRODUCT(('Claims Data'!$I$10:$I$9996=$D17)*('Claims Data'!$K$10:$K$9996=W$8)*('Claims Data'!$B$10:$B$9996="TPD")*'Claims Data'!$L$10:$L$9996*'Claims Data'!$H$10:$H$9996)</f>
        <v>103000</v>
      </c>
      <c r="X17" s="7" cm="1">
        <f t="array" ref="X17">SUMPRODUCT(('Claims Data'!$I$10:$I$9996=$D17)*('Claims Data'!$K$10:$K$9996=X$8)*('Claims Data'!$B$10:$B$9996="TPD")*'Claims Data'!$L$10:$L$9996*'Claims Data'!$H$10:$H$9996)</f>
        <v>136000</v>
      </c>
      <c r="Y17" s="7" cm="1">
        <f t="array" ref="Y17">SUMPRODUCT(('Claims Data'!$I$10:$I$9996=$D17)*('Claims Data'!$K$10:$K$9996=Y$8)*('Claims Data'!$B$10:$B$9996="TPD")*'Claims Data'!$L$10:$L$9996*'Claims Data'!$H$10:$H$9996)</f>
        <v>130000</v>
      </c>
      <c r="Z17" s="7" cm="1">
        <f t="array" ref="Z17">SUMPRODUCT(('Claims Data'!$I$10:$I$9996=$D17)*('Claims Data'!$K$10:$K$9996=Z$8)*('Claims Data'!$B$10:$B$9996="TPD")*'Claims Data'!$L$10:$L$9996*'Claims Data'!$H$10:$H$9996)</f>
        <v>52000</v>
      </c>
      <c r="AA17" s="7" cm="1">
        <f t="array" ref="AA17">SUMPRODUCT(('Claims Data'!$I$10:$I$9996=$D17)*('Claims Data'!$K$10:$K$9996=AA$8)*('Claims Data'!$B$10:$B$9996="TPD")*'Claims Data'!$L$10:$L$9996*'Claims Data'!$H$10:$H$9996)</f>
        <v>94000</v>
      </c>
      <c r="AB17" s="7" cm="1">
        <f t="array" ref="AB17">SUMPRODUCT(('Claims Data'!$I$10:$I$9996=$D17)*('Claims Data'!$K$10:$K$9996=AB$8)*('Claims Data'!$B$10:$B$9996="TPD")*'Claims Data'!$L$10:$L$9996*'Claims Data'!$H$10:$H$9996)</f>
        <v>41600</v>
      </c>
      <c r="AC17" s="7" cm="1">
        <f t="array" ref="AC17">SUMPRODUCT(('Claims Data'!$I$10:$I$9996=$D17)*('Claims Data'!$K$10:$K$9996=AC$8)*('Claims Data'!$B$10:$B$9996="TPD")*'Claims Data'!$L$10:$L$9996*'Claims Data'!$H$10:$H$9996)</f>
        <v>27000</v>
      </c>
      <c r="AD17" s="7" cm="1">
        <f t="array" ref="AD17">SUMPRODUCT(('Claims Data'!$I$10:$I$9996=$D17)*('Claims Data'!$K$10:$K$9996=AD$8)*('Claims Data'!$B$10:$B$9996="TPD")*'Claims Data'!$L$10:$L$9996*'Claims Data'!$H$10:$H$9996)</f>
        <v>0</v>
      </c>
      <c r="AE17" s="7" cm="1">
        <f t="array" ref="AE17">SUMPRODUCT(('Claims Data'!$I$10:$I$9996=$D17)*('Claims Data'!$K$10:$K$9996=AE$8)*('Claims Data'!$B$10:$B$9996="TPD")*'Claims Data'!$L$10:$L$9996*'Claims Data'!$H$10:$H$9996)</f>
        <v>81000</v>
      </c>
      <c r="AF17" s="7" cm="1">
        <f t="array" ref="AF17">SUMPRODUCT(('Claims Data'!$I$10:$I$9996=$D17)*('Claims Data'!$K$10:$K$9996=AF$8)*('Claims Data'!$B$10:$B$9996="TPD")*'Claims Data'!$L$10:$L$9996*'Claims Data'!$H$10:$H$9996)</f>
        <v>38000</v>
      </c>
      <c r="AG17" s="7"/>
      <c r="AH17" s="7"/>
      <c r="AI17" s="7"/>
      <c r="AJ17" s="7"/>
      <c r="AK17" s="7"/>
      <c r="AL17" s="7"/>
      <c r="AM17" s="7"/>
      <c r="AN17" s="9"/>
      <c r="AO17" s="7"/>
    </row>
    <row r="18" spans="2:41" ht="14" x14ac:dyDescent="0.3">
      <c r="B18" s="245"/>
      <c r="C18" s="122">
        <f t="shared" si="1"/>
        <v>2018</v>
      </c>
      <c r="D18" s="29" t="s">
        <v>167</v>
      </c>
      <c r="E18" s="8" cm="1">
        <f t="array" ref="E18">SUMPRODUCT(('Claims Data'!$I$10:$I$9996=$D18)*('Claims Data'!$K$10:$K$9996=E$8)*('Claims Data'!$B$10:$B$9996="TPD")*'Claims Data'!$L$10:$L$9996*'Claims Data'!$H$10:$H$9996)</f>
        <v>0</v>
      </c>
      <c r="F18" s="7" cm="1">
        <f t="array" ref="F18">SUMPRODUCT(('Claims Data'!$I$10:$I$9996=$D18)*('Claims Data'!$K$10:$K$9996=F$8)*('Claims Data'!$B$10:$B$9996="TPD")*'Claims Data'!$L$10:$L$9996*'Claims Data'!$H$10:$H$9996)</f>
        <v>0</v>
      </c>
      <c r="G18" s="7" cm="1">
        <f t="array" ref="G18">SUMPRODUCT(('Claims Data'!$I$10:$I$9996=$D18)*('Claims Data'!$K$10:$K$9996=G$8)*('Claims Data'!$B$10:$B$9996="TPD")*'Claims Data'!$L$10:$L$9996*'Claims Data'!$H$10:$H$9996)</f>
        <v>142000</v>
      </c>
      <c r="H18" s="7" cm="1">
        <f t="array" ref="H18">SUMPRODUCT(('Claims Data'!$I$10:$I$9996=$D18)*('Claims Data'!$K$10:$K$9996=H$8)*('Claims Data'!$B$10:$B$9996="TPD")*'Claims Data'!$L$10:$L$9996*'Claims Data'!$H$10:$H$9996)</f>
        <v>415000</v>
      </c>
      <c r="I18" s="7" cm="1">
        <f t="array" ref="I18">SUMPRODUCT(('Claims Data'!$I$10:$I$9996=$D18)*('Claims Data'!$K$10:$K$9996=I$8)*('Claims Data'!$B$10:$B$9996="TPD")*'Claims Data'!$L$10:$L$9996*'Claims Data'!$H$10:$H$9996)</f>
        <v>69000</v>
      </c>
      <c r="J18" s="7" cm="1">
        <f t="array" ref="J18">SUMPRODUCT(('Claims Data'!$I$10:$I$9996=$D18)*('Claims Data'!$K$10:$K$9996=J$8)*('Claims Data'!$B$10:$B$9996="TPD")*'Claims Data'!$L$10:$L$9996*'Claims Data'!$H$10:$H$9996)</f>
        <v>160000</v>
      </c>
      <c r="K18" s="7" cm="1">
        <f t="array" ref="K18">SUMPRODUCT(('Claims Data'!$I$10:$I$9996=$D18)*('Claims Data'!$K$10:$K$9996=K$8)*('Claims Data'!$B$10:$B$9996="TPD")*'Claims Data'!$L$10:$L$9996*'Claims Data'!$H$10:$H$9996)</f>
        <v>439000</v>
      </c>
      <c r="L18" s="7" cm="1">
        <f t="array" ref="L18">SUMPRODUCT(('Claims Data'!$I$10:$I$9996=$D18)*('Claims Data'!$K$10:$K$9996=L$8)*('Claims Data'!$B$10:$B$9996="TPD")*'Claims Data'!$L$10:$L$9996*'Claims Data'!$H$10:$H$9996)</f>
        <v>172000</v>
      </c>
      <c r="M18" s="7" cm="1">
        <f t="array" ref="M18">SUMPRODUCT(('Claims Data'!$I$10:$I$9996=$D18)*('Claims Data'!$K$10:$K$9996=M$8)*('Claims Data'!$B$10:$B$9996="TPD")*'Claims Data'!$L$10:$L$9996*'Claims Data'!$H$10:$H$9996)</f>
        <v>30000</v>
      </c>
      <c r="N18" s="7" cm="1">
        <f t="array" ref="N18">SUMPRODUCT(('Claims Data'!$I$10:$I$9996=$D18)*('Claims Data'!$K$10:$K$9996=N$8)*('Claims Data'!$B$10:$B$9996="TPD")*'Claims Data'!$L$10:$L$9996*'Claims Data'!$H$10:$H$9996)</f>
        <v>123000</v>
      </c>
      <c r="O18" s="7" cm="1">
        <f t="array" ref="O18">SUMPRODUCT(('Claims Data'!$I$10:$I$9996=$D18)*('Claims Data'!$K$10:$K$9996=O$8)*('Claims Data'!$B$10:$B$9996="TPD")*'Claims Data'!$L$10:$L$9996*'Claims Data'!$H$10:$H$9996)</f>
        <v>253000</v>
      </c>
      <c r="P18" s="7" cm="1">
        <f t="array" ref="P18">SUMPRODUCT(('Claims Data'!$I$10:$I$9996=$D18)*('Claims Data'!$K$10:$K$9996=P$8)*('Claims Data'!$B$10:$B$9996="TPD")*'Claims Data'!$L$10:$L$9996*'Claims Data'!$H$10:$H$9996)</f>
        <v>128000</v>
      </c>
      <c r="Q18" s="7" cm="1">
        <f t="array" ref="Q18">SUMPRODUCT(('Claims Data'!$I$10:$I$9996=$D18)*('Claims Data'!$K$10:$K$9996=Q$8)*('Claims Data'!$B$10:$B$9996="TPD")*'Claims Data'!$L$10:$L$9996*'Claims Data'!$H$10:$H$9996)</f>
        <v>506000</v>
      </c>
      <c r="R18" s="7" cm="1">
        <f t="array" ref="R18">SUMPRODUCT(('Claims Data'!$I$10:$I$9996=$D18)*('Claims Data'!$K$10:$K$9996=R$8)*('Claims Data'!$B$10:$B$9996="TPD")*'Claims Data'!$L$10:$L$9996*'Claims Data'!$H$10:$H$9996)</f>
        <v>125000</v>
      </c>
      <c r="S18" s="7" cm="1">
        <f t="array" ref="S18">SUMPRODUCT(('Claims Data'!$I$10:$I$9996=$D18)*('Claims Data'!$K$10:$K$9996=S$8)*('Claims Data'!$B$10:$B$9996="TPD")*'Claims Data'!$L$10:$L$9996*'Claims Data'!$H$10:$H$9996)</f>
        <v>84000</v>
      </c>
      <c r="T18" s="7" cm="1">
        <f t="array" ref="T18">SUMPRODUCT(('Claims Data'!$I$10:$I$9996=$D18)*('Claims Data'!$K$10:$K$9996=T$8)*('Claims Data'!$B$10:$B$9996="TPD")*'Claims Data'!$L$10:$L$9996*'Claims Data'!$H$10:$H$9996)</f>
        <v>43000</v>
      </c>
      <c r="U18" s="7" cm="1">
        <f t="array" ref="U18">SUMPRODUCT(('Claims Data'!$I$10:$I$9996=$D18)*('Claims Data'!$K$10:$K$9996=U$8)*('Claims Data'!$B$10:$B$9996="TPD")*'Claims Data'!$L$10:$L$9996*'Claims Data'!$H$10:$H$9996)</f>
        <v>133000</v>
      </c>
      <c r="V18" s="7" cm="1">
        <f t="array" ref="V18">SUMPRODUCT(('Claims Data'!$I$10:$I$9996=$D18)*('Claims Data'!$K$10:$K$9996=V$8)*('Claims Data'!$B$10:$B$9996="TPD")*'Claims Data'!$L$10:$L$9996*'Claims Data'!$H$10:$H$9996)</f>
        <v>0</v>
      </c>
      <c r="W18" s="7" cm="1">
        <f t="array" ref="W18">SUMPRODUCT(('Claims Data'!$I$10:$I$9996=$D18)*('Claims Data'!$K$10:$K$9996=W$8)*('Claims Data'!$B$10:$B$9996="TPD")*'Claims Data'!$L$10:$L$9996*'Claims Data'!$H$10:$H$9996)</f>
        <v>250000</v>
      </c>
      <c r="X18" s="7" cm="1">
        <f t="array" ref="X18">SUMPRODUCT(('Claims Data'!$I$10:$I$9996=$D18)*('Claims Data'!$K$10:$K$9996=X$8)*('Claims Data'!$B$10:$B$9996="TPD")*'Claims Data'!$L$10:$L$9996*'Claims Data'!$H$10:$H$9996)</f>
        <v>69000</v>
      </c>
      <c r="Y18" s="7" cm="1">
        <f t="array" ref="Y18">SUMPRODUCT(('Claims Data'!$I$10:$I$9996=$D18)*('Claims Data'!$K$10:$K$9996=Y$8)*('Claims Data'!$B$10:$B$9996="TPD")*'Claims Data'!$L$10:$L$9996*'Claims Data'!$H$10:$H$9996)</f>
        <v>93000</v>
      </c>
      <c r="Z18" s="7" cm="1">
        <f t="array" ref="Z18">SUMPRODUCT(('Claims Data'!$I$10:$I$9996=$D18)*('Claims Data'!$K$10:$K$9996=Z$8)*('Claims Data'!$B$10:$B$9996="TPD")*'Claims Data'!$L$10:$L$9996*'Claims Data'!$H$10:$H$9996)</f>
        <v>0</v>
      </c>
      <c r="AA18" s="7" cm="1">
        <f t="array" ref="AA18">SUMPRODUCT(('Claims Data'!$I$10:$I$9996=$D18)*('Claims Data'!$K$10:$K$9996=AA$8)*('Claims Data'!$B$10:$B$9996="TPD")*'Claims Data'!$L$10:$L$9996*'Claims Data'!$H$10:$H$9996)</f>
        <v>0</v>
      </c>
      <c r="AB18" s="7" cm="1">
        <f t="array" ref="AB18">SUMPRODUCT(('Claims Data'!$I$10:$I$9996=$D18)*('Claims Data'!$K$10:$K$9996=AB$8)*('Claims Data'!$B$10:$B$9996="TPD")*'Claims Data'!$L$10:$L$9996*'Claims Data'!$H$10:$H$9996)</f>
        <v>80000</v>
      </c>
      <c r="AC18" s="7" cm="1">
        <f t="array" ref="AC18">SUMPRODUCT(('Claims Data'!$I$10:$I$9996=$D18)*('Claims Data'!$K$10:$K$9996=AC$8)*('Claims Data'!$B$10:$B$9996="TPD")*'Claims Data'!$L$10:$L$9996*'Claims Data'!$H$10:$H$9996)</f>
        <v>0</v>
      </c>
      <c r="AD18" s="7" cm="1">
        <f t="array" ref="AD18">SUMPRODUCT(('Claims Data'!$I$10:$I$9996=$D18)*('Claims Data'!$K$10:$K$9996=AD$8)*('Claims Data'!$B$10:$B$9996="TPD")*'Claims Data'!$L$10:$L$9996*'Claims Data'!$H$10:$H$9996)</f>
        <v>0</v>
      </c>
      <c r="AE18" s="7" cm="1">
        <f t="array" ref="AE18">SUMPRODUCT(('Claims Data'!$I$10:$I$9996=$D18)*('Claims Data'!$K$10:$K$9996=AE$8)*('Claims Data'!$B$10:$B$9996="TPD")*'Claims Data'!$L$10:$L$9996*'Claims Data'!$H$10:$H$9996)</f>
        <v>122400</v>
      </c>
      <c r="AF18" s="7"/>
      <c r="AG18" s="7"/>
      <c r="AH18" s="7"/>
      <c r="AI18" s="7"/>
      <c r="AJ18" s="7"/>
      <c r="AK18" s="7"/>
      <c r="AL18" s="7"/>
      <c r="AM18" s="7"/>
      <c r="AN18" s="9"/>
      <c r="AO18" s="7"/>
    </row>
    <row r="19" spans="2:41" ht="14" x14ac:dyDescent="0.3">
      <c r="B19" s="245"/>
      <c r="C19" s="122">
        <f t="shared" si="1"/>
        <v>2018</v>
      </c>
      <c r="D19" s="29" t="s">
        <v>168</v>
      </c>
      <c r="E19" s="8" cm="1">
        <f t="array" ref="E19">SUMPRODUCT(('Claims Data'!$I$10:$I$9996=$D19)*('Claims Data'!$K$10:$K$9996=E$8)*('Claims Data'!$B$10:$B$9996="TPD")*'Claims Data'!$L$10:$L$9996*'Claims Data'!$H$10:$H$9996)</f>
        <v>0</v>
      </c>
      <c r="F19" s="7" cm="1">
        <f t="array" ref="F19">SUMPRODUCT(('Claims Data'!$I$10:$I$9996=$D19)*('Claims Data'!$K$10:$K$9996=F$8)*('Claims Data'!$B$10:$B$9996="TPD")*'Claims Data'!$L$10:$L$9996*'Claims Data'!$H$10:$H$9996)</f>
        <v>108000</v>
      </c>
      <c r="G19" s="7" cm="1">
        <f t="array" ref="G19">SUMPRODUCT(('Claims Data'!$I$10:$I$9996=$D19)*('Claims Data'!$K$10:$K$9996=G$8)*('Claims Data'!$B$10:$B$9996="TPD")*'Claims Data'!$L$10:$L$9996*'Claims Data'!$H$10:$H$9996)</f>
        <v>189000</v>
      </c>
      <c r="H19" s="7" cm="1">
        <f t="array" ref="H19">SUMPRODUCT(('Claims Data'!$I$10:$I$9996=$D19)*('Claims Data'!$K$10:$K$9996=H$8)*('Claims Data'!$B$10:$B$9996="TPD")*'Claims Data'!$L$10:$L$9996*'Claims Data'!$H$10:$H$9996)</f>
        <v>255000</v>
      </c>
      <c r="I19" s="7" cm="1">
        <f t="array" ref="I19">SUMPRODUCT(('Claims Data'!$I$10:$I$9996=$D19)*('Claims Data'!$K$10:$K$9996=I$8)*('Claims Data'!$B$10:$B$9996="TPD")*'Claims Data'!$L$10:$L$9996*'Claims Data'!$H$10:$H$9996)</f>
        <v>354000</v>
      </c>
      <c r="J19" s="7" cm="1">
        <f t="array" ref="J19">SUMPRODUCT(('Claims Data'!$I$10:$I$9996=$D19)*('Claims Data'!$K$10:$K$9996=J$8)*('Claims Data'!$B$10:$B$9996="TPD")*'Claims Data'!$L$10:$L$9996*'Claims Data'!$H$10:$H$9996)</f>
        <v>155000</v>
      </c>
      <c r="K19" s="7" cm="1">
        <f t="array" ref="K19">SUMPRODUCT(('Claims Data'!$I$10:$I$9996=$D19)*('Claims Data'!$K$10:$K$9996=K$8)*('Claims Data'!$B$10:$B$9996="TPD")*'Claims Data'!$L$10:$L$9996*'Claims Data'!$H$10:$H$9996)</f>
        <v>145000</v>
      </c>
      <c r="L19" s="7" cm="1">
        <f t="array" ref="L19">SUMPRODUCT(('Claims Data'!$I$10:$I$9996=$D19)*('Claims Data'!$K$10:$K$9996=L$8)*('Claims Data'!$B$10:$B$9996="TPD")*'Claims Data'!$L$10:$L$9996*'Claims Data'!$H$10:$H$9996)</f>
        <v>199000</v>
      </c>
      <c r="M19" s="7" cm="1">
        <f t="array" ref="M19">SUMPRODUCT(('Claims Data'!$I$10:$I$9996=$D19)*('Claims Data'!$K$10:$K$9996=M$8)*('Claims Data'!$B$10:$B$9996="TPD")*'Claims Data'!$L$10:$L$9996*'Claims Data'!$H$10:$H$9996)</f>
        <v>271000</v>
      </c>
      <c r="N19" s="7" cm="1">
        <f t="array" ref="N19">SUMPRODUCT(('Claims Data'!$I$10:$I$9996=$D19)*('Claims Data'!$K$10:$K$9996=N$8)*('Claims Data'!$B$10:$B$9996="TPD")*'Claims Data'!$L$10:$L$9996*'Claims Data'!$H$10:$H$9996)</f>
        <v>440000</v>
      </c>
      <c r="O19" s="7" cm="1">
        <f t="array" ref="O19">SUMPRODUCT(('Claims Data'!$I$10:$I$9996=$D19)*('Claims Data'!$K$10:$K$9996=O$8)*('Claims Data'!$B$10:$B$9996="TPD")*'Claims Data'!$L$10:$L$9996*'Claims Data'!$H$10:$H$9996)</f>
        <v>255000</v>
      </c>
      <c r="P19" s="7" cm="1">
        <f t="array" ref="P19">SUMPRODUCT(('Claims Data'!$I$10:$I$9996=$D19)*('Claims Data'!$K$10:$K$9996=P$8)*('Claims Data'!$B$10:$B$9996="TPD")*'Claims Data'!$L$10:$L$9996*'Claims Data'!$H$10:$H$9996)</f>
        <v>81000</v>
      </c>
      <c r="Q19" s="7" cm="1">
        <f t="array" ref="Q19">SUMPRODUCT(('Claims Data'!$I$10:$I$9996=$D19)*('Claims Data'!$K$10:$K$9996=Q$8)*('Claims Data'!$B$10:$B$9996="TPD")*'Claims Data'!$L$10:$L$9996*'Claims Data'!$H$10:$H$9996)</f>
        <v>100000</v>
      </c>
      <c r="R19" s="7" cm="1">
        <f t="array" ref="R19">SUMPRODUCT(('Claims Data'!$I$10:$I$9996=$D19)*('Claims Data'!$K$10:$K$9996=R$8)*('Claims Data'!$B$10:$B$9996="TPD")*'Claims Data'!$L$10:$L$9996*'Claims Data'!$H$10:$H$9996)</f>
        <v>55000</v>
      </c>
      <c r="S19" s="7" cm="1">
        <f t="array" ref="S19">SUMPRODUCT(('Claims Data'!$I$10:$I$9996=$D19)*('Claims Data'!$K$10:$K$9996=S$8)*('Claims Data'!$B$10:$B$9996="TPD")*'Claims Data'!$L$10:$L$9996*'Claims Data'!$H$10:$H$9996)</f>
        <v>0</v>
      </c>
      <c r="T19" s="7" cm="1">
        <f t="array" ref="T19">SUMPRODUCT(('Claims Data'!$I$10:$I$9996=$D19)*('Claims Data'!$K$10:$K$9996=T$8)*('Claims Data'!$B$10:$B$9996="TPD")*'Claims Data'!$L$10:$L$9996*'Claims Data'!$H$10:$H$9996)</f>
        <v>38000</v>
      </c>
      <c r="U19" s="7" cm="1">
        <f t="array" ref="U19">SUMPRODUCT(('Claims Data'!$I$10:$I$9996=$D19)*('Claims Data'!$K$10:$K$9996=U$8)*('Claims Data'!$B$10:$B$9996="TPD")*'Claims Data'!$L$10:$L$9996*'Claims Data'!$H$10:$H$9996)</f>
        <v>0</v>
      </c>
      <c r="V19" s="7" cm="1">
        <f t="array" ref="V19">SUMPRODUCT(('Claims Data'!$I$10:$I$9996=$D19)*('Claims Data'!$K$10:$K$9996=V$8)*('Claims Data'!$B$10:$B$9996="TPD")*'Claims Data'!$L$10:$L$9996*'Claims Data'!$H$10:$H$9996)</f>
        <v>100000</v>
      </c>
      <c r="W19" s="7" cm="1">
        <f t="array" ref="W19">SUMPRODUCT(('Claims Data'!$I$10:$I$9996=$D19)*('Claims Data'!$K$10:$K$9996=W$8)*('Claims Data'!$B$10:$B$9996="TPD")*'Claims Data'!$L$10:$L$9996*'Claims Data'!$H$10:$H$9996)</f>
        <v>126000</v>
      </c>
      <c r="X19" s="7" cm="1">
        <f t="array" ref="X19">SUMPRODUCT(('Claims Data'!$I$10:$I$9996=$D19)*('Claims Data'!$K$10:$K$9996=X$8)*('Claims Data'!$B$10:$B$9996="TPD")*'Claims Data'!$L$10:$L$9996*'Claims Data'!$H$10:$H$9996)</f>
        <v>143000</v>
      </c>
      <c r="Y19" s="7" cm="1">
        <f t="array" ref="Y19">SUMPRODUCT(('Claims Data'!$I$10:$I$9996=$D19)*('Claims Data'!$K$10:$K$9996=Y$8)*('Claims Data'!$B$10:$B$9996="TPD")*'Claims Data'!$L$10:$L$9996*'Claims Data'!$H$10:$H$9996)</f>
        <v>200000</v>
      </c>
      <c r="Z19" s="7" cm="1">
        <f t="array" ref="Z19">SUMPRODUCT(('Claims Data'!$I$10:$I$9996=$D19)*('Claims Data'!$K$10:$K$9996=Z$8)*('Claims Data'!$B$10:$B$9996="TPD")*'Claims Data'!$L$10:$L$9996*'Claims Data'!$H$10:$H$9996)</f>
        <v>120000</v>
      </c>
      <c r="AA19" s="7" cm="1">
        <f t="array" ref="AA19">SUMPRODUCT(('Claims Data'!$I$10:$I$9996=$D19)*('Claims Data'!$K$10:$K$9996=AA$8)*('Claims Data'!$B$10:$B$9996="TPD")*'Claims Data'!$L$10:$L$9996*'Claims Data'!$H$10:$H$9996)</f>
        <v>118000</v>
      </c>
      <c r="AB19" s="7" cm="1">
        <f t="array" ref="AB19">SUMPRODUCT(('Claims Data'!$I$10:$I$9996=$D19)*('Claims Data'!$K$10:$K$9996=AB$8)*('Claims Data'!$B$10:$B$9996="TPD")*'Claims Data'!$L$10:$L$9996*'Claims Data'!$H$10:$H$9996)</f>
        <v>94000</v>
      </c>
      <c r="AC19" s="7" cm="1">
        <f t="array" ref="AC19">SUMPRODUCT(('Claims Data'!$I$10:$I$9996=$D19)*('Claims Data'!$K$10:$K$9996=AC$8)*('Claims Data'!$B$10:$B$9996="TPD")*'Claims Data'!$L$10:$L$9996*'Claims Data'!$H$10:$H$9996)</f>
        <v>117000</v>
      </c>
      <c r="AD19" s="7" cm="1">
        <f t="array" ref="AD19">SUMPRODUCT(('Claims Data'!$I$10:$I$9996=$D19)*('Claims Data'!$K$10:$K$9996=AD$8)*('Claims Data'!$B$10:$B$9996="TPD")*'Claims Data'!$L$10:$L$9996*'Claims Data'!$H$10:$H$9996)</f>
        <v>47000</v>
      </c>
      <c r="AE19" s="7"/>
      <c r="AF19" s="7"/>
      <c r="AG19" s="7"/>
      <c r="AH19" s="7"/>
      <c r="AI19" s="7"/>
      <c r="AJ19" s="7"/>
      <c r="AK19" s="7"/>
      <c r="AL19" s="7"/>
      <c r="AM19" s="7"/>
      <c r="AN19" s="9"/>
      <c r="AO19" s="7"/>
    </row>
    <row r="20" spans="2:41" ht="14" x14ac:dyDescent="0.3">
      <c r="B20" s="245"/>
      <c r="C20" s="122">
        <f t="shared" si="1"/>
        <v>2018</v>
      </c>
      <c r="D20" s="29" t="s">
        <v>169</v>
      </c>
      <c r="E20" s="8" cm="1">
        <f t="array" ref="E20">SUMPRODUCT(('Claims Data'!$I$10:$I$9996=$D20)*('Claims Data'!$K$10:$K$9996=E$8)*('Claims Data'!$B$10:$B$9996="TPD")*'Claims Data'!$L$10:$L$9996*'Claims Data'!$H$10:$H$9996)</f>
        <v>0</v>
      </c>
      <c r="F20" s="7" cm="1">
        <f t="array" ref="F20">SUMPRODUCT(('Claims Data'!$I$10:$I$9996=$D20)*('Claims Data'!$K$10:$K$9996=F$8)*('Claims Data'!$B$10:$B$9996="TPD")*'Claims Data'!$L$10:$L$9996*'Claims Data'!$H$10:$H$9996)</f>
        <v>37000</v>
      </c>
      <c r="G20" s="7" cm="1">
        <f t="array" ref="G20">SUMPRODUCT(('Claims Data'!$I$10:$I$9996=$D20)*('Claims Data'!$K$10:$K$9996=G$8)*('Claims Data'!$B$10:$B$9996="TPD")*'Claims Data'!$L$10:$L$9996*'Claims Data'!$H$10:$H$9996)</f>
        <v>353000</v>
      </c>
      <c r="H20" s="7" cm="1">
        <f t="array" ref="H20">SUMPRODUCT(('Claims Data'!$I$10:$I$9996=$D20)*('Claims Data'!$K$10:$K$9996=H$8)*('Claims Data'!$B$10:$B$9996="TPD")*'Claims Data'!$L$10:$L$9996*'Claims Data'!$H$10:$H$9996)</f>
        <v>318000</v>
      </c>
      <c r="I20" s="7" cm="1">
        <f t="array" ref="I20">SUMPRODUCT(('Claims Data'!$I$10:$I$9996=$D20)*('Claims Data'!$K$10:$K$9996=I$8)*('Claims Data'!$B$10:$B$9996="TPD")*'Claims Data'!$L$10:$L$9996*'Claims Data'!$H$10:$H$9996)</f>
        <v>209000</v>
      </c>
      <c r="J20" s="7" cm="1">
        <f t="array" ref="J20">SUMPRODUCT(('Claims Data'!$I$10:$I$9996=$D20)*('Claims Data'!$K$10:$K$9996=J$8)*('Claims Data'!$B$10:$B$9996="TPD")*'Claims Data'!$L$10:$L$9996*'Claims Data'!$H$10:$H$9996)</f>
        <v>272000</v>
      </c>
      <c r="K20" s="7" cm="1">
        <f t="array" ref="K20">SUMPRODUCT(('Claims Data'!$I$10:$I$9996=$D20)*('Claims Data'!$K$10:$K$9996=K$8)*('Claims Data'!$B$10:$B$9996="TPD")*'Claims Data'!$L$10:$L$9996*'Claims Data'!$H$10:$H$9996)</f>
        <v>0</v>
      </c>
      <c r="L20" s="7" cm="1">
        <f t="array" ref="L20">SUMPRODUCT(('Claims Data'!$I$10:$I$9996=$D20)*('Claims Data'!$K$10:$K$9996=L$8)*('Claims Data'!$B$10:$B$9996="TPD")*'Claims Data'!$L$10:$L$9996*'Claims Data'!$H$10:$H$9996)</f>
        <v>198000</v>
      </c>
      <c r="M20" s="7" cm="1">
        <f t="array" ref="M20">SUMPRODUCT(('Claims Data'!$I$10:$I$9996=$D20)*('Claims Data'!$K$10:$K$9996=M$8)*('Claims Data'!$B$10:$B$9996="TPD")*'Claims Data'!$L$10:$L$9996*'Claims Data'!$H$10:$H$9996)</f>
        <v>199000</v>
      </c>
      <c r="N20" s="7" cm="1">
        <f t="array" ref="N20">SUMPRODUCT(('Claims Data'!$I$10:$I$9996=$D20)*('Claims Data'!$K$10:$K$9996=N$8)*('Claims Data'!$B$10:$B$9996="TPD")*'Claims Data'!$L$10:$L$9996*'Claims Data'!$H$10:$H$9996)</f>
        <v>22000</v>
      </c>
      <c r="O20" s="7" cm="1">
        <f t="array" ref="O20">SUMPRODUCT(('Claims Data'!$I$10:$I$9996=$D20)*('Claims Data'!$K$10:$K$9996=O$8)*('Claims Data'!$B$10:$B$9996="TPD")*'Claims Data'!$L$10:$L$9996*'Claims Data'!$H$10:$H$9996)</f>
        <v>175000</v>
      </c>
      <c r="P20" s="7" cm="1">
        <f t="array" ref="P20">SUMPRODUCT(('Claims Data'!$I$10:$I$9996=$D20)*('Claims Data'!$K$10:$K$9996=P$8)*('Claims Data'!$B$10:$B$9996="TPD")*'Claims Data'!$L$10:$L$9996*'Claims Data'!$H$10:$H$9996)</f>
        <v>0</v>
      </c>
      <c r="Q20" s="7" cm="1">
        <f t="array" ref="Q20">SUMPRODUCT(('Claims Data'!$I$10:$I$9996=$D20)*('Claims Data'!$K$10:$K$9996=Q$8)*('Claims Data'!$B$10:$B$9996="TPD")*'Claims Data'!$L$10:$L$9996*'Claims Data'!$H$10:$H$9996)</f>
        <v>219000</v>
      </c>
      <c r="R20" s="7" cm="1">
        <f t="array" ref="R20">SUMPRODUCT(('Claims Data'!$I$10:$I$9996=$D20)*('Claims Data'!$K$10:$K$9996=R$8)*('Claims Data'!$B$10:$B$9996="TPD")*'Claims Data'!$L$10:$L$9996*'Claims Data'!$H$10:$H$9996)</f>
        <v>159000</v>
      </c>
      <c r="S20" s="7" cm="1">
        <f t="array" ref="S20">SUMPRODUCT(('Claims Data'!$I$10:$I$9996=$D20)*('Claims Data'!$K$10:$K$9996=S$8)*('Claims Data'!$B$10:$B$9996="TPD")*'Claims Data'!$L$10:$L$9996*'Claims Data'!$H$10:$H$9996)</f>
        <v>221000</v>
      </c>
      <c r="T20" s="7" cm="1">
        <f t="array" ref="T20">SUMPRODUCT(('Claims Data'!$I$10:$I$9996=$D20)*('Claims Data'!$K$10:$K$9996=T$8)*('Claims Data'!$B$10:$B$9996="TPD")*'Claims Data'!$L$10:$L$9996*'Claims Data'!$H$10:$H$9996)</f>
        <v>68000</v>
      </c>
      <c r="U20" s="7" cm="1">
        <f t="array" ref="U20">SUMPRODUCT(('Claims Data'!$I$10:$I$9996=$D20)*('Claims Data'!$K$10:$K$9996=U$8)*('Claims Data'!$B$10:$B$9996="TPD")*'Claims Data'!$L$10:$L$9996*'Claims Data'!$H$10:$H$9996)</f>
        <v>59000</v>
      </c>
      <c r="V20" s="7" cm="1">
        <f t="array" ref="V20">SUMPRODUCT(('Claims Data'!$I$10:$I$9996=$D20)*('Claims Data'!$K$10:$K$9996=V$8)*('Claims Data'!$B$10:$B$9996="TPD")*'Claims Data'!$L$10:$L$9996*'Claims Data'!$H$10:$H$9996)</f>
        <v>101000</v>
      </c>
      <c r="W20" s="7" cm="1">
        <f t="array" ref="W20">SUMPRODUCT(('Claims Data'!$I$10:$I$9996=$D20)*('Claims Data'!$K$10:$K$9996=W$8)*('Claims Data'!$B$10:$B$9996="TPD")*'Claims Data'!$L$10:$L$9996*'Claims Data'!$H$10:$H$9996)</f>
        <v>0</v>
      </c>
      <c r="X20" s="7" cm="1">
        <f t="array" ref="X20">SUMPRODUCT(('Claims Data'!$I$10:$I$9996=$D20)*('Claims Data'!$K$10:$K$9996=X$8)*('Claims Data'!$B$10:$B$9996="TPD")*'Claims Data'!$L$10:$L$9996*'Claims Data'!$H$10:$H$9996)</f>
        <v>52000</v>
      </c>
      <c r="Y20" s="7" cm="1">
        <f t="array" ref="Y20">SUMPRODUCT(('Claims Data'!$I$10:$I$9996=$D20)*('Claims Data'!$K$10:$K$9996=Y$8)*('Claims Data'!$B$10:$B$9996="TPD")*'Claims Data'!$L$10:$L$9996*'Claims Data'!$H$10:$H$9996)</f>
        <v>0</v>
      </c>
      <c r="Z20" s="7" cm="1">
        <f t="array" ref="Z20">SUMPRODUCT(('Claims Data'!$I$10:$I$9996=$D20)*('Claims Data'!$K$10:$K$9996=Z$8)*('Claims Data'!$B$10:$B$9996="TPD")*'Claims Data'!$L$10:$L$9996*'Claims Data'!$H$10:$H$9996)</f>
        <v>257000</v>
      </c>
      <c r="AA20" s="7" cm="1">
        <f t="array" ref="AA20">SUMPRODUCT(('Claims Data'!$I$10:$I$9996=$D20)*('Claims Data'!$K$10:$K$9996=AA$8)*('Claims Data'!$B$10:$B$9996="TPD")*'Claims Data'!$L$10:$L$9996*'Claims Data'!$H$10:$H$9996)</f>
        <v>91000</v>
      </c>
      <c r="AB20" s="7" cm="1">
        <f t="array" ref="AB20">SUMPRODUCT(('Claims Data'!$I$10:$I$9996=$D20)*('Claims Data'!$K$10:$K$9996=AB$8)*('Claims Data'!$B$10:$B$9996="TPD")*'Claims Data'!$L$10:$L$9996*'Claims Data'!$H$10:$H$9996)</f>
        <v>167000</v>
      </c>
      <c r="AC20" s="7" cm="1">
        <f t="array" ref="AC20">SUMPRODUCT(('Claims Data'!$I$10:$I$9996=$D20)*('Claims Data'!$K$10:$K$9996=AC$8)*('Claims Data'!$B$10:$B$9996="TPD")*'Claims Data'!$L$10:$L$9996*'Claims Data'!$H$10:$H$9996)</f>
        <v>100000</v>
      </c>
      <c r="AD20" s="7"/>
      <c r="AE20" s="7"/>
      <c r="AF20" s="7"/>
      <c r="AG20" s="7"/>
      <c r="AH20" s="7"/>
      <c r="AI20" s="7"/>
      <c r="AJ20" s="7"/>
      <c r="AK20" s="7"/>
      <c r="AL20" s="7"/>
      <c r="AM20" s="7"/>
      <c r="AN20" s="9"/>
      <c r="AO20" s="7"/>
    </row>
    <row r="21" spans="2:41" ht="14" x14ac:dyDescent="0.3">
      <c r="B21" s="245"/>
      <c r="C21" s="122">
        <f t="shared" si="1"/>
        <v>2019</v>
      </c>
      <c r="D21" s="29" t="s">
        <v>170</v>
      </c>
      <c r="E21" s="8" cm="1">
        <f t="array" ref="E21">SUMPRODUCT(('Claims Data'!$I$10:$I$9996=$D21)*('Claims Data'!$K$10:$K$9996=E$8)*('Claims Data'!$B$10:$B$9996="TPD")*'Claims Data'!$L$10:$L$9996*'Claims Data'!$H$10:$H$9996)</f>
        <v>0</v>
      </c>
      <c r="F21" s="7" cm="1">
        <f t="array" ref="F21">SUMPRODUCT(('Claims Data'!$I$10:$I$9996=$D21)*('Claims Data'!$K$10:$K$9996=F$8)*('Claims Data'!$B$10:$B$9996="TPD")*'Claims Data'!$L$10:$L$9996*'Claims Data'!$H$10:$H$9996)</f>
        <v>277000</v>
      </c>
      <c r="G21" s="7" cm="1">
        <f t="array" ref="G21">SUMPRODUCT(('Claims Data'!$I$10:$I$9996=$D21)*('Claims Data'!$K$10:$K$9996=G$8)*('Claims Data'!$B$10:$B$9996="TPD")*'Claims Data'!$L$10:$L$9996*'Claims Data'!$H$10:$H$9996)</f>
        <v>149000</v>
      </c>
      <c r="H21" s="7" cm="1">
        <f t="array" ref="H21">SUMPRODUCT(('Claims Data'!$I$10:$I$9996=$D21)*('Claims Data'!$K$10:$K$9996=H$8)*('Claims Data'!$B$10:$B$9996="TPD")*'Claims Data'!$L$10:$L$9996*'Claims Data'!$H$10:$H$9996)</f>
        <v>540000</v>
      </c>
      <c r="I21" s="7" cm="1">
        <f t="array" ref="I21">SUMPRODUCT(('Claims Data'!$I$10:$I$9996=$D21)*('Claims Data'!$K$10:$K$9996=I$8)*('Claims Data'!$B$10:$B$9996="TPD")*'Claims Data'!$L$10:$L$9996*'Claims Data'!$H$10:$H$9996)</f>
        <v>448000</v>
      </c>
      <c r="J21" s="7" cm="1">
        <f t="array" ref="J21">SUMPRODUCT(('Claims Data'!$I$10:$I$9996=$D21)*('Claims Data'!$K$10:$K$9996=J$8)*('Claims Data'!$B$10:$B$9996="TPD")*'Claims Data'!$L$10:$L$9996*'Claims Data'!$H$10:$H$9996)</f>
        <v>205000</v>
      </c>
      <c r="K21" s="7" cm="1">
        <f t="array" ref="K21">SUMPRODUCT(('Claims Data'!$I$10:$I$9996=$D21)*('Claims Data'!$K$10:$K$9996=K$8)*('Claims Data'!$B$10:$B$9996="TPD")*'Claims Data'!$L$10:$L$9996*'Claims Data'!$H$10:$H$9996)</f>
        <v>171000</v>
      </c>
      <c r="L21" s="7" cm="1">
        <f t="array" ref="L21">SUMPRODUCT(('Claims Data'!$I$10:$I$9996=$D21)*('Claims Data'!$K$10:$K$9996=L$8)*('Claims Data'!$B$10:$B$9996="TPD")*'Claims Data'!$L$10:$L$9996*'Claims Data'!$H$10:$H$9996)</f>
        <v>298000</v>
      </c>
      <c r="M21" s="7" cm="1">
        <f t="array" ref="M21">SUMPRODUCT(('Claims Data'!$I$10:$I$9996=$D21)*('Claims Data'!$K$10:$K$9996=M$8)*('Claims Data'!$B$10:$B$9996="TPD")*'Claims Data'!$L$10:$L$9996*'Claims Data'!$H$10:$H$9996)</f>
        <v>38000</v>
      </c>
      <c r="N21" s="7" cm="1">
        <f t="array" ref="N21">SUMPRODUCT(('Claims Data'!$I$10:$I$9996=$D21)*('Claims Data'!$K$10:$K$9996=N$8)*('Claims Data'!$B$10:$B$9996="TPD")*'Claims Data'!$L$10:$L$9996*'Claims Data'!$H$10:$H$9996)</f>
        <v>237000</v>
      </c>
      <c r="O21" s="7" cm="1">
        <f t="array" ref="O21">SUMPRODUCT(('Claims Data'!$I$10:$I$9996=$D21)*('Claims Data'!$K$10:$K$9996=O$8)*('Claims Data'!$B$10:$B$9996="TPD")*'Claims Data'!$L$10:$L$9996*'Claims Data'!$H$10:$H$9996)</f>
        <v>234000</v>
      </c>
      <c r="P21" s="7" cm="1">
        <f t="array" ref="P21">SUMPRODUCT(('Claims Data'!$I$10:$I$9996=$D21)*('Claims Data'!$K$10:$K$9996=P$8)*('Claims Data'!$B$10:$B$9996="TPD")*'Claims Data'!$L$10:$L$9996*'Claims Data'!$H$10:$H$9996)</f>
        <v>217000</v>
      </c>
      <c r="Q21" s="7" cm="1">
        <f t="array" ref="Q21">SUMPRODUCT(('Claims Data'!$I$10:$I$9996=$D21)*('Claims Data'!$K$10:$K$9996=Q$8)*('Claims Data'!$B$10:$B$9996="TPD")*'Claims Data'!$L$10:$L$9996*'Claims Data'!$H$10:$H$9996)</f>
        <v>162000</v>
      </c>
      <c r="R21" s="7" cm="1">
        <f t="array" ref="R21">SUMPRODUCT(('Claims Data'!$I$10:$I$9996=$D21)*('Claims Data'!$K$10:$K$9996=R$8)*('Claims Data'!$B$10:$B$9996="TPD")*'Claims Data'!$L$10:$L$9996*'Claims Data'!$H$10:$H$9996)</f>
        <v>253000</v>
      </c>
      <c r="S21" s="7" cm="1">
        <f t="array" ref="S21">SUMPRODUCT(('Claims Data'!$I$10:$I$9996=$D21)*('Claims Data'!$K$10:$K$9996=S$8)*('Claims Data'!$B$10:$B$9996="TPD")*'Claims Data'!$L$10:$L$9996*'Claims Data'!$H$10:$H$9996)</f>
        <v>248000</v>
      </c>
      <c r="T21" s="7" cm="1">
        <f t="array" ref="T21">SUMPRODUCT(('Claims Data'!$I$10:$I$9996=$D21)*('Claims Data'!$K$10:$K$9996=T$8)*('Claims Data'!$B$10:$B$9996="TPD")*'Claims Data'!$L$10:$L$9996*'Claims Data'!$H$10:$H$9996)</f>
        <v>59000</v>
      </c>
      <c r="U21" s="7" cm="1">
        <f t="array" ref="U21">SUMPRODUCT(('Claims Data'!$I$10:$I$9996=$D21)*('Claims Data'!$K$10:$K$9996=U$8)*('Claims Data'!$B$10:$B$9996="TPD")*'Claims Data'!$L$10:$L$9996*'Claims Data'!$H$10:$H$9996)</f>
        <v>290000</v>
      </c>
      <c r="V21" s="7" cm="1">
        <f t="array" ref="V21">SUMPRODUCT(('Claims Data'!$I$10:$I$9996=$D21)*('Claims Data'!$K$10:$K$9996=V$8)*('Claims Data'!$B$10:$B$9996="TPD")*'Claims Data'!$L$10:$L$9996*'Claims Data'!$H$10:$H$9996)</f>
        <v>90000</v>
      </c>
      <c r="W21" s="7" cm="1">
        <f t="array" ref="W21">SUMPRODUCT(('Claims Data'!$I$10:$I$9996=$D21)*('Claims Data'!$K$10:$K$9996=W$8)*('Claims Data'!$B$10:$B$9996="TPD")*'Claims Data'!$L$10:$L$9996*'Claims Data'!$H$10:$H$9996)</f>
        <v>38000</v>
      </c>
      <c r="X21" s="7" cm="1">
        <f t="array" ref="X21">SUMPRODUCT(('Claims Data'!$I$10:$I$9996=$D21)*('Claims Data'!$K$10:$K$9996=X$8)*('Claims Data'!$B$10:$B$9996="TPD")*'Claims Data'!$L$10:$L$9996*'Claims Data'!$H$10:$H$9996)</f>
        <v>10000</v>
      </c>
      <c r="Y21" s="7" cm="1">
        <f t="array" ref="Y21">SUMPRODUCT(('Claims Data'!$I$10:$I$9996=$D21)*('Claims Data'!$K$10:$K$9996=Y$8)*('Claims Data'!$B$10:$B$9996="TPD")*'Claims Data'!$L$10:$L$9996*'Claims Data'!$H$10:$H$9996)</f>
        <v>185000</v>
      </c>
      <c r="Z21" s="7" cm="1">
        <f t="array" ref="Z21">SUMPRODUCT(('Claims Data'!$I$10:$I$9996=$D21)*('Claims Data'!$K$10:$K$9996=Z$8)*('Claims Data'!$B$10:$B$9996="TPD")*'Claims Data'!$L$10:$L$9996*'Claims Data'!$H$10:$H$9996)</f>
        <v>47000</v>
      </c>
      <c r="AA21" s="7" cm="1">
        <f t="array" ref="AA21">SUMPRODUCT(('Claims Data'!$I$10:$I$9996=$D21)*('Claims Data'!$K$10:$K$9996=AA$8)*('Claims Data'!$B$10:$B$9996="TPD")*'Claims Data'!$L$10:$L$9996*'Claims Data'!$H$10:$H$9996)</f>
        <v>158800</v>
      </c>
      <c r="AB21" s="7" cm="1">
        <f t="array" ref="AB21">SUMPRODUCT(('Claims Data'!$I$10:$I$9996=$D21)*('Claims Data'!$K$10:$K$9996=AB$8)*('Claims Data'!$B$10:$B$9996="TPD")*'Claims Data'!$L$10:$L$9996*'Claims Data'!$H$10:$H$9996)</f>
        <v>69600</v>
      </c>
      <c r="AC21" s="7"/>
      <c r="AD21" s="7"/>
      <c r="AE21" s="7"/>
      <c r="AF21" s="7"/>
      <c r="AG21" s="7"/>
      <c r="AH21" s="7"/>
      <c r="AI21" s="7"/>
      <c r="AJ21" s="7"/>
      <c r="AK21" s="7"/>
      <c r="AL21" s="7"/>
      <c r="AM21" s="7"/>
      <c r="AN21" s="9"/>
      <c r="AO21" s="7"/>
    </row>
    <row r="22" spans="2:41" ht="14" x14ac:dyDescent="0.3">
      <c r="B22" s="245"/>
      <c r="C22" s="122">
        <f t="shared" si="1"/>
        <v>2019</v>
      </c>
      <c r="D22" s="29" t="s">
        <v>171</v>
      </c>
      <c r="E22" s="8" cm="1">
        <f t="array" ref="E22">SUMPRODUCT(('Claims Data'!$I$10:$I$9996=$D22)*('Claims Data'!$K$10:$K$9996=E$8)*('Claims Data'!$B$10:$B$9996="TPD")*'Claims Data'!$L$10:$L$9996*'Claims Data'!$H$10:$H$9996)</f>
        <v>44000</v>
      </c>
      <c r="F22" s="7" cm="1">
        <f t="array" ref="F22">SUMPRODUCT(('Claims Data'!$I$10:$I$9996=$D22)*('Claims Data'!$K$10:$K$9996=F$8)*('Claims Data'!$B$10:$B$9996="TPD")*'Claims Data'!$L$10:$L$9996*'Claims Data'!$H$10:$H$9996)</f>
        <v>342000</v>
      </c>
      <c r="G22" s="7" cm="1">
        <f t="array" ref="G22">SUMPRODUCT(('Claims Data'!$I$10:$I$9996=$D22)*('Claims Data'!$K$10:$K$9996=G$8)*('Claims Data'!$B$10:$B$9996="TPD")*'Claims Data'!$L$10:$L$9996*'Claims Data'!$H$10:$H$9996)</f>
        <v>79000</v>
      </c>
      <c r="H22" s="7" cm="1">
        <f t="array" ref="H22">SUMPRODUCT(('Claims Data'!$I$10:$I$9996=$D22)*('Claims Data'!$K$10:$K$9996=H$8)*('Claims Data'!$B$10:$B$9996="TPD")*'Claims Data'!$L$10:$L$9996*'Claims Data'!$H$10:$H$9996)</f>
        <v>559000</v>
      </c>
      <c r="I22" s="7" cm="1">
        <f t="array" ref="I22">SUMPRODUCT(('Claims Data'!$I$10:$I$9996=$D22)*('Claims Data'!$K$10:$K$9996=I$8)*('Claims Data'!$B$10:$B$9996="TPD")*'Claims Data'!$L$10:$L$9996*'Claims Data'!$H$10:$H$9996)</f>
        <v>109000</v>
      </c>
      <c r="J22" s="7" cm="1">
        <f t="array" ref="J22">SUMPRODUCT(('Claims Data'!$I$10:$I$9996=$D22)*('Claims Data'!$K$10:$K$9996=J$8)*('Claims Data'!$B$10:$B$9996="TPD")*'Claims Data'!$L$10:$L$9996*'Claims Data'!$H$10:$H$9996)</f>
        <v>271000</v>
      </c>
      <c r="K22" s="7" cm="1">
        <f t="array" ref="K22">SUMPRODUCT(('Claims Data'!$I$10:$I$9996=$D22)*('Claims Data'!$K$10:$K$9996=K$8)*('Claims Data'!$B$10:$B$9996="TPD")*'Claims Data'!$L$10:$L$9996*'Claims Data'!$H$10:$H$9996)</f>
        <v>352000</v>
      </c>
      <c r="L22" s="7" cm="1">
        <f t="array" ref="L22">SUMPRODUCT(('Claims Data'!$I$10:$I$9996=$D22)*('Claims Data'!$K$10:$K$9996=L$8)*('Claims Data'!$B$10:$B$9996="TPD")*'Claims Data'!$L$10:$L$9996*'Claims Data'!$H$10:$H$9996)</f>
        <v>279000</v>
      </c>
      <c r="M22" s="7" cm="1">
        <f t="array" ref="M22">SUMPRODUCT(('Claims Data'!$I$10:$I$9996=$D22)*('Claims Data'!$K$10:$K$9996=M$8)*('Claims Data'!$B$10:$B$9996="TPD")*'Claims Data'!$L$10:$L$9996*'Claims Data'!$H$10:$H$9996)</f>
        <v>201000</v>
      </c>
      <c r="N22" s="7" cm="1">
        <f t="array" ref="N22">SUMPRODUCT(('Claims Data'!$I$10:$I$9996=$D22)*('Claims Data'!$K$10:$K$9996=N$8)*('Claims Data'!$B$10:$B$9996="TPD")*'Claims Data'!$L$10:$L$9996*'Claims Data'!$H$10:$H$9996)</f>
        <v>103000</v>
      </c>
      <c r="O22" s="7" cm="1">
        <f t="array" ref="O22">SUMPRODUCT(('Claims Data'!$I$10:$I$9996=$D22)*('Claims Data'!$K$10:$K$9996=O$8)*('Claims Data'!$B$10:$B$9996="TPD")*'Claims Data'!$L$10:$L$9996*'Claims Data'!$H$10:$H$9996)</f>
        <v>142000</v>
      </c>
      <c r="P22" s="7" cm="1">
        <f t="array" ref="P22">SUMPRODUCT(('Claims Data'!$I$10:$I$9996=$D22)*('Claims Data'!$K$10:$K$9996=P$8)*('Claims Data'!$B$10:$B$9996="TPD")*'Claims Data'!$L$10:$L$9996*'Claims Data'!$H$10:$H$9996)</f>
        <v>105000</v>
      </c>
      <c r="Q22" s="7" cm="1">
        <f t="array" ref="Q22">SUMPRODUCT(('Claims Data'!$I$10:$I$9996=$D22)*('Claims Data'!$K$10:$K$9996=Q$8)*('Claims Data'!$B$10:$B$9996="TPD")*'Claims Data'!$L$10:$L$9996*'Claims Data'!$H$10:$H$9996)</f>
        <v>218000</v>
      </c>
      <c r="R22" s="7" cm="1">
        <f t="array" ref="R22">SUMPRODUCT(('Claims Data'!$I$10:$I$9996=$D22)*('Claims Data'!$K$10:$K$9996=R$8)*('Claims Data'!$B$10:$B$9996="TPD")*'Claims Data'!$L$10:$L$9996*'Claims Data'!$H$10:$H$9996)</f>
        <v>238000</v>
      </c>
      <c r="S22" s="7" cm="1">
        <f t="array" ref="S22">SUMPRODUCT(('Claims Data'!$I$10:$I$9996=$D22)*('Claims Data'!$K$10:$K$9996=S$8)*('Claims Data'!$B$10:$B$9996="TPD")*'Claims Data'!$L$10:$L$9996*'Claims Data'!$H$10:$H$9996)</f>
        <v>65000</v>
      </c>
      <c r="T22" s="7" cm="1">
        <f t="array" ref="T22">SUMPRODUCT(('Claims Data'!$I$10:$I$9996=$D22)*('Claims Data'!$K$10:$K$9996=T$8)*('Claims Data'!$B$10:$B$9996="TPD")*'Claims Data'!$L$10:$L$9996*'Claims Data'!$H$10:$H$9996)</f>
        <v>172000</v>
      </c>
      <c r="U22" s="7" cm="1">
        <f t="array" ref="U22">SUMPRODUCT(('Claims Data'!$I$10:$I$9996=$D22)*('Claims Data'!$K$10:$K$9996=U$8)*('Claims Data'!$B$10:$B$9996="TPD")*'Claims Data'!$L$10:$L$9996*'Claims Data'!$H$10:$H$9996)</f>
        <v>74000</v>
      </c>
      <c r="V22" s="7" cm="1">
        <f t="array" ref="V22">SUMPRODUCT(('Claims Data'!$I$10:$I$9996=$D22)*('Claims Data'!$K$10:$K$9996=V$8)*('Claims Data'!$B$10:$B$9996="TPD")*'Claims Data'!$L$10:$L$9996*'Claims Data'!$H$10:$H$9996)</f>
        <v>32000</v>
      </c>
      <c r="W22" s="7" cm="1">
        <f t="array" ref="W22">SUMPRODUCT(('Claims Data'!$I$10:$I$9996=$D22)*('Claims Data'!$K$10:$K$9996=W$8)*('Claims Data'!$B$10:$B$9996="TPD")*'Claims Data'!$L$10:$L$9996*'Claims Data'!$H$10:$H$9996)</f>
        <v>127000</v>
      </c>
      <c r="X22" s="7" cm="1">
        <f t="array" ref="X22">SUMPRODUCT(('Claims Data'!$I$10:$I$9996=$D22)*('Claims Data'!$K$10:$K$9996=X$8)*('Claims Data'!$B$10:$B$9996="TPD")*'Claims Data'!$L$10:$L$9996*'Claims Data'!$H$10:$H$9996)</f>
        <v>156400</v>
      </c>
      <c r="Y22" s="7" cm="1">
        <f t="array" ref="Y22">SUMPRODUCT(('Claims Data'!$I$10:$I$9996=$D22)*('Claims Data'!$K$10:$K$9996=Y$8)*('Claims Data'!$B$10:$B$9996="TPD")*'Claims Data'!$L$10:$L$9996*'Claims Data'!$H$10:$H$9996)</f>
        <v>74000</v>
      </c>
      <c r="Z22" s="7" cm="1">
        <f t="array" ref="Z22">SUMPRODUCT(('Claims Data'!$I$10:$I$9996=$D22)*('Claims Data'!$K$10:$K$9996=Z$8)*('Claims Data'!$B$10:$B$9996="TPD")*'Claims Data'!$L$10:$L$9996*'Claims Data'!$H$10:$H$9996)</f>
        <v>32000</v>
      </c>
      <c r="AA22" s="7" cm="1">
        <f t="array" ref="AA22">SUMPRODUCT(('Claims Data'!$I$10:$I$9996=$D22)*('Claims Data'!$K$10:$K$9996=AA$8)*('Claims Data'!$B$10:$B$9996="TPD")*'Claims Data'!$L$10:$L$9996*'Claims Data'!$H$10:$H$9996)</f>
        <v>255600</v>
      </c>
      <c r="AB22" s="7"/>
      <c r="AC22" s="7"/>
      <c r="AD22" s="7"/>
      <c r="AE22" s="7"/>
      <c r="AF22" s="7"/>
      <c r="AG22" s="7"/>
      <c r="AH22" s="7"/>
      <c r="AI22" s="7"/>
      <c r="AJ22" s="7"/>
      <c r="AK22" s="7"/>
      <c r="AL22" s="7"/>
      <c r="AM22" s="7"/>
      <c r="AN22" s="9"/>
      <c r="AO22" s="7"/>
    </row>
    <row r="23" spans="2:41" ht="14" x14ac:dyDescent="0.3">
      <c r="B23" s="245"/>
      <c r="C23" s="122">
        <f t="shared" si="1"/>
        <v>2019</v>
      </c>
      <c r="D23" s="29" t="s">
        <v>172</v>
      </c>
      <c r="E23" s="8" cm="1">
        <f t="array" ref="E23">SUMPRODUCT(('Claims Data'!$I$10:$I$9996=$D23)*('Claims Data'!$K$10:$K$9996=E$8)*('Claims Data'!$B$10:$B$9996="TPD")*'Claims Data'!$L$10:$L$9996*'Claims Data'!$H$10:$H$9996)</f>
        <v>40000</v>
      </c>
      <c r="F23" s="7" cm="1">
        <f t="array" ref="F23">SUMPRODUCT(('Claims Data'!$I$10:$I$9996=$D23)*('Claims Data'!$K$10:$K$9996=F$8)*('Claims Data'!$B$10:$B$9996="TPD")*'Claims Data'!$L$10:$L$9996*'Claims Data'!$H$10:$H$9996)</f>
        <v>94000</v>
      </c>
      <c r="G23" s="7" cm="1">
        <f t="array" ref="G23">SUMPRODUCT(('Claims Data'!$I$10:$I$9996=$D23)*('Claims Data'!$K$10:$K$9996=G$8)*('Claims Data'!$B$10:$B$9996="TPD")*'Claims Data'!$L$10:$L$9996*'Claims Data'!$H$10:$H$9996)</f>
        <v>350000</v>
      </c>
      <c r="H23" s="7" cm="1">
        <f t="array" ref="H23">SUMPRODUCT(('Claims Data'!$I$10:$I$9996=$D23)*('Claims Data'!$K$10:$K$9996=H$8)*('Claims Data'!$B$10:$B$9996="TPD")*'Claims Data'!$L$10:$L$9996*'Claims Data'!$H$10:$H$9996)</f>
        <v>366000</v>
      </c>
      <c r="I23" s="7" cm="1">
        <f t="array" ref="I23">SUMPRODUCT(('Claims Data'!$I$10:$I$9996=$D23)*('Claims Data'!$K$10:$K$9996=I$8)*('Claims Data'!$B$10:$B$9996="TPD")*'Claims Data'!$L$10:$L$9996*'Claims Data'!$H$10:$H$9996)</f>
        <v>423000</v>
      </c>
      <c r="J23" s="7" cm="1">
        <f t="array" ref="J23">SUMPRODUCT(('Claims Data'!$I$10:$I$9996=$D23)*('Claims Data'!$K$10:$K$9996=J$8)*('Claims Data'!$B$10:$B$9996="TPD")*'Claims Data'!$L$10:$L$9996*'Claims Data'!$H$10:$H$9996)</f>
        <v>224000</v>
      </c>
      <c r="K23" s="7" cm="1">
        <f t="array" ref="K23">SUMPRODUCT(('Claims Data'!$I$10:$I$9996=$D23)*('Claims Data'!$K$10:$K$9996=K$8)*('Claims Data'!$B$10:$B$9996="TPD")*'Claims Data'!$L$10:$L$9996*'Claims Data'!$H$10:$H$9996)</f>
        <v>398000</v>
      </c>
      <c r="L23" s="7" cm="1">
        <f t="array" ref="L23">SUMPRODUCT(('Claims Data'!$I$10:$I$9996=$D23)*('Claims Data'!$K$10:$K$9996=L$8)*('Claims Data'!$B$10:$B$9996="TPD")*'Claims Data'!$L$10:$L$9996*'Claims Data'!$H$10:$H$9996)</f>
        <v>225000</v>
      </c>
      <c r="M23" s="7" cm="1">
        <f t="array" ref="M23">SUMPRODUCT(('Claims Data'!$I$10:$I$9996=$D23)*('Claims Data'!$K$10:$K$9996=M$8)*('Claims Data'!$B$10:$B$9996="TPD")*'Claims Data'!$L$10:$L$9996*'Claims Data'!$H$10:$H$9996)</f>
        <v>0</v>
      </c>
      <c r="N23" s="7" cm="1">
        <f t="array" ref="N23">SUMPRODUCT(('Claims Data'!$I$10:$I$9996=$D23)*('Claims Data'!$K$10:$K$9996=N$8)*('Claims Data'!$B$10:$B$9996="TPD")*'Claims Data'!$L$10:$L$9996*'Claims Data'!$H$10:$H$9996)</f>
        <v>98000</v>
      </c>
      <c r="O23" s="7" cm="1">
        <f t="array" ref="O23">SUMPRODUCT(('Claims Data'!$I$10:$I$9996=$D23)*('Claims Data'!$K$10:$K$9996=O$8)*('Claims Data'!$B$10:$B$9996="TPD")*'Claims Data'!$L$10:$L$9996*'Claims Data'!$H$10:$H$9996)</f>
        <v>100000</v>
      </c>
      <c r="P23" s="7" cm="1">
        <f t="array" ref="P23">SUMPRODUCT(('Claims Data'!$I$10:$I$9996=$D23)*('Claims Data'!$K$10:$K$9996=P$8)*('Claims Data'!$B$10:$B$9996="TPD")*'Claims Data'!$L$10:$L$9996*'Claims Data'!$H$10:$H$9996)</f>
        <v>67000</v>
      </c>
      <c r="Q23" s="7" cm="1">
        <f t="array" ref="Q23">SUMPRODUCT(('Claims Data'!$I$10:$I$9996=$D23)*('Claims Data'!$K$10:$K$9996=Q$8)*('Claims Data'!$B$10:$B$9996="TPD")*'Claims Data'!$L$10:$L$9996*'Claims Data'!$H$10:$H$9996)</f>
        <v>455000</v>
      </c>
      <c r="R23" s="7" cm="1">
        <f t="array" ref="R23">SUMPRODUCT(('Claims Data'!$I$10:$I$9996=$D23)*('Claims Data'!$K$10:$K$9996=R$8)*('Claims Data'!$B$10:$B$9996="TPD")*'Claims Data'!$L$10:$L$9996*'Claims Data'!$H$10:$H$9996)</f>
        <v>292000</v>
      </c>
      <c r="S23" s="7" cm="1">
        <f t="array" ref="S23">SUMPRODUCT(('Claims Data'!$I$10:$I$9996=$D23)*('Claims Data'!$K$10:$K$9996=S$8)*('Claims Data'!$B$10:$B$9996="TPD")*'Claims Data'!$L$10:$L$9996*'Claims Data'!$H$10:$H$9996)</f>
        <v>133000</v>
      </c>
      <c r="T23" s="7" cm="1">
        <f t="array" ref="T23">SUMPRODUCT(('Claims Data'!$I$10:$I$9996=$D23)*('Claims Data'!$K$10:$K$9996=T$8)*('Claims Data'!$B$10:$B$9996="TPD")*'Claims Data'!$L$10:$L$9996*'Claims Data'!$H$10:$H$9996)</f>
        <v>227000</v>
      </c>
      <c r="U23" s="7" cm="1">
        <f t="array" ref="U23">SUMPRODUCT(('Claims Data'!$I$10:$I$9996=$D23)*('Claims Data'!$K$10:$K$9996=U$8)*('Claims Data'!$B$10:$B$9996="TPD")*'Claims Data'!$L$10:$L$9996*'Claims Data'!$H$10:$H$9996)</f>
        <v>150000</v>
      </c>
      <c r="V23" s="7" cm="1">
        <f t="array" ref="V23">SUMPRODUCT(('Claims Data'!$I$10:$I$9996=$D23)*('Claims Data'!$K$10:$K$9996=V$8)*('Claims Data'!$B$10:$B$9996="TPD")*'Claims Data'!$L$10:$L$9996*'Claims Data'!$H$10:$H$9996)</f>
        <v>84000</v>
      </c>
      <c r="W23" s="7" cm="1">
        <f t="array" ref="W23">SUMPRODUCT(('Claims Data'!$I$10:$I$9996=$D23)*('Claims Data'!$K$10:$K$9996=W$8)*('Claims Data'!$B$10:$B$9996="TPD")*'Claims Data'!$L$10:$L$9996*'Claims Data'!$H$10:$H$9996)</f>
        <v>84000</v>
      </c>
      <c r="X23" s="7" cm="1">
        <f t="array" ref="X23">SUMPRODUCT(('Claims Data'!$I$10:$I$9996=$D23)*('Claims Data'!$K$10:$K$9996=X$8)*('Claims Data'!$B$10:$B$9996="TPD")*'Claims Data'!$L$10:$L$9996*'Claims Data'!$H$10:$H$9996)</f>
        <v>0</v>
      </c>
      <c r="Y23" s="7" cm="1">
        <f t="array" ref="Y23">SUMPRODUCT(('Claims Data'!$I$10:$I$9996=$D23)*('Claims Data'!$K$10:$K$9996=Y$8)*('Claims Data'!$B$10:$B$9996="TPD")*'Claims Data'!$L$10:$L$9996*'Claims Data'!$H$10:$H$9996)</f>
        <v>100400</v>
      </c>
      <c r="Z23" s="7" cm="1">
        <f t="array" ref="Z23">SUMPRODUCT(('Claims Data'!$I$10:$I$9996=$D23)*('Claims Data'!$K$10:$K$9996=Z$8)*('Claims Data'!$B$10:$B$9996="TPD")*'Claims Data'!$L$10:$L$9996*'Claims Data'!$H$10:$H$9996)</f>
        <v>386000</v>
      </c>
      <c r="AA23" s="7"/>
      <c r="AB23" s="7"/>
      <c r="AC23" s="7"/>
      <c r="AD23" s="7"/>
      <c r="AE23" s="7"/>
      <c r="AF23" s="7"/>
      <c r="AG23" s="7"/>
      <c r="AH23" s="7"/>
      <c r="AI23" s="7"/>
      <c r="AJ23" s="7"/>
      <c r="AK23" s="7"/>
      <c r="AL23" s="7"/>
      <c r="AM23" s="7"/>
      <c r="AN23" s="9"/>
      <c r="AO23" s="7"/>
    </row>
    <row r="24" spans="2:41" ht="14" x14ac:dyDescent="0.3">
      <c r="B24" s="245"/>
      <c r="C24" s="122">
        <f t="shared" si="1"/>
        <v>2019</v>
      </c>
      <c r="D24" s="29" t="s">
        <v>173</v>
      </c>
      <c r="E24" s="8" cm="1">
        <f t="array" ref="E24">SUMPRODUCT(('Claims Data'!$I$10:$I$9996=$D24)*('Claims Data'!$K$10:$K$9996=E$8)*('Claims Data'!$B$10:$B$9996="TPD")*'Claims Data'!$L$10:$L$9996*'Claims Data'!$H$10:$H$9996)</f>
        <v>22000</v>
      </c>
      <c r="F24" s="7" cm="1">
        <f t="array" ref="F24">SUMPRODUCT(('Claims Data'!$I$10:$I$9996=$D24)*('Claims Data'!$K$10:$K$9996=F$8)*('Claims Data'!$B$10:$B$9996="TPD")*'Claims Data'!$L$10:$L$9996*'Claims Data'!$H$10:$H$9996)</f>
        <v>407000</v>
      </c>
      <c r="G24" s="7" cm="1">
        <f t="array" ref="G24">SUMPRODUCT(('Claims Data'!$I$10:$I$9996=$D24)*('Claims Data'!$K$10:$K$9996=G$8)*('Claims Data'!$B$10:$B$9996="TPD")*'Claims Data'!$L$10:$L$9996*'Claims Data'!$H$10:$H$9996)</f>
        <v>318000</v>
      </c>
      <c r="H24" s="7" cm="1">
        <f t="array" ref="H24">SUMPRODUCT(('Claims Data'!$I$10:$I$9996=$D24)*('Claims Data'!$K$10:$K$9996=H$8)*('Claims Data'!$B$10:$B$9996="TPD")*'Claims Data'!$L$10:$L$9996*'Claims Data'!$H$10:$H$9996)</f>
        <v>630000</v>
      </c>
      <c r="I24" s="7" cm="1">
        <f t="array" ref="I24">SUMPRODUCT(('Claims Data'!$I$10:$I$9996=$D24)*('Claims Data'!$K$10:$K$9996=I$8)*('Claims Data'!$B$10:$B$9996="TPD")*'Claims Data'!$L$10:$L$9996*'Claims Data'!$H$10:$H$9996)</f>
        <v>386000</v>
      </c>
      <c r="J24" s="7" cm="1">
        <f t="array" ref="J24">SUMPRODUCT(('Claims Data'!$I$10:$I$9996=$D24)*('Claims Data'!$K$10:$K$9996=J$8)*('Claims Data'!$B$10:$B$9996="TPD")*'Claims Data'!$L$10:$L$9996*'Claims Data'!$H$10:$H$9996)</f>
        <v>303000</v>
      </c>
      <c r="K24" s="7" cm="1">
        <f t="array" ref="K24">SUMPRODUCT(('Claims Data'!$I$10:$I$9996=$D24)*('Claims Data'!$K$10:$K$9996=K$8)*('Claims Data'!$B$10:$B$9996="TPD")*'Claims Data'!$L$10:$L$9996*'Claims Data'!$H$10:$H$9996)</f>
        <v>132000</v>
      </c>
      <c r="L24" s="7" cm="1">
        <f t="array" ref="L24">SUMPRODUCT(('Claims Data'!$I$10:$I$9996=$D24)*('Claims Data'!$K$10:$K$9996=L$8)*('Claims Data'!$B$10:$B$9996="TPD")*'Claims Data'!$L$10:$L$9996*'Claims Data'!$H$10:$H$9996)</f>
        <v>49000</v>
      </c>
      <c r="M24" s="7" cm="1">
        <f t="array" ref="M24">SUMPRODUCT(('Claims Data'!$I$10:$I$9996=$D24)*('Claims Data'!$K$10:$K$9996=M$8)*('Claims Data'!$B$10:$B$9996="TPD")*'Claims Data'!$L$10:$L$9996*'Claims Data'!$H$10:$H$9996)</f>
        <v>260000</v>
      </c>
      <c r="N24" s="7" cm="1">
        <f t="array" ref="N24">SUMPRODUCT(('Claims Data'!$I$10:$I$9996=$D24)*('Claims Data'!$K$10:$K$9996=N$8)*('Claims Data'!$B$10:$B$9996="TPD")*'Claims Data'!$L$10:$L$9996*'Claims Data'!$H$10:$H$9996)</f>
        <v>35000</v>
      </c>
      <c r="O24" s="7" cm="1">
        <f t="array" ref="O24">SUMPRODUCT(('Claims Data'!$I$10:$I$9996=$D24)*('Claims Data'!$K$10:$K$9996=O$8)*('Claims Data'!$B$10:$B$9996="TPD")*'Claims Data'!$L$10:$L$9996*'Claims Data'!$H$10:$H$9996)</f>
        <v>0</v>
      </c>
      <c r="P24" s="7" cm="1">
        <f t="array" ref="P24">SUMPRODUCT(('Claims Data'!$I$10:$I$9996=$D24)*('Claims Data'!$K$10:$K$9996=P$8)*('Claims Data'!$B$10:$B$9996="TPD")*'Claims Data'!$L$10:$L$9996*'Claims Data'!$H$10:$H$9996)</f>
        <v>170000</v>
      </c>
      <c r="Q24" s="7" cm="1">
        <f t="array" ref="Q24">SUMPRODUCT(('Claims Data'!$I$10:$I$9996=$D24)*('Claims Data'!$K$10:$K$9996=Q$8)*('Claims Data'!$B$10:$B$9996="TPD")*'Claims Data'!$L$10:$L$9996*'Claims Data'!$H$10:$H$9996)</f>
        <v>177000</v>
      </c>
      <c r="R24" s="7" cm="1">
        <f t="array" ref="R24">SUMPRODUCT(('Claims Data'!$I$10:$I$9996=$D24)*('Claims Data'!$K$10:$K$9996=R$8)*('Claims Data'!$B$10:$B$9996="TPD")*'Claims Data'!$L$10:$L$9996*'Claims Data'!$H$10:$H$9996)</f>
        <v>390000</v>
      </c>
      <c r="S24" s="7" cm="1">
        <f t="array" ref="S24">SUMPRODUCT(('Claims Data'!$I$10:$I$9996=$D24)*('Claims Data'!$K$10:$K$9996=S$8)*('Claims Data'!$B$10:$B$9996="TPD")*'Claims Data'!$L$10:$L$9996*'Claims Data'!$H$10:$H$9996)</f>
        <v>181000</v>
      </c>
      <c r="T24" s="7" cm="1">
        <f t="array" ref="T24">SUMPRODUCT(('Claims Data'!$I$10:$I$9996=$D24)*('Claims Data'!$K$10:$K$9996=T$8)*('Claims Data'!$B$10:$B$9996="TPD")*'Claims Data'!$L$10:$L$9996*'Claims Data'!$H$10:$H$9996)</f>
        <v>86000</v>
      </c>
      <c r="U24" s="7" cm="1">
        <f t="array" ref="U24">SUMPRODUCT(('Claims Data'!$I$10:$I$9996=$D24)*('Claims Data'!$K$10:$K$9996=U$8)*('Claims Data'!$B$10:$B$9996="TPD")*'Claims Data'!$L$10:$L$9996*'Claims Data'!$H$10:$H$9996)</f>
        <v>155000</v>
      </c>
      <c r="V24" s="7" cm="1">
        <f t="array" ref="V24">SUMPRODUCT(('Claims Data'!$I$10:$I$9996=$D24)*('Claims Data'!$K$10:$K$9996=V$8)*('Claims Data'!$B$10:$B$9996="TPD")*'Claims Data'!$L$10:$L$9996*'Claims Data'!$H$10:$H$9996)</f>
        <v>22000</v>
      </c>
      <c r="W24" s="7" cm="1">
        <f t="array" ref="W24">SUMPRODUCT(('Claims Data'!$I$10:$I$9996=$D24)*('Claims Data'!$K$10:$K$9996=W$8)*('Claims Data'!$B$10:$B$9996="TPD")*'Claims Data'!$L$10:$L$9996*'Claims Data'!$H$10:$H$9996)</f>
        <v>276000</v>
      </c>
      <c r="X24" s="7" cm="1">
        <f t="array" ref="X24">SUMPRODUCT(('Claims Data'!$I$10:$I$9996=$D24)*('Claims Data'!$K$10:$K$9996=X$8)*('Claims Data'!$B$10:$B$9996="TPD")*'Claims Data'!$L$10:$L$9996*'Claims Data'!$H$10:$H$9996)</f>
        <v>96800</v>
      </c>
      <c r="Y24" s="7" cm="1">
        <f t="array" ref="Y24">SUMPRODUCT(('Claims Data'!$I$10:$I$9996=$D24)*('Claims Data'!$K$10:$K$9996=Y$8)*('Claims Data'!$B$10:$B$9996="TPD")*'Claims Data'!$L$10:$L$9996*'Claims Data'!$H$10:$H$9996)</f>
        <v>255000</v>
      </c>
      <c r="Z24" s="7"/>
      <c r="AA24" s="7"/>
      <c r="AB24" s="7"/>
      <c r="AC24" s="7"/>
      <c r="AD24" s="7"/>
      <c r="AE24" s="7"/>
      <c r="AF24" s="7"/>
      <c r="AG24" s="7"/>
      <c r="AH24" s="7"/>
      <c r="AI24" s="7"/>
      <c r="AJ24" s="7"/>
      <c r="AK24" s="7"/>
      <c r="AL24" s="7"/>
      <c r="AM24" s="7"/>
      <c r="AN24" s="9"/>
      <c r="AO24" s="7"/>
    </row>
    <row r="25" spans="2:41" ht="14" x14ac:dyDescent="0.3">
      <c r="B25" s="245"/>
      <c r="C25" s="122">
        <f t="shared" si="1"/>
        <v>2020</v>
      </c>
      <c r="D25" s="29" t="s">
        <v>174</v>
      </c>
      <c r="E25" s="8" cm="1">
        <f t="array" ref="E25">SUMPRODUCT(('Claims Data'!$I$10:$I$9996=$D25)*('Claims Data'!$K$10:$K$9996=E$8)*('Claims Data'!$B$10:$B$9996="TPD")*'Claims Data'!$L$10:$L$9996*'Claims Data'!$H$10:$H$9996)</f>
        <v>235000</v>
      </c>
      <c r="F25" s="7" cm="1">
        <f t="array" ref="F25">SUMPRODUCT(('Claims Data'!$I$10:$I$9996=$D25)*('Claims Data'!$K$10:$K$9996=F$8)*('Claims Data'!$B$10:$B$9996="TPD")*'Claims Data'!$L$10:$L$9996*'Claims Data'!$H$10:$H$9996)</f>
        <v>315000</v>
      </c>
      <c r="G25" s="7" cm="1">
        <f t="array" ref="G25">SUMPRODUCT(('Claims Data'!$I$10:$I$9996=$D25)*('Claims Data'!$K$10:$K$9996=G$8)*('Claims Data'!$B$10:$B$9996="TPD")*'Claims Data'!$L$10:$L$9996*'Claims Data'!$H$10:$H$9996)</f>
        <v>298000</v>
      </c>
      <c r="H25" s="7" cm="1">
        <f t="array" ref="H25">SUMPRODUCT(('Claims Data'!$I$10:$I$9996=$D25)*('Claims Data'!$K$10:$K$9996=H$8)*('Claims Data'!$B$10:$B$9996="TPD")*'Claims Data'!$L$10:$L$9996*'Claims Data'!$H$10:$H$9996)</f>
        <v>340000</v>
      </c>
      <c r="I25" s="7" cm="1">
        <f t="array" ref="I25">SUMPRODUCT(('Claims Data'!$I$10:$I$9996=$D25)*('Claims Data'!$K$10:$K$9996=I$8)*('Claims Data'!$B$10:$B$9996="TPD")*'Claims Data'!$L$10:$L$9996*'Claims Data'!$H$10:$H$9996)</f>
        <v>376000</v>
      </c>
      <c r="J25" s="7" cm="1">
        <f t="array" ref="J25">SUMPRODUCT(('Claims Data'!$I$10:$I$9996=$D25)*('Claims Data'!$K$10:$K$9996=J$8)*('Claims Data'!$B$10:$B$9996="TPD")*'Claims Data'!$L$10:$L$9996*'Claims Data'!$H$10:$H$9996)</f>
        <v>161000</v>
      </c>
      <c r="K25" s="7" cm="1">
        <f t="array" ref="K25">SUMPRODUCT(('Claims Data'!$I$10:$I$9996=$D25)*('Claims Data'!$K$10:$K$9996=K$8)*('Claims Data'!$B$10:$B$9996="TPD")*'Claims Data'!$L$10:$L$9996*'Claims Data'!$H$10:$H$9996)</f>
        <v>320000</v>
      </c>
      <c r="L25" s="7" cm="1">
        <f t="array" ref="L25">SUMPRODUCT(('Claims Data'!$I$10:$I$9996=$D25)*('Claims Data'!$K$10:$K$9996=L$8)*('Claims Data'!$B$10:$B$9996="TPD")*'Claims Data'!$L$10:$L$9996*'Claims Data'!$H$10:$H$9996)</f>
        <v>428000</v>
      </c>
      <c r="M25" s="7" cm="1">
        <f t="array" ref="M25">SUMPRODUCT(('Claims Data'!$I$10:$I$9996=$D25)*('Claims Data'!$K$10:$K$9996=M$8)*('Claims Data'!$B$10:$B$9996="TPD")*'Claims Data'!$L$10:$L$9996*'Claims Data'!$H$10:$H$9996)</f>
        <v>95000</v>
      </c>
      <c r="N25" s="7" cm="1">
        <f t="array" ref="N25">SUMPRODUCT(('Claims Data'!$I$10:$I$9996=$D25)*('Claims Data'!$K$10:$K$9996=N$8)*('Claims Data'!$B$10:$B$9996="TPD")*'Claims Data'!$L$10:$L$9996*'Claims Data'!$H$10:$H$9996)</f>
        <v>57000</v>
      </c>
      <c r="O25" s="7" cm="1">
        <f t="array" ref="O25">SUMPRODUCT(('Claims Data'!$I$10:$I$9996=$D25)*('Claims Data'!$K$10:$K$9996=O$8)*('Claims Data'!$B$10:$B$9996="TPD")*'Claims Data'!$L$10:$L$9996*'Claims Data'!$H$10:$H$9996)</f>
        <v>27000</v>
      </c>
      <c r="P25" s="7" cm="1">
        <f t="array" ref="P25">SUMPRODUCT(('Claims Data'!$I$10:$I$9996=$D25)*('Claims Data'!$K$10:$K$9996=P$8)*('Claims Data'!$B$10:$B$9996="TPD")*'Claims Data'!$L$10:$L$9996*'Claims Data'!$H$10:$H$9996)</f>
        <v>225000</v>
      </c>
      <c r="Q25" s="7" cm="1">
        <f t="array" ref="Q25">SUMPRODUCT(('Claims Data'!$I$10:$I$9996=$D25)*('Claims Data'!$K$10:$K$9996=Q$8)*('Claims Data'!$B$10:$B$9996="TPD")*'Claims Data'!$L$10:$L$9996*'Claims Data'!$H$10:$H$9996)</f>
        <v>132000</v>
      </c>
      <c r="R25" s="7" cm="1">
        <f t="array" ref="R25">SUMPRODUCT(('Claims Data'!$I$10:$I$9996=$D25)*('Claims Data'!$K$10:$K$9996=R$8)*('Claims Data'!$B$10:$B$9996="TPD")*'Claims Data'!$L$10:$L$9996*'Claims Data'!$H$10:$H$9996)</f>
        <v>123000</v>
      </c>
      <c r="S25" s="7" cm="1">
        <f t="array" ref="S25">SUMPRODUCT(('Claims Data'!$I$10:$I$9996=$D25)*('Claims Data'!$K$10:$K$9996=S$8)*('Claims Data'!$B$10:$B$9996="TPD")*'Claims Data'!$L$10:$L$9996*'Claims Data'!$H$10:$H$9996)</f>
        <v>86000</v>
      </c>
      <c r="T25" s="7" cm="1">
        <f t="array" ref="T25">SUMPRODUCT(('Claims Data'!$I$10:$I$9996=$D25)*('Claims Data'!$K$10:$K$9996=T$8)*('Claims Data'!$B$10:$B$9996="TPD")*'Claims Data'!$L$10:$L$9996*'Claims Data'!$H$10:$H$9996)</f>
        <v>35000</v>
      </c>
      <c r="U25" s="7" cm="1">
        <f t="array" ref="U25">SUMPRODUCT(('Claims Data'!$I$10:$I$9996=$D25)*('Claims Data'!$K$10:$K$9996=U$8)*('Claims Data'!$B$10:$B$9996="TPD")*'Claims Data'!$L$10:$L$9996*'Claims Data'!$H$10:$H$9996)</f>
        <v>120200</v>
      </c>
      <c r="V25" s="7" cm="1">
        <f t="array" ref="V25">SUMPRODUCT(('Claims Data'!$I$10:$I$9996=$D25)*('Claims Data'!$K$10:$K$9996=V$8)*('Claims Data'!$B$10:$B$9996="TPD")*'Claims Data'!$L$10:$L$9996*'Claims Data'!$H$10:$H$9996)</f>
        <v>63000</v>
      </c>
      <c r="W25" s="7" cm="1">
        <f t="array" ref="W25">SUMPRODUCT(('Claims Data'!$I$10:$I$9996=$D25)*('Claims Data'!$K$10:$K$9996=W$8)*('Claims Data'!$B$10:$B$9996="TPD")*'Claims Data'!$L$10:$L$9996*'Claims Data'!$H$10:$H$9996)</f>
        <v>509600</v>
      </c>
      <c r="X25" s="7" cm="1">
        <f t="array" ref="X25">SUMPRODUCT(('Claims Data'!$I$10:$I$9996=$D25)*('Claims Data'!$K$10:$K$9996=X$8)*('Claims Data'!$B$10:$B$9996="TPD")*'Claims Data'!$L$10:$L$9996*'Claims Data'!$H$10:$H$9996)</f>
        <v>54400</v>
      </c>
      <c r="Y25" s="7"/>
      <c r="Z25" s="7"/>
      <c r="AA25" s="7"/>
      <c r="AB25" s="7"/>
      <c r="AC25" s="7"/>
      <c r="AD25" s="7"/>
      <c r="AE25" s="7"/>
      <c r="AF25" s="7"/>
      <c r="AG25" s="7"/>
      <c r="AH25" s="7"/>
      <c r="AI25" s="7"/>
      <c r="AJ25" s="7"/>
      <c r="AK25" s="7"/>
      <c r="AL25" s="7"/>
      <c r="AM25" s="7"/>
      <c r="AN25" s="9"/>
      <c r="AO25" s="7"/>
    </row>
    <row r="26" spans="2:41" ht="14" x14ac:dyDescent="0.3">
      <c r="B26" s="245"/>
      <c r="C26" s="122">
        <f t="shared" si="1"/>
        <v>2020</v>
      </c>
      <c r="D26" s="29" t="s">
        <v>175</v>
      </c>
      <c r="E26" s="8" cm="1">
        <f t="array" ref="E26">SUMPRODUCT(('Claims Data'!$I$10:$I$9996=$D26)*('Claims Data'!$K$10:$K$9996=E$8)*('Claims Data'!$B$10:$B$9996="TPD")*'Claims Data'!$L$10:$L$9996*'Claims Data'!$H$10:$H$9996)</f>
        <v>173000</v>
      </c>
      <c r="F26" s="7" cm="1">
        <f t="array" ref="F26">SUMPRODUCT(('Claims Data'!$I$10:$I$9996=$D26)*('Claims Data'!$K$10:$K$9996=F$8)*('Claims Data'!$B$10:$B$9996="TPD")*'Claims Data'!$L$10:$L$9996*'Claims Data'!$H$10:$H$9996)</f>
        <v>62000</v>
      </c>
      <c r="G26" s="7" cm="1">
        <f t="array" ref="G26">SUMPRODUCT(('Claims Data'!$I$10:$I$9996=$D26)*('Claims Data'!$K$10:$K$9996=G$8)*('Claims Data'!$B$10:$B$9996="TPD")*'Claims Data'!$L$10:$L$9996*'Claims Data'!$H$10:$H$9996)</f>
        <v>314000</v>
      </c>
      <c r="H26" s="7" cm="1">
        <f t="array" ref="H26">SUMPRODUCT(('Claims Data'!$I$10:$I$9996=$D26)*('Claims Data'!$K$10:$K$9996=H$8)*('Claims Data'!$B$10:$B$9996="TPD")*'Claims Data'!$L$10:$L$9996*'Claims Data'!$H$10:$H$9996)</f>
        <v>403000</v>
      </c>
      <c r="I26" s="7" cm="1">
        <f t="array" ref="I26">SUMPRODUCT(('Claims Data'!$I$10:$I$9996=$D26)*('Claims Data'!$K$10:$K$9996=I$8)*('Claims Data'!$B$10:$B$9996="TPD")*'Claims Data'!$L$10:$L$9996*'Claims Data'!$H$10:$H$9996)</f>
        <v>549000</v>
      </c>
      <c r="J26" s="7" cm="1">
        <f t="array" ref="J26">SUMPRODUCT(('Claims Data'!$I$10:$I$9996=$D26)*('Claims Data'!$K$10:$K$9996=J$8)*('Claims Data'!$B$10:$B$9996="TPD")*'Claims Data'!$L$10:$L$9996*'Claims Data'!$H$10:$H$9996)</f>
        <v>228000</v>
      </c>
      <c r="K26" s="7" cm="1">
        <f t="array" ref="K26">SUMPRODUCT(('Claims Data'!$I$10:$I$9996=$D26)*('Claims Data'!$K$10:$K$9996=K$8)*('Claims Data'!$B$10:$B$9996="TPD")*'Claims Data'!$L$10:$L$9996*'Claims Data'!$H$10:$H$9996)</f>
        <v>197000</v>
      </c>
      <c r="L26" s="7" cm="1">
        <f t="array" ref="L26">SUMPRODUCT(('Claims Data'!$I$10:$I$9996=$D26)*('Claims Data'!$K$10:$K$9996=L$8)*('Claims Data'!$B$10:$B$9996="TPD")*'Claims Data'!$L$10:$L$9996*'Claims Data'!$H$10:$H$9996)</f>
        <v>10000</v>
      </c>
      <c r="M26" s="7" cm="1">
        <f t="array" ref="M26">SUMPRODUCT(('Claims Data'!$I$10:$I$9996=$D26)*('Claims Data'!$K$10:$K$9996=M$8)*('Claims Data'!$B$10:$B$9996="TPD")*'Claims Data'!$L$10:$L$9996*'Claims Data'!$H$10:$H$9996)</f>
        <v>270000</v>
      </c>
      <c r="N26" s="7" cm="1">
        <f t="array" ref="N26">SUMPRODUCT(('Claims Data'!$I$10:$I$9996=$D26)*('Claims Data'!$K$10:$K$9996=N$8)*('Claims Data'!$B$10:$B$9996="TPD")*'Claims Data'!$L$10:$L$9996*'Claims Data'!$H$10:$H$9996)</f>
        <v>165000</v>
      </c>
      <c r="O26" s="7" cm="1">
        <f t="array" ref="O26">SUMPRODUCT(('Claims Data'!$I$10:$I$9996=$D26)*('Claims Data'!$K$10:$K$9996=O$8)*('Claims Data'!$B$10:$B$9996="TPD")*'Claims Data'!$L$10:$L$9996*'Claims Data'!$H$10:$H$9996)</f>
        <v>347800</v>
      </c>
      <c r="P26" s="7" cm="1">
        <f t="array" ref="P26">SUMPRODUCT(('Claims Data'!$I$10:$I$9996=$D26)*('Claims Data'!$K$10:$K$9996=P$8)*('Claims Data'!$B$10:$B$9996="TPD")*'Claims Data'!$L$10:$L$9996*'Claims Data'!$H$10:$H$9996)</f>
        <v>286000</v>
      </c>
      <c r="Q26" s="7" cm="1">
        <f t="array" ref="Q26">SUMPRODUCT(('Claims Data'!$I$10:$I$9996=$D26)*('Claims Data'!$K$10:$K$9996=Q$8)*('Claims Data'!$B$10:$B$9996="TPD")*'Claims Data'!$L$10:$L$9996*'Claims Data'!$H$10:$H$9996)</f>
        <v>126000</v>
      </c>
      <c r="R26" s="7" cm="1">
        <f t="array" ref="R26">SUMPRODUCT(('Claims Data'!$I$10:$I$9996=$D26)*('Claims Data'!$K$10:$K$9996=R$8)*('Claims Data'!$B$10:$B$9996="TPD")*'Claims Data'!$L$10:$L$9996*'Claims Data'!$H$10:$H$9996)</f>
        <v>20000</v>
      </c>
      <c r="S26" s="7" cm="1">
        <f t="array" ref="S26">SUMPRODUCT(('Claims Data'!$I$10:$I$9996=$D26)*('Claims Data'!$K$10:$K$9996=S$8)*('Claims Data'!$B$10:$B$9996="TPD")*'Claims Data'!$L$10:$L$9996*'Claims Data'!$H$10:$H$9996)</f>
        <v>330000</v>
      </c>
      <c r="T26" s="7" cm="1">
        <f t="array" ref="T26">SUMPRODUCT(('Claims Data'!$I$10:$I$9996=$D26)*('Claims Data'!$K$10:$K$9996=T$8)*('Claims Data'!$B$10:$B$9996="TPD")*'Claims Data'!$L$10:$L$9996*'Claims Data'!$H$10:$H$9996)</f>
        <v>210000</v>
      </c>
      <c r="U26" s="7" cm="1">
        <f t="array" ref="U26">SUMPRODUCT(('Claims Data'!$I$10:$I$9996=$D26)*('Claims Data'!$K$10:$K$9996=U$8)*('Claims Data'!$B$10:$B$9996="TPD")*'Claims Data'!$L$10:$L$9996*'Claims Data'!$H$10:$H$9996)</f>
        <v>94000</v>
      </c>
      <c r="V26" s="7" cm="1">
        <f t="array" ref="V26">SUMPRODUCT(('Claims Data'!$I$10:$I$9996=$D26)*('Claims Data'!$K$10:$K$9996=V$8)*('Claims Data'!$B$10:$B$9996="TPD")*'Claims Data'!$L$10:$L$9996*'Claims Data'!$H$10:$H$9996)</f>
        <v>76600</v>
      </c>
      <c r="W26" s="7" cm="1">
        <f t="array" ref="W26">SUMPRODUCT(('Claims Data'!$I$10:$I$9996=$D26)*('Claims Data'!$K$10:$K$9996=W$8)*('Claims Data'!$B$10:$B$9996="TPD")*'Claims Data'!$L$10:$L$9996*'Claims Data'!$H$10:$H$9996)</f>
        <v>0</v>
      </c>
      <c r="X26" s="7"/>
      <c r="Y26" s="7"/>
      <c r="Z26" s="7"/>
      <c r="AA26" s="7"/>
      <c r="AB26" s="7"/>
      <c r="AC26" s="7"/>
      <c r="AD26" s="7"/>
      <c r="AE26" s="7"/>
      <c r="AF26" s="7"/>
      <c r="AG26" s="7"/>
      <c r="AH26" s="7"/>
      <c r="AI26" s="7"/>
      <c r="AJ26" s="7"/>
      <c r="AK26" s="7"/>
      <c r="AL26" s="7"/>
      <c r="AM26" s="7"/>
      <c r="AN26" s="9"/>
      <c r="AO26" s="7"/>
    </row>
    <row r="27" spans="2:41" ht="14" x14ac:dyDescent="0.3">
      <c r="B27" s="245"/>
      <c r="C27" s="122">
        <f t="shared" si="1"/>
        <v>2020</v>
      </c>
      <c r="D27" s="29" t="s">
        <v>176</v>
      </c>
      <c r="E27" s="8" cm="1">
        <f t="array" ref="E27">SUMPRODUCT(('Claims Data'!$I$10:$I$9996=$D27)*('Claims Data'!$K$10:$K$9996=E$8)*('Claims Data'!$B$10:$B$9996="TPD")*'Claims Data'!$L$10:$L$9996*'Claims Data'!$H$10:$H$9996)</f>
        <v>240000</v>
      </c>
      <c r="F27" s="7" cm="1">
        <f t="array" ref="F27">SUMPRODUCT(('Claims Data'!$I$10:$I$9996=$D27)*('Claims Data'!$K$10:$K$9996=F$8)*('Claims Data'!$B$10:$B$9996="TPD")*'Claims Data'!$L$10:$L$9996*'Claims Data'!$H$10:$H$9996)</f>
        <v>170000</v>
      </c>
      <c r="G27" s="7" cm="1">
        <f t="array" ref="G27">SUMPRODUCT(('Claims Data'!$I$10:$I$9996=$D27)*('Claims Data'!$K$10:$K$9996=G$8)*('Claims Data'!$B$10:$B$9996="TPD")*'Claims Data'!$L$10:$L$9996*'Claims Data'!$H$10:$H$9996)</f>
        <v>745000</v>
      </c>
      <c r="H27" s="7" cm="1">
        <f t="array" ref="H27">SUMPRODUCT(('Claims Data'!$I$10:$I$9996=$D27)*('Claims Data'!$K$10:$K$9996=H$8)*('Claims Data'!$B$10:$B$9996="TPD")*'Claims Data'!$L$10:$L$9996*'Claims Data'!$H$10:$H$9996)</f>
        <v>417000</v>
      </c>
      <c r="I27" s="7" cm="1">
        <f t="array" ref="I27">SUMPRODUCT(('Claims Data'!$I$10:$I$9996=$D27)*('Claims Data'!$K$10:$K$9996=I$8)*('Claims Data'!$B$10:$B$9996="TPD")*'Claims Data'!$L$10:$L$9996*'Claims Data'!$H$10:$H$9996)</f>
        <v>393000</v>
      </c>
      <c r="J27" s="7" cm="1">
        <f t="array" ref="J27">SUMPRODUCT(('Claims Data'!$I$10:$I$9996=$D27)*('Claims Data'!$K$10:$K$9996=J$8)*('Claims Data'!$B$10:$B$9996="TPD")*'Claims Data'!$L$10:$L$9996*'Claims Data'!$H$10:$H$9996)</f>
        <v>180000</v>
      </c>
      <c r="K27" s="7" cm="1">
        <f t="array" ref="K27">SUMPRODUCT(('Claims Data'!$I$10:$I$9996=$D27)*('Claims Data'!$K$10:$K$9996=K$8)*('Claims Data'!$B$10:$B$9996="TPD")*'Claims Data'!$L$10:$L$9996*'Claims Data'!$H$10:$H$9996)</f>
        <v>200000</v>
      </c>
      <c r="L27" s="7" cm="1">
        <f t="array" ref="L27">SUMPRODUCT(('Claims Data'!$I$10:$I$9996=$D27)*('Claims Data'!$K$10:$K$9996=L$8)*('Claims Data'!$B$10:$B$9996="TPD")*'Claims Data'!$L$10:$L$9996*'Claims Data'!$H$10:$H$9996)</f>
        <v>137000</v>
      </c>
      <c r="M27" s="7" cm="1">
        <f t="array" ref="M27">SUMPRODUCT(('Claims Data'!$I$10:$I$9996=$D27)*('Claims Data'!$K$10:$K$9996=M$8)*('Claims Data'!$B$10:$B$9996="TPD")*'Claims Data'!$L$10:$L$9996*'Claims Data'!$H$10:$H$9996)</f>
        <v>157000</v>
      </c>
      <c r="N27" s="7" cm="1">
        <f t="array" ref="N27">SUMPRODUCT(('Claims Data'!$I$10:$I$9996=$D27)*('Claims Data'!$K$10:$K$9996=N$8)*('Claims Data'!$B$10:$B$9996="TPD")*'Claims Data'!$L$10:$L$9996*'Claims Data'!$H$10:$H$9996)</f>
        <v>309000</v>
      </c>
      <c r="O27" s="7" cm="1">
        <f t="array" ref="O27">SUMPRODUCT(('Claims Data'!$I$10:$I$9996=$D27)*('Claims Data'!$K$10:$K$9996=O$8)*('Claims Data'!$B$10:$B$9996="TPD")*'Claims Data'!$L$10:$L$9996*'Claims Data'!$H$10:$H$9996)</f>
        <v>178000</v>
      </c>
      <c r="P27" s="7" cm="1">
        <f t="array" ref="P27">SUMPRODUCT(('Claims Data'!$I$10:$I$9996=$D27)*('Claims Data'!$K$10:$K$9996=P$8)*('Claims Data'!$B$10:$B$9996="TPD")*'Claims Data'!$L$10:$L$9996*'Claims Data'!$H$10:$H$9996)</f>
        <v>54000</v>
      </c>
      <c r="Q27" s="7" cm="1">
        <f t="array" ref="Q27">SUMPRODUCT(('Claims Data'!$I$10:$I$9996=$D27)*('Claims Data'!$K$10:$K$9996=Q$8)*('Claims Data'!$B$10:$B$9996="TPD")*'Claims Data'!$L$10:$L$9996*'Claims Data'!$H$10:$H$9996)</f>
        <v>197000</v>
      </c>
      <c r="R27" s="7" cm="1">
        <f t="array" ref="R27">SUMPRODUCT(('Claims Data'!$I$10:$I$9996=$D27)*('Claims Data'!$K$10:$K$9996=R$8)*('Claims Data'!$B$10:$B$9996="TPD")*'Claims Data'!$L$10:$L$9996*'Claims Data'!$H$10:$H$9996)</f>
        <v>227000</v>
      </c>
      <c r="S27" s="7" cm="1">
        <f t="array" ref="S27">SUMPRODUCT(('Claims Data'!$I$10:$I$9996=$D27)*('Claims Data'!$K$10:$K$9996=S$8)*('Claims Data'!$B$10:$B$9996="TPD")*'Claims Data'!$L$10:$L$9996*'Claims Data'!$H$10:$H$9996)</f>
        <v>315000</v>
      </c>
      <c r="T27" s="7" cm="1">
        <f t="array" ref="T27">SUMPRODUCT(('Claims Data'!$I$10:$I$9996=$D27)*('Claims Data'!$K$10:$K$9996=T$8)*('Claims Data'!$B$10:$B$9996="TPD")*'Claims Data'!$L$10:$L$9996*'Claims Data'!$H$10:$H$9996)</f>
        <v>194000</v>
      </c>
      <c r="U27" s="7" cm="1">
        <f t="array" ref="U27">SUMPRODUCT(('Claims Data'!$I$10:$I$9996=$D27)*('Claims Data'!$K$10:$K$9996=U$8)*('Claims Data'!$B$10:$B$9996="TPD")*'Claims Data'!$L$10:$L$9996*'Claims Data'!$H$10:$H$9996)</f>
        <v>215000</v>
      </c>
      <c r="V27" s="7" cm="1">
        <f t="array" ref="V27">SUMPRODUCT(('Claims Data'!$I$10:$I$9996=$D27)*('Claims Data'!$K$10:$K$9996=V$8)*('Claims Data'!$B$10:$B$9996="TPD")*'Claims Data'!$L$10:$L$9996*'Claims Data'!$H$10:$H$9996)</f>
        <v>213000</v>
      </c>
      <c r="W27" s="7"/>
      <c r="X27" s="7"/>
      <c r="Y27" s="7"/>
      <c r="Z27" s="7"/>
      <c r="AA27" s="7"/>
      <c r="AB27" s="7"/>
      <c r="AC27" s="7"/>
      <c r="AD27" s="7"/>
      <c r="AE27" s="7"/>
      <c r="AF27" s="7"/>
      <c r="AG27" s="7"/>
      <c r="AH27" s="7"/>
      <c r="AI27" s="7"/>
      <c r="AJ27" s="7"/>
      <c r="AK27" s="7"/>
      <c r="AL27" s="7"/>
      <c r="AM27" s="7"/>
      <c r="AN27" s="9"/>
      <c r="AO27" s="7"/>
    </row>
    <row r="28" spans="2:41" ht="14" x14ac:dyDescent="0.3">
      <c r="B28" s="245"/>
      <c r="C28" s="122">
        <f t="shared" si="1"/>
        <v>2020</v>
      </c>
      <c r="D28" s="29" t="s">
        <v>177</v>
      </c>
      <c r="E28" s="8" cm="1">
        <f t="array" ref="E28">SUMPRODUCT(('Claims Data'!$I$10:$I$9996=$D28)*('Claims Data'!$K$10:$K$9996=E$8)*('Claims Data'!$B$10:$B$9996="TPD")*'Claims Data'!$L$10:$L$9996*'Claims Data'!$H$10:$H$9996)</f>
        <v>59000</v>
      </c>
      <c r="F28" s="7" cm="1">
        <f t="array" ref="F28">SUMPRODUCT(('Claims Data'!$I$10:$I$9996=$D28)*('Claims Data'!$K$10:$K$9996=F$8)*('Claims Data'!$B$10:$B$9996="TPD")*'Claims Data'!$L$10:$L$9996*'Claims Data'!$H$10:$H$9996)</f>
        <v>168000</v>
      </c>
      <c r="G28" s="7" cm="1">
        <f t="array" ref="G28">SUMPRODUCT(('Claims Data'!$I$10:$I$9996=$D28)*('Claims Data'!$K$10:$K$9996=G$8)*('Claims Data'!$B$10:$B$9996="TPD")*'Claims Data'!$L$10:$L$9996*'Claims Data'!$H$10:$H$9996)</f>
        <v>482000</v>
      </c>
      <c r="H28" s="7" cm="1">
        <f t="array" ref="H28">SUMPRODUCT(('Claims Data'!$I$10:$I$9996=$D28)*('Claims Data'!$K$10:$K$9996=H$8)*('Claims Data'!$B$10:$B$9996="TPD")*'Claims Data'!$L$10:$L$9996*'Claims Data'!$H$10:$H$9996)</f>
        <v>720000</v>
      </c>
      <c r="I28" s="7" cm="1">
        <f t="array" ref="I28">SUMPRODUCT(('Claims Data'!$I$10:$I$9996=$D28)*('Claims Data'!$K$10:$K$9996=I$8)*('Claims Data'!$B$10:$B$9996="TPD")*'Claims Data'!$L$10:$L$9996*'Claims Data'!$H$10:$H$9996)</f>
        <v>471000</v>
      </c>
      <c r="J28" s="7" cm="1">
        <f t="array" ref="J28">SUMPRODUCT(('Claims Data'!$I$10:$I$9996=$D28)*('Claims Data'!$K$10:$K$9996=J$8)*('Claims Data'!$B$10:$B$9996="TPD")*'Claims Data'!$L$10:$L$9996*'Claims Data'!$H$10:$H$9996)</f>
        <v>126000</v>
      </c>
      <c r="K28" s="7" cm="1">
        <f t="array" ref="K28">SUMPRODUCT(('Claims Data'!$I$10:$I$9996=$D28)*('Claims Data'!$K$10:$K$9996=K$8)*('Claims Data'!$B$10:$B$9996="TPD")*'Claims Data'!$L$10:$L$9996*'Claims Data'!$H$10:$H$9996)</f>
        <v>206000</v>
      </c>
      <c r="L28" s="7" cm="1">
        <f t="array" ref="L28">SUMPRODUCT(('Claims Data'!$I$10:$I$9996=$D28)*('Claims Data'!$K$10:$K$9996=L$8)*('Claims Data'!$B$10:$B$9996="TPD")*'Claims Data'!$L$10:$L$9996*'Claims Data'!$H$10:$H$9996)</f>
        <v>229000</v>
      </c>
      <c r="M28" s="7" cm="1">
        <f t="array" ref="M28">SUMPRODUCT(('Claims Data'!$I$10:$I$9996=$D28)*('Claims Data'!$K$10:$K$9996=M$8)*('Claims Data'!$B$10:$B$9996="TPD")*'Claims Data'!$L$10:$L$9996*'Claims Data'!$H$10:$H$9996)</f>
        <v>188000</v>
      </c>
      <c r="N28" s="7" cm="1">
        <f t="array" ref="N28">SUMPRODUCT(('Claims Data'!$I$10:$I$9996=$D28)*('Claims Data'!$K$10:$K$9996=N$8)*('Claims Data'!$B$10:$B$9996="TPD")*'Claims Data'!$L$10:$L$9996*'Claims Data'!$H$10:$H$9996)</f>
        <v>217000</v>
      </c>
      <c r="O28" s="7" cm="1">
        <f t="array" ref="O28">SUMPRODUCT(('Claims Data'!$I$10:$I$9996=$D28)*('Claims Data'!$K$10:$K$9996=O$8)*('Claims Data'!$B$10:$B$9996="TPD")*'Claims Data'!$L$10:$L$9996*'Claims Data'!$H$10:$H$9996)</f>
        <v>27000</v>
      </c>
      <c r="P28" s="7" cm="1">
        <f t="array" ref="P28">SUMPRODUCT(('Claims Data'!$I$10:$I$9996=$D28)*('Claims Data'!$K$10:$K$9996=P$8)*('Claims Data'!$B$10:$B$9996="TPD")*'Claims Data'!$L$10:$L$9996*'Claims Data'!$H$10:$H$9996)</f>
        <v>301000</v>
      </c>
      <c r="Q28" s="7" cm="1">
        <f t="array" ref="Q28">SUMPRODUCT(('Claims Data'!$I$10:$I$9996=$D28)*('Claims Data'!$K$10:$K$9996=Q$8)*('Claims Data'!$B$10:$B$9996="TPD")*'Claims Data'!$L$10:$L$9996*'Claims Data'!$H$10:$H$9996)</f>
        <v>294000</v>
      </c>
      <c r="R28" s="7" cm="1">
        <f t="array" ref="R28">SUMPRODUCT(('Claims Data'!$I$10:$I$9996=$D28)*('Claims Data'!$K$10:$K$9996=R$8)*('Claims Data'!$B$10:$B$9996="TPD")*'Claims Data'!$L$10:$L$9996*'Claims Data'!$H$10:$H$9996)</f>
        <v>101200</v>
      </c>
      <c r="S28" s="7" cm="1">
        <f t="array" ref="S28">SUMPRODUCT(('Claims Data'!$I$10:$I$9996=$D28)*('Claims Data'!$K$10:$K$9996=S$8)*('Claims Data'!$B$10:$B$9996="TPD")*'Claims Data'!$L$10:$L$9996*'Claims Data'!$H$10:$H$9996)</f>
        <v>272000</v>
      </c>
      <c r="T28" s="7" cm="1">
        <f t="array" ref="T28">SUMPRODUCT(('Claims Data'!$I$10:$I$9996=$D28)*('Claims Data'!$K$10:$K$9996=T$8)*('Claims Data'!$B$10:$B$9996="TPD")*'Claims Data'!$L$10:$L$9996*'Claims Data'!$H$10:$H$9996)</f>
        <v>124000</v>
      </c>
      <c r="U28" s="7" cm="1">
        <f t="array" ref="U28">SUMPRODUCT(('Claims Data'!$I$10:$I$9996=$D28)*('Claims Data'!$K$10:$K$9996=U$8)*('Claims Data'!$B$10:$B$9996="TPD")*'Claims Data'!$L$10:$L$9996*'Claims Data'!$H$10:$H$9996)</f>
        <v>138400</v>
      </c>
      <c r="V28" s="7"/>
      <c r="W28" s="7"/>
      <c r="X28" s="7"/>
      <c r="Y28" s="7"/>
      <c r="Z28" s="7"/>
      <c r="AA28" s="7"/>
      <c r="AB28" s="7"/>
      <c r="AC28" s="7"/>
      <c r="AD28" s="7"/>
      <c r="AE28" s="7"/>
      <c r="AF28" s="7"/>
      <c r="AG28" s="7"/>
      <c r="AH28" s="7"/>
      <c r="AI28" s="7"/>
      <c r="AJ28" s="7"/>
      <c r="AK28" s="7"/>
      <c r="AL28" s="7"/>
      <c r="AM28" s="7"/>
      <c r="AN28" s="9"/>
      <c r="AO28" s="7"/>
    </row>
    <row r="29" spans="2:41" ht="14" x14ac:dyDescent="0.3">
      <c r="B29" s="245"/>
      <c r="C29" s="122">
        <f t="shared" si="1"/>
        <v>2021</v>
      </c>
      <c r="D29" s="29" t="s">
        <v>178</v>
      </c>
      <c r="E29" s="8" cm="1">
        <f t="array" ref="E29">SUMPRODUCT(('Claims Data'!$I$10:$I$9996=$D29)*('Claims Data'!$K$10:$K$9996=E$8)*('Claims Data'!$B$10:$B$9996="TPD")*'Claims Data'!$L$10:$L$9996*'Claims Data'!$H$10:$H$9996)</f>
        <v>0</v>
      </c>
      <c r="F29" s="7" cm="1">
        <f t="array" ref="F29">SUMPRODUCT(('Claims Data'!$I$10:$I$9996=$D29)*('Claims Data'!$K$10:$K$9996=F$8)*('Claims Data'!$B$10:$B$9996="TPD")*'Claims Data'!$L$10:$L$9996*'Claims Data'!$H$10:$H$9996)</f>
        <v>81000</v>
      </c>
      <c r="G29" s="7" cm="1">
        <f t="array" ref="G29">SUMPRODUCT(('Claims Data'!$I$10:$I$9996=$D29)*('Claims Data'!$K$10:$K$9996=G$8)*('Claims Data'!$B$10:$B$9996="TPD")*'Claims Data'!$L$10:$L$9996*'Claims Data'!$H$10:$H$9996)</f>
        <v>508000</v>
      </c>
      <c r="H29" s="7" cm="1">
        <f t="array" ref="H29">SUMPRODUCT(('Claims Data'!$I$10:$I$9996=$D29)*('Claims Data'!$K$10:$K$9996=H$8)*('Claims Data'!$B$10:$B$9996="TPD")*'Claims Data'!$L$10:$L$9996*'Claims Data'!$H$10:$H$9996)</f>
        <v>718000</v>
      </c>
      <c r="I29" s="7" cm="1">
        <f t="array" ref="I29">SUMPRODUCT(('Claims Data'!$I$10:$I$9996=$D29)*('Claims Data'!$K$10:$K$9996=I$8)*('Claims Data'!$B$10:$B$9996="TPD")*'Claims Data'!$L$10:$L$9996*'Claims Data'!$H$10:$H$9996)</f>
        <v>333000</v>
      </c>
      <c r="J29" s="7" cm="1">
        <f t="array" ref="J29">SUMPRODUCT(('Claims Data'!$I$10:$I$9996=$D29)*('Claims Data'!$K$10:$K$9996=J$8)*('Claims Data'!$B$10:$B$9996="TPD")*'Claims Data'!$L$10:$L$9996*'Claims Data'!$H$10:$H$9996)</f>
        <v>350000</v>
      </c>
      <c r="K29" s="7" cm="1">
        <f t="array" ref="K29">SUMPRODUCT(('Claims Data'!$I$10:$I$9996=$D29)*('Claims Data'!$K$10:$K$9996=K$8)*('Claims Data'!$B$10:$B$9996="TPD")*'Claims Data'!$L$10:$L$9996*'Claims Data'!$H$10:$H$9996)</f>
        <v>0</v>
      </c>
      <c r="L29" s="7" cm="1">
        <f t="array" ref="L29">SUMPRODUCT(('Claims Data'!$I$10:$I$9996=$D29)*('Claims Data'!$K$10:$K$9996=L$8)*('Claims Data'!$B$10:$B$9996="TPD")*'Claims Data'!$L$10:$L$9996*'Claims Data'!$H$10:$H$9996)</f>
        <v>112000</v>
      </c>
      <c r="M29" s="7" cm="1">
        <f t="array" ref="M29">SUMPRODUCT(('Claims Data'!$I$10:$I$9996=$D29)*('Claims Data'!$K$10:$K$9996=M$8)*('Claims Data'!$B$10:$B$9996="TPD")*'Claims Data'!$L$10:$L$9996*'Claims Data'!$H$10:$H$9996)</f>
        <v>371000</v>
      </c>
      <c r="N29" s="7" cm="1">
        <f t="array" ref="N29">SUMPRODUCT(('Claims Data'!$I$10:$I$9996=$D29)*('Claims Data'!$K$10:$K$9996=N$8)*('Claims Data'!$B$10:$B$9996="TPD")*'Claims Data'!$L$10:$L$9996*'Claims Data'!$H$10:$H$9996)</f>
        <v>49000</v>
      </c>
      <c r="O29" s="7" cm="1">
        <f t="array" ref="O29">SUMPRODUCT(('Claims Data'!$I$10:$I$9996=$D29)*('Claims Data'!$K$10:$K$9996=O$8)*('Claims Data'!$B$10:$B$9996="TPD")*'Claims Data'!$L$10:$L$9996*'Claims Data'!$H$10:$H$9996)</f>
        <v>65000</v>
      </c>
      <c r="P29" s="7" cm="1">
        <f t="array" ref="P29">SUMPRODUCT(('Claims Data'!$I$10:$I$9996=$D29)*('Claims Data'!$K$10:$K$9996=P$8)*('Claims Data'!$B$10:$B$9996="TPD")*'Claims Data'!$L$10:$L$9996*'Claims Data'!$H$10:$H$9996)</f>
        <v>386000</v>
      </c>
      <c r="Q29" s="7" cm="1">
        <f t="array" ref="Q29">SUMPRODUCT(('Claims Data'!$I$10:$I$9996=$D29)*('Claims Data'!$K$10:$K$9996=Q$8)*('Claims Data'!$B$10:$B$9996="TPD")*'Claims Data'!$L$10:$L$9996*'Claims Data'!$H$10:$H$9996)</f>
        <v>131000</v>
      </c>
      <c r="R29" s="7" cm="1">
        <f t="array" ref="R29">SUMPRODUCT(('Claims Data'!$I$10:$I$9996=$D29)*('Claims Data'!$K$10:$K$9996=R$8)*('Claims Data'!$B$10:$B$9996="TPD")*'Claims Data'!$L$10:$L$9996*'Claims Data'!$H$10:$H$9996)</f>
        <v>304000</v>
      </c>
      <c r="S29" s="7" cm="1">
        <f t="array" ref="S29">SUMPRODUCT(('Claims Data'!$I$10:$I$9996=$D29)*('Claims Data'!$K$10:$K$9996=S$8)*('Claims Data'!$B$10:$B$9996="TPD")*'Claims Data'!$L$10:$L$9996*'Claims Data'!$H$10:$H$9996)</f>
        <v>126400</v>
      </c>
      <c r="T29" s="7" cm="1">
        <f t="array" ref="T29">SUMPRODUCT(('Claims Data'!$I$10:$I$9996=$D29)*('Claims Data'!$K$10:$K$9996=T$8)*('Claims Data'!$B$10:$B$9996="TPD")*'Claims Data'!$L$10:$L$9996*'Claims Data'!$H$10:$H$9996)</f>
        <v>179200</v>
      </c>
      <c r="U29" s="7"/>
      <c r="V29" s="7"/>
      <c r="W29" s="7"/>
      <c r="X29" s="7"/>
      <c r="Y29" s="7"/>
      <c r="Z29" s="7"/>
      <c r="AA29" s="7"/>
      <c r="AB29" s="7"/>
      <c r="AC29" s="7"/>
      <c r="AD29" s="7"/>
      <c r="AE29" s="7"/>
      <c r="AF29" s="7"/>
      <c r="AG29" s="7"/>
      <c r="AH29" s="7"/>
      <c r="AI29" s="7"/>
      <c r="AJ29" s="7"/>
      <c r="AK29" s="7"/>
      <c r="AL29" s="7"/>
      <c r="AM29" s="7"/>
      <c r="AN29" s="9"/>
      <c r="AO29" s="7"/>
    </row>
    <row r="30" spans="2:41" ht="14" x14ac:dyDescent="0.3">
      <c r="B30" s="245"/>
      <c r="C30" s="122">
        <f t="shared" si="1"/>
        <v>2021</v>
      </c>
      <c r="D30" s="29" t="s">
        <v>179</v>
      </c>
      <c r="E30" s="8" cm="1">
        <f t="array" ref="E30">SUMPRODUCT(('Claims Data'!$I$10:$I$9996=$D30)*('Claims Data'!$K$10:$K$9996=E$8)*('Claims Data'!$B$10:$B$9996="TPD")*'Claims Data'!$L$10:$L$9996*'Claims Data'!$H$10:$H$9996)</f>
        <v>0</v>
      </c>
      <c r="F30" s="7" cm="1">
        <f t="array" ref="F30">SUMPRODUCT(('Claims Data'!$I$10:$I$9996=$D30)*('Claims Data'!$K$10:$K$9996=F$8)*('Claims Data'!$B$10:$B$9996="TPD")*'Claims Data'!$L$10:$L$9996*'Claims Data'!$H$10:$H$9996)</f>
        <v>52000</v>
      </c>
      <c r="G30" s="7" cm="1">
        <f t="array" ref="G30">SUMPRODUCT(('Claims Data'!$I$10:$I$9996=$D30)*('Claims Data'!$K$10:$K$9996=G$8)*('Claims Data'!$B$10:$B$9996="TPD")*'Claims Data'!$L$10:$L$9996*'Claims Data'!$H$10:$H$9996)</f>
        <v>488000</v>
      </c>
      <c r="H30" s="7" cm="1">
        <f t="array" ref="H30">SUMPRODUCT(('Claims Data'!$I$10:$I$9996=$D30)*('Claims Data'!$K$10:$K$9996=H$8)*('Claims Data'!$B$10:$B$9996="TPD")*'Claims Data'!$L$10:$L$9996*'Claims Data'!$H$10:$H$9996)</f>
        <v>82000</v>
      </c>
      <c r="I30" s="7" cm="1">
        <f t="array" ref="I30">SUMPRODUCT(('Claims Data'!$I$10:$I$9996=$D30)*('Claims Data'!$K$10:$K$9996=I$8)*('Claims Data'!$B$10:$B$9996="TPD")*'Claims Data'!$L$10:$L$9996*'Claims Data'!$H$10:$H$9996)</f>
        <v>94000</v>
      </c>
      <c r="J30" s="7" cm="1">
        <f t="array" ref="J30">SUMPRODUCT(('Claims Data'!$I$10:$I$9996=$D30)*('Claims Data'!$K$10:$K$9996=J$8)*('Claims Data'!$B$10:$B$9996="TPD")*'Claims Data'!$L$10:$L$9996*'Claims Data'!$H$10:$H$9996)</f>
        <v>452000</v>
      </c>
      <c r="K30" s="7" cm="1">
        <f t="array" ref="K30">SUMPRODUCT(('Claims Data'!$I$10:$I$9996=$D30)*('Claims Data'!$K$10:$K$9996=K$8)*('Claims Data'!$B$10:$B$9996="TPD")*'Claims Data'!$L$10:$L$9996*'Claims Data'!$H$10:$H$9996)</f>
        <v>190000</v>
      </c>
      <c r="L30" s="7" cm="1">
        <f t="array" ref="L30">SUMPRODUCT(('Claims Data'!$I$10:$I$9996=$D30)*('Claims Data'!$K$10:$K$9996=L$8)*('Claims Data'!$B$10:$B$9996="TPD")*'Claims Data'!$L$10:$L$9996*'Claims Data'!$H$10:$H$9996)</f>
        <v>228000</v>
      </c>
      <c r="M30" s="7" cm="1">
        <f t="array" ref="M30">SUMPRODUCT(('Claims Data'!$I$10:$I$9996=$D30)*('Claims Data'!$K$10:$K$9996=M$8)*('Claims Data'!$B$10:$B$9996="TPD")*'Claims Data'!$L$10:$L$9996*'Claims Data'!$H$10:$H$9996)</f>
        <v>172000</v>
      </c>
      <c r="N30" s="7" cm="1">
        <f t="array" ref="N30">SUMPRODUCT(('Claims Data'!$I$10:$I$9996=$D30)*('Claims Data'!$K$10:$K$9996=N$8)*('Claims Data'!$B$10:$B$9996="TPD")*'Claims Data'!$L$10:$L$9996*'Claims Data'!$H$10:$H$9996)</f>
        <v>141000</v>
      </c>
      <c r="O30" s="7" cm="1">
        <f t="array" ref="O30">SUMPRODUCT(('Claims Data'!$I$10:$I$9996=$D30)*('Claims Data'!$K$10:$K$9996=O$8)*('Claims Data'!$B$10:$B$9996="TPD")*'Claims Data'!$L$10:$L$9996*'Claims Data'!$H$10:$H$9996)</f>
        <v>132000</v>
      </c>
      <c r="P30" s="7" cm="1">
        <f t="array" ref="P30">SUMPRODUCT(('Claims Data'!$I$10:$I$9996=$D30)*('Claims Data'!$K$10:$K$9996=P$8)*('Claims Data'!$B$10:$B$9996="TPD")*'Claims Data'!$L$10:$L$9996*'Claims Data'!$H$10:$H$9996)</f>
        <v>342000</v>
      </c>
      <c r="Q30" s="7" cm="1">
        <f t="array" ref="Q30">SUMPRODUCT(('Claims Data'!$I$10:$I$9996=$D30)*('Claims Data'!$K$10:$K$9996=Q$8)*('Claims Data'!$B$10:$B$9996="TPD")*'Claims Data'!$L$10:$L$9996*'Claims Data'!$H$10:$H$9996)</f>
        <v>402000</v>
      </c>
      <c r="R30" s="7" cm="1">
        <f t="array" ref="R30">SUMPRODUCT(('Claims Data'!$I$10:$I$9996=$D30)*('Claims Data'!$K$10:$K$9996=R$8)*('Claims Data'!$B$10:$B$9996="TPD")*'Claims Data'!$L$10:$L$9996*'Claims Data'!$H$10:$H$9996)</f>
        <v>329200</v>
      </c>
      <c r="S30" s="7" cm="1">
        <f t="array" ref="S30">SUMPRODUCT(('Claims Data'!$I$10:$I$9996=$D30)*('Claims Data'!$K$10:$K$9996=S$8)*('Claims Data'!$B$10:$B$9996="TPD")*'Claims Data'!$L$10:$L$9996*'Claims Data'!$H$10:$H$9996)</f>
        <v>577600</v>
      </c>
      <c r="T30" s="7"/>
      <c r="U30" s="7"/>
      <c r="V30" s="7"/>
      <c r="W30" s="7"/>
      <c r="X30" s="7"/>
      <c r="Y30" s="7"/>
      <c r="Z30" s="7"/>
      <c r="AA30" s="7"/>
      <c r="AB30" s="7"/>
      <c r="AC30" s="7"/>
      <c r="AD30" s="7"/>
      <c r="AE30" s="7"/>
      <c r="AF30" s="7"/>
      <c r="AG30" s="7"/>
      <c r="AH30" s="7"/>
      <c r="AI30" s="7"/>
      <c r="AJ30" s="7"/>
      <c r="AK30" s="7"/>
      <c r="AL30" s="7"/>
      <c r="AM30" s="7"/>
      <c r="AN30" s="9"/>
      <c r="AO30" s="7"/>
    </row>
    <row r="31" spans="2:41" ht="14" x14ac:dyDescent="0.3">
      <c r="B31" s="245"/>
      <c r="C31" s="122">
        <f t="shared" si="1"/>
        <v>2021</v>
      </c>
      <c r="D31" s="29" t="s">
        <v>180</v>
      </c>
      <c r="E31" s="8" cm="1">
        <f t="array" ref="E31">SUMPRODUCT(('Claims Data'!$I$10:$I$9996=$D31)*('Claims Data'!$K$10:$K$9996=E$8)*('Claims Data'!$B$10:$B$9996="TPD")*'Claims Data'!$L$10:$L$9996*'Claims Data'!$H$10:$H$9996)</f>
        <v>122000</v>
      </c>
      <c r="F31" s="7" cm="1">
        <f t="array" ref="F31">SUMPRODUCT(('Claims Data'!$I$10:$I$9996=$D31)*('Claims Data'!$K$10:$K$9996=F$8)*('Claims Data'!$B$10:$B$9996="TPD")*'Claims Data'!$L$10:$L$9996*'Claims Data'!$H$10:$H$9996)</f>
        <v>225000</v>
      </c>
      <c r="G31" s="7" cm="1">
        <f t="array" ref="G31">SUMPRODUCT(('Claims Data'!$I$10:$I$9996=$D31)*('Claims Data'!$K$10:$K$9996=G$8)*('Claims Data'!$B$10:$B$9996="TPD")*'Claims Data'!$L$10:$L$9996*'Claims Data'!$H$10:$H$9996)</f>
        <v>173000</v>
      </c>
      <c r="H31" s="7" cm="1">
        <f t="array" ref="H31">SUMPRODUCT(('Claims Data'!$I$10:$I$9996=$D31)*('Claims Data'!$K$10:$K$9996=H$8)*('Claims Data'!$B$10:$B$9996="TPD")*'Claims Data'!$L$10:$L$9996*'Claims Data'!$H$10:$H$9996)</f>
        <v>230000</v>
      </c>
      <c r="I31" s="7" cm="1">
        <f t="array" ref="I31">SUMPRODUCT(('Claims Data'!$I$10:$I$9996=$D31)*('Claims Data'!$K$10:$K$9996=I$8)*('Claims Data'!$B$10:$B$9996="TPD")*'Claims Data'!$L$10:$L$9996*'Claims Data'!$H$10:$H$9996)</f>
        <v>699000</v>
      </c>
      <c r="J31" s="7" cm="1">
        <f t="array" ref="J31">SUMPRODUCT(('Claims Data'!$I$10:$I$9996=$D31)*('Claims Data'!$K$10:$K$9996=J$8)*('Claims Data'!$B$10:$B$9996="TPD")*'Claims Data'!$L$10:$L$9996*'Claims Data'!$H$10:$H$9996)</f>
        <v>504000</v>
      </c>
      <c r="K31" s="7" cm="1">
        <f t="array" ref="K31">SUMPRODUCT(('Claims Data'!$I$10:$I$9996=$D31)*('Claims Data'!$K$10:$K$9996=K$8)*('Claims Data'!$B$10:$B$9996="TPD")*'Claims Data'!$L$10:$L$9996*'Claims Data'!$H$10:$H$9996)</f>
        <v>504000</v>
      </c>
      <c r="L31" s="7" cm="1">
        <f t="array" ref="L31">SUMPRODUCT(('Claims Data'!$I$10:$I$9996=$D31)*('Claims Data'!$K$10:$K$9996=L$8)*('Claims Data'!$B$10:$B$9996="TPD")*'Claims Data'!$L$10:$L$9996*'Claims Data'!$H$10:$H$9996)</f>
        <v>88000</v>
      </c>
      <c r="M31" s="7" cm="1">
        <f t="array" ref="M31">SUMPRODUCT(('Claims Data'!$I$10:$I$9996=$D31)*('Claims Data'!$K$10:$K$9996=M$8)*('Claims Data'!$B$10:$B$9996="TPD")*'Claims Data'!$L$10:$L$9996*'Claims Data'!$H$10:$H$9996)</f>
        <v>67000</v>
      </c>
      <c r="N31" s="7" cm="1">
        <f t="array" ref="N31">SUMPRODUCT(('Claims Data'!$I$10:$I$9996=$D31)*('Claims Data'!$K$10:$K$9996=N$8)*('Claims Data'!$B$10:$B$9996="TPD")*'Claims Data'!$L$10:$L$9996*'Claims Data'!$H$10:$H$9996)</f>
        <v>213000</v>
      </c>
      <c r="O31" s="7" cm="1">
        <f t="array" ref="O31">SUMPRODUCT(('Claims Data'!$I$10:$I$9996=$D31)*('Claims Data'!$K$10:$K$9996=O$8)*('Claims Data'!$B$10:$B$9996="TPD")*'Claims Data'!$L$10:$L$9996*'Claims Data'!$H$10:$H$9996)</f>
        <v>348000</v>
      </c>
      <c r="P31" s="7" cm="1">
        <f t="array" ref="P31">SUMPRODUCT(('Claims Data'!$I$10:$I$9996=$D31)*('Claims Data'!$K$10:$K$9996=P$8)*('Claims Data'!$B$10:$B$9996="TPD")*'Claims Data'!$L$10:$L$9996*'Claims Data'!$H$10:$H$9996)</f>
        <v>113000</v>
      </c>
      <c r="Q31" s="7" cm="1">
        <f t="array" ref="Q31">SUMPRODUCT(('Claims Data'!$I$10:$I$9996=$D31)*('Claims Data'!$K$10:$K$9996=Q$8)*('Claims Data'!$B$10:$B$9996="TPD")*'Claims Data'!$L$10:$L$9996*'Claims Data'!$H$10:$H$9996)</f>
        <v>209400</v>
      </c>
      <c r="R31" s="7" cm="1">
        <f t="array" ref="R31">SUMPRODUCT(('Claims Data'!$I$10:$I$9996=$D31)*('Claims Data'!$K$10:$K$9996=R$8)*('Claims Data'!$B$10:$B$9996="TPD")*'Claims Data'!$L$10:$L$9996*'Claims Data'!$H$10:$H$9996)</f>
        <v>246200</v>
      </c>
      <c r="S31" s="7"/>
      <c r="T31" s="7"/>
      <c r="U31" s="7"/>
      <c r="V31" s="7"/>
      <c r="W31" s="7"/>
      <c r="X31" s="7"/>
      <c r="Y31" s="7"/>
      <c r="Z31" s="7"/>
      <c r="AA31" s="7"/>
      <c r="AB31" s="7"/>
      <c r="AC31" s="7"/>
      <c r="AD31" s="7"/>
      <c r="AE31" s="7"/>
      <c r="AF31" s="7"/>
      <c r="AG31" s="7"/>
      <c r="AH31" s="7"/>
      <c r="AI31" s="7"/>
      <c r="AJ31" s="7"/>
      <c r="AK31" s="7"/>
      <c r="AL31" s="7"/>
      <c r="AM31" s="7"/>
      <c r="AN31" s="9"/>
      <c r="AO31" s="7"/>
    </row>
    <row r="32" spans="2:41" ht="14" x14ac:dyDescent="0.3">
      <c r="B32" s="245"/>
      <c r="C32" s="122">
        <f t="shared" si="1"/>
        <v>2021</v>
      </c>
      <c r="D32" s="29" t="s">
        <v>181</v>
      </c>
      <c r="E32" s="8" cm="1">
        <f t="array" ref="E32">SUMPRODUCT(('Claims Data'!$I$10:$I$9996=$D32)*('Claims Data'!$K$10:$K$9996=E$8)*('Claims Data'!$B$10:$B$9996="TPD")*'Claims Data'!$L$10:$L$9996*'Claims Data'!$H$10:$H$9996)</f>
        <v>0</v>
      </c>
      <c r="F32" s="7" cm="1">
        <f t="array" ref="F32">SUMPRODUCT(('Claims Data'!$I$10:$I$9996=$D32)*('Claims Data'!$K$10:$K$9996=F$8)*('Claims Data'!$B$10:$B$9996="TPD")*'Claims Data'!$L$10:$L$9996*'Claims Data'!$H$10:$H$9996)</f>
        <v>86000</v>
      </c>
      <c r="G32" s="7" cm="1">
        <f t="array" ref="G32">SUMPRODUCT(('Claims Data'!$I$10:$I$9996=$D32)*('Claims Data'!$K$10:$K$9996=G$8)*('Claims Data'!$B$10:$B$9996="TPD")*'Claims Data'!$L$10:$L$9996*'Claims Data'!$H$10:$H$9996)</f>
        <v>366000</v>
      </c>
      <c r="H32" s="7" cm="1">
        <f t="array" ref="H32">SUMPRODUCT(('Claims Data'!$I$10:$I$9996=$D32)*('Claims Data'!$K$10:$K$9996=H$8)*('Claims Data'!$B$10:$B$9996="TPD")*'Claims Data'!$L$10:$L$9996*'Claims Data'!$H$10:$H$9996)</f>
        <v>651000</v>
      </c>
      <c r="I32" s="7" cm="1">
        <f t="array" ref="I32">SUMPRODUCT(('Claims Data'!$I$10:$I$9996=$D32)*('Claims Data'!$K$10:$K$9996=I$8)*('Claims Data'!$B$10:$B$9996="TPD")*'Claims Data'!$L$10:$L$9996*'Claims Data'!$H$10:$H$9996)</f>
        <v>232000</v>
      </c>
      <c r="J32" s="7" cm="1">
        <f t="array" ref="J32">SUMPRODUCT(('Claims Data'!$I$10:$I$9996=$D32)*('Claims Data'!$K$10:$K$9996=J$8)*('Claims Data'!$B$10:$B$9996="TPD")*'Claims Data'!$L$10:$L$9996*'Claims Data'!$H$10:$H$9996)</f>
        <v>620000</v>
      </c>
      <c r="K32" s="7" cm="1">
        <f t="array" ref="K32">SUMPRODUCT(('Claims Data'!$I$10:$I$9996=$D32)*('Claims Data'!$K$10:$K$9996=K$8)*('Claims Data'!$B$10:$B$9996="TPD")*'Claims Data'!$L$10:$L$9996*'Claims Data'!$H$10:$H$9996)</f>
        <v>246000</v>
      </c>
      <c r="L32" s="7" cm="1">
        <f t="array" ref="L32">SUMPRODUCT(('Claims Data'!$I$10:$I$9996=$D32)*('Claims Data'!$K$10:$K$9996=L$8)*('Claims Data'!$B$10:$B$9996="TPD")*'Claims Data'!$L$10:$L$9996*'Claims Data'!$H$10:$H$9996)</f>
        <v>218000</v>
      </c>
      <c r="M32" s="7" cm="1">
        <f t="array" ref="M32">SUMPRODUCT(('Claims Data'!$I$10:$I$9996=$D32)*('Claims Data'!$K$10:$K$9996=M$8)*('Claims Data'!$B$10:$B$9996="TPD")*'Claims Data'!$L$10:$L$9996*'Claims Data'!$H$10:$H$9996)</f>
        <v>233000</v>
      </c>
      <c r="N32" s="7" cm="1">
        <f t="array" ref="N32">SUMPRODUCT(('Claims Data'!$I$10:$I$9996=$D32)*('Claims Data'!$K$10:$K$9996=N$8)*('Claims Data'!$B$10:$B$9996="TPD")*'Claims Data'!$L$10:$L$9996*'Claims Data'!$H$10:$H$9996)</f>
        <v>129400</v>
      </c>
      <c r="O32" s="7" cm="1">
        <f t="array" ref="O32">SUMPRODUCT(('Claims Data'!$I$10:$I$9996=$D32)*('Claims Data'!$K$10:$K$9996=O$8)*('Claims Data'!$B$10:$B$9996="TPD")*'Claims Data'!$L$10:$L$9996*'Claims Data'!$H$10:$H$9996)</f>
        <v>116000</v>
      </c>
      <c r="P32" s="7" cm="1">
        <f t="array" ref="P32">SUMPRODUCT(('Claims Data'!$I$10:$I$9996=$D32)*('Claims Data'!$K$10:$K$9996=P$8)*('Claims Data'!$B$10:$B$9996="TPD")*'Claims Data'!$L$10:$L$9996*'Claims Data'!$H$10:$H$9996)</f>
        <v>339000</v>
      </c>
      <c r="Q32" s="7" cm="1">
        <f t="array" ref="Q32">SUMPRODUCT(('Claims Data'!$I$10:$I$9996=$D32)*('Claims Data'!$K$10:$K$9996=Q$8)*('Claims Data'!$B$10:$B$9996="TPD")*'Claims Data'!$L$10:$L$9996*'Claims Data'!$H$10:$H$9996)</f>
        <v>250400</v>
      </c>
      <c r="R32" s="7"/>
      <c r="S32" s="7"/>
      <c r="T32" s="7"/>
      <c r="U32" s="7"/>
      <c r="V32" s="7"/>
      <c r="W32" s="7"/>
      <c r="X32" s="7"/>
      <c r="Y32" s="7"/>
      <c r="Z32" s="7"/>
      <c r="AA32" s="7"/>
      <c r="AB32" s="7"/>
      <c r="AC32" s="7"/>
      <c r="AD32" s="7"/>
      <c r="AE32" s="7"/>
      <c r="AF32" s="7"/>
      <c r="AG32" s="7"/>
      <c r="AH32" s="7"/>
      <c r="AI32" s="7"/>
      <c r="AJ32" s="7"/>
      <c r="AK32" s="7"/>
      <c r="AL32" s="7"/>
      <c r="AM32" s="7"/>
      <c r="AN32" s="9"/>
      <c r="AO32" s="7"/>
    </row>
    <row r="33" spans="2:41" ht="14" x14ac:dyDescent="0.3">
      <c r="B33" s="245"/>
      <c r="C33" s="122">
        <f t="shared" si="1"/>
        <v>2022</v>
      </c>
      <c r="D33" s="29" t="s">
        <v>182</v>
      </c>
      <c r="E33" s="8" cm="1">
        <f t="array" ref="E33">SUMPRODUCT(('Claims Data'!$I$10:$I$9996=$D33)*('Claims Data'!$K$10:$K$9996=E$8)*('Claims Data'!$B$10:$B$9996="TPD")*'Claims Data'!$L$10:$L$9996*'Claims Data'!$H$10:$H$9996)</f>
        <v>20000</v>
      </c>
      <c r="F33" s="7" cm="1">
        <f t="array" ref="F33">SUMPRODUCT(('Claims Data'!$I$10:$I$9996=$D33)*('Claims Data'!$K$10:$K$9996=F$8)*('Claims Data'!$B$10:$B$9996="TPD")*'Claims Data'!$L$10:$L$9996*'Claims Data'!$H$10:$H$9996)</f>
        <v>0</v>
      </c>
      <c r="G33" s="7" cm="1">
        <f t="array" ref="G33">SUMPRODUCT(('Claims Data'!$I$10:$I$9996=$D33)*('Claims Data'!$K$10:$K$9996=G$8)*('Claims Data'!$B$10:$B$9996="TPD")*'Claims Data'!$L$10:$L$9996*'Claims Data'!$H$10:$H$9996)</f>
        <v>159000</v>
      </c>
      <c r="H33" s="7" cm="1">
        <f t="array" ref="H33">SUMPRODUCT(('Claims Data'!$I$10:$I$9996=$D33)*('Claims Data'!$K$10:$K$9996=H$8)*('Claims Data'!$B$10:$B$9996="TPD")*'Claims Data'!$L$10:$L$9996*'Claims Data'!$H$10:$H$9996)</f>
        <v>330000</v>
      </c>
      <c r="I33" s="7" cm="1">
        <f t="array" ref="I33">SUMPRODUCT(('Claims Data'!$I$10:$I$9996=$D33)*('Claims Data'!$K$10:$K$9996=I$8)*('Claims Data'!$B$10:$B$9996="TPD")*'Claims Data'!$L$10:$L$9996*'Claims Data'!$H$10:$H$9996)</f>
        <v>516000</v>
      </c>
      <c r="J33" s="7" cm="1">
        <f t="array" ref="J33">SUMPRODUCT(('Claims Data'!$I$10:$I$9996=$D33)*('Claims Data'!$K$10:$K$9996=J$8)*('Claims Data'!$B$10:$B$9996="TPD")*'Claims Data'!$L$10:$L$9996*'Claims Data'!$H$10:$H$9996)</f>
        <v>236000</v>
      </c>
      <c r="K33" s="7" cm="1">
        <f t="array" ref="K33">SUMPRODUCT(('Claims Data'!$I$10:$I$9996=$D33)*('Claims Data'!$K$10:$K$9996=K$8)*('Claims Data'!$B$10:$B$9996="TPD")*'Claims Data'!$L$10:$L$9996*'Claims Data'!$H$10:$H$9996)</f>
        <v>157000</v>
      </c>
      <c r="L33" s="7" cm="1">
        <f t="array" ref="L33">SUMPRODUCT(('Claims Data'!$I$10:$I$9996=$D33)*('Claims Data'!$K$10:$K$9996=L$8)*('Claims Data'!$B$10:$B$9996="TPD")*'Claims Data'!$L$10:$L$9996*'Claims Data'!$H$10:$H$9996)</f>
        <v>146800</v>
      </c>
      <c r="M33" s="7" cm="1">
        <f t="array" ref="M33">SUMPRODUCT(('Claims Data'!$I$10:$I$9996=$D33)*('Claims Data'!$K$10:$K$9996=M$8)*('Claims Data'!$B$10:$B$9996="TPD")*'Claims Data'!$L$10:$L$9996*'Claims Data'!$H$10:$H$9996)</f>
        <v>287000</v>
      </c>
      <c r="N33" s="7" cm="1">
        <f t="array" ref="N33">SUMPRODUCT(('Claims Data'!$I$10:$I$9996=$D33)*('Claims Data'!$K$10:$K$9996=N$8)*('Claims Data'!$B$10:$B$9996="TPD")*'Claims Data'!$L$10:$L$9996*'Claims Data'!$H$10:$H$9996)</f>
        <v>105000</v>
      </c>
      <c r="O33" s="7" cm="1">
        <f t="array" ref="O33">SUMPRODUCT(('Claims Data'!$I$10:$I$9996=$D33)*('Claims Data'!$K$10:$K$9996=O$8)*('Claims Data'!$B$10:$B$9996="TPD")*'Claims Data'!$L$10:$L$9996*'Claims Data'!$H$10:$H$9996)</f>
        <v>417800</v>
      </c>
      <c r="P33" s="7" cm="1">
        <f t="array" ref="P33">SUMPRODUCT(('Claims Data'!$I$10:$I$9996=$D33)*('Claims Data'!$K$10:$K$9996=P$8)*('Claims Data'!$B$10:$B$9996="TPD")*'Claims Data'!$L$10:$L$9996*'Claims Data'!$H$10:$H$9996)</f>
        <v>77600</v>
      </c>
      <c r="Q33" s="7"/>
      <c r="R33" s="7"/>
      <c r="S33" s="7"/>
      <c r="T33" s="7"/>
      <c r="U33" s="7"/>
      <c r="V33" s="7"/>
      <c r="W33" s="7"/>
      <c r="X33" s="7"/>
      <c r="Y33" s="7"/>
      <c r="Z33" s="7"/>
      <c r="AA33" s="7"/>
      <c r="AB33" s="7"/>
      <c r="AC33" s="7"/>
      <c r="AD33" s="7"/>
      <c r="AE33" s="7"/>
      <c r="AF33" s="7"/>
      <c r="AG33" s="7"/>
      <c r="AH33" s="7"/>
      <c r="AI33" s="7"/>
      <c r="AJ33" s="7"/>
      <c r="AK33" s="7"/>
      <c r="AL33" s="7"/>
      <c r="AM33" s="7"/>
      <c r="AN33" s="9"/>
      <c r="AO33" s="7"/>
    </row>
    <row r="34" spans="2:41" ht="14" x14ac:dyDescent="0.3">
      <c r="B34" s="245"/>
      <c r="C34" s="122">
        <f t="shared" si="1"/>
        <v>2022</v>
      </c>
      <c r="D34" s="29" t="s">
        <v>183</v>
      </c>
      <c r="E34" s="8" cm="1">
        <f t="array" ref="E34">SUMPRODUCT(('Claims Data'!$I$10:$I$9996=$D34)*('Claims Data'!$K$10:$K$9996=E$8)*('Claims Data'!$B$10:$B$9996="TPD")*'Claims Data'!$L$10:$L$9996*'Claims Data'!$H$10:$H$9996)</f>
        <v>0</v>
      </c>
      <c r="F34" s="7" cm="1">
        <f t="array" ref="F34">SUMPRODUCT(('Claims Data'!$I$10:$I$9996=$D34)*('Claims Data'!$K$10:$K$9996=F$8)*('Claims Data'!$B$10:$B$9996="TPD")*'Claims Data'!$L$10:$L$9996*'Claims Data'!$H$10:$H$9996)</f>
        <v>226000</v>
      </c>
      <c r="G34" s="7" cm="1">
        <f t="array" ref="G34">SUMPRODUCT(('Claims Data'!$I$10:$I$9996=$D34)*('Claims Data'!$K$10:$K$9996=G$8)*('Claims Data'!$B$10:$B$9996="TPD")*'Claims Data'!$L$10:$L$9996*'Claims Data'!$H$10:$H$9996)</f>
        <v>298000</v>
      </c>
      <c r="H34" s="7" cm="1">
        <f t="array" ref="H34">SUMPRODUCT(('Claims Data'!$I$10:$I$9996=$D34)*('Claims Data'!$K$10:$K$9996=H$8)*('Claims Data'!$B$10:$B$9996="TPD")*'Claims Data'!$L$10:$L$9996*'Claims Data'!$H$10:$H$9996)</f>
        <v>479000</v>
      </c>
      <c r="I34" s="7" cm="1">
        <f t="array" ref="I34">SUMPRODUCT(('Claims Data'!$I$10:$I$9996=$D34)*('Claims Data'!$K$10:$K$9996=I$8)*('Claims Data'!$B$10:$B$9996="TPD")*'Claims Data'!$L$10:$L$9996*'Claims Data'!$H$10:$H$9996)</f>
        <v>256000</v>
      </c>
      <c r="J34" s="7" cm="1">
        <f t="array" ref="J34">SUMPRODUCT(('Claims Data'!$I$10:$I$9996=$D34)*('Claims Data'!$K$10:$K$9996=J$8)*('Claims Data'!$B$10:$B$9996="TPD")*'Claims Data'!$L$10:$L$9996*'Claims Data'!$H$10:$H$9996)</f>
        <v>287000</v>
      </c>
      <c r="K34" s="7" cm="1">
        <f t="array" ref="K34">SUMPRODUCT(('Claims Data'!$I$10:$I$9996=$D34)*('Claims Data'!$K$10:$K$9996=K$8)*('Claims Data'!$B$10:$B$9996="TPD")*'Claims Data'!$L$10:$L$9996*'Claims Data'!$H$10:$H$9996)</f>
        <v>212600</v>
      </c>
      <c r="L34" s="7" cm="1">
        <f t="array" ref="L34">SUMPRODUCT(('Claims Data'!$I$10:$I$9996=$D34)*('Claims Data'!$K$10:$K$9996=L$8)*('Claims Data'!$B$10:$B$9996="TPD")*'Claims Data'!$L$10:$L$9996*'Claims Data'!$H$10:$H$9996)</f>
        <v>941800</v>
      </c>
      <c r="M34" s="7" cm="1">
        <f t="array" ref="M34">SUMPRODUCT(('Claims Data'!$I$10:$I$9996=$D34)*('Claims Data'!$K$10:$K$9996=M$8)*('Claims Data'!$B$10:$B$9996="TPD")*'Claims Data'!$L$10:$L$9996*'Claims Data'!$H$10:$H$9996)</f>
        <v>244000</v>
      </c>
      <c r="N34" s="7" cm="1">
        <f t="array" ref="N34">SUMPRODUCT(('Claims Data'!$I$10:$I$9996=$D34)*('Claims Data'!$K$10:$K$9996=N$8)*('Claims Data'!$B$10:$B$9996="TPD")*'Claims Data'!$L$10:$L$9996*'Claims Data'!$H$10:$H$9996)</f>
        <v>347400</v>
      </c>
      <c r="O34" s="7" cm="1">
        <f t="array" ref="O34">SUMPRODUCT(('Claims Data'!$I$10:$I$9996=$D34)*('Claims Data'!$K$10:$K$9996=O$8)*('Claims Data'!$B$10:$B$9996="TPD")*'Claims Data'!$L$10:$L$9996*'Claims Data'!$H$10:$H$9996)</f>
        <v>334400</v>
      </c>
      <c r="P34" s="7"/>
      <c r="Q34" s="7"/>
      <c r="R34" s="7"/>
      <c r="S34" s="7"/>
      <c r="T34" s="7"/>
      <c r="U34" s="7"/>
      <c r="V34" s="7"/>
      <c r="W34" s="7"/>
      <c r="X34" s="7"/>
      <c r="Y34" s="7"/>
      <c r="Z34" s="7"/>
      <c r="AA34" s="7"/>
      <c r="AB34" s="7"/>
      <c r="AC34" s="7"/>
      <c r="AD34" s="7"/>
      <c r="AE34" s="7"/>
      <c r="AF34" s="7"/>
      <c r="AG34" s="7"/>
      <c r="AH34" s="7"/>
      <c r="AI34" s="7"/>
      <c r="AJ34" s="7"/>
      <c r="AK34" s="7"/>
      <c r="AL34" s="7"/>
      <c r="AM34" s="7"/>
      <c r="AN34" s="9"/>
      <c r="AO34" s="7"/>
    </row>
    <row r="35" spans="2:41" ht="14" x14ac:dyDescent="0.3">
      <c r="B35" s="245"/>
      <c r="C35" s="122">
        <f t="shared" si="1"/>
        <v>2022</v>
      </c>
      <c r="D35" s="29" t="s">
        <v>184</v>
      </c>
      <c r="E35" s="8" cm="1">
        <f t="array" ref="E35">SUMPRODUCT(('Claims Data'!$I$10:$I$9996=$D35)*('Claims Data'!$K$10:$K$9996=E$8)*('Claims Data'!$B$10:$B$9996="TPD")*'Claims Data'!$L$10:$L$9996*'Claims Data'!$H$10:$H$9996)</f>
        <v>0</v>
      </c>
      <c r="F35" s="7" cm="1">
        <f t="array" ref="F35">SUMPRODUCT(('Claims Data'!$I$10:$I$9996=$D35)*('Claims Data'!$K$10:$K$9996=F$8)*('Claims Data'!$B$10:$B$9996="TPD")*'Claims Data'!$L$10:$L$9996*'Claims Data'!$H$10:$H$9996)</f>
        <v>10000</v>
      </c>
      <c r="G35" s="7" cm="1">
        <f t="array" ref="G35">SUMPRODUCT(('Claims Data'!$I$10:$I$9996=$D35)*('Claims Data'!$K$10:$K$9996=G$8)*('Claims Data'!$B$10:$B$9996="TPD")*'Claims Data'!$L$10:$L$9996*'Claims Data'!$H$10:$H$9996)</f>
        <v>510200</v>
      </c>
      <c r="H35" s="7" cm="1">
        <f t="array" ref="H35">SUMPRODUCT(('Claims Data'!$I$10:$I$9996=$D35)*('Claims Data'!$K$10:$K$9996=H$8)*('Claims Data'!$B$10:$B$9996="TPD")*'Claims Data'!$L$10:$L$9996*'Claims Data'!$H$10:$H$9996)</f>
        <v>330000</v>
      </c>
      <c r="I35" s="7" cm="1">
        <f t="array" ref="I35">SUMPRODUCT(('Claims Data'!$I$10:$I$9996=$D35)*('Claims Data'!$K$10:$K$9996=I$8)*('Claims Data'!$B$10:$B$9996="TPD")*'Claims Data'!$L$10:$L$9996*'Claims Data'!$H$10:$H$9996)</f>
        <v>217000</v>
      </c>
      <c r="J35" s="7" cm="1">
        <f t="array" ref="J35">SUMPRODUCT(('Claims Data'!$I$10:$I$9996=$D35)*('Claims Data'!$K$10:$K$9996=J$8)*('Claims Data'!$B$10:$B$9996="TPD")*'Claims Data'!$L$10:$L$9996*'Claims Data'!$H$10:$H$9996)</f>
        <v>258000</v>
      </c>
      <c r="K35" s="7" cm="1">
        <f t="array" ref="K35">SUMPRODUCT(('Claims Data'!$I$10:$I$9996=$D35)*('Claims Data'!$K$10:$K$9996=K$8)*('Claims Data'!$B$10:$B$9996="TPD")*'Claims Data'!$L$10:$L$9996*'Claims Data'!$H$10:$H$9996)</f>
        <v>441800</v>
      </c>
      <c r="L35" s="7" cm="1">
        <f t="array" ref="L35">SUMPRODUCT(('Claims Data'!$I$10:$I$9996=$D35)*('Claims Data'!$K$10:$K$9996=L$8)*('Claims Data'!$B$10:$B$9996="TPD")*'Claims Data'!$L$10:$L$9996*'Claims Data'!$H$10:$H$9996)</f>
        <v>216000</v>
      </c>
      <c r="M35" s="7" cm="1">
        <f t="array" ref="M35">SUMPRODUCT(('Claims Data'!$I$10:$I$9996=$D35)*('Claims Data'!$K$10:$K$9996=M$8)*('Claims Data'!$B$10:$B$9996="TPD")*'Claims Data'!$L$10:$L$9996*'Claims Data'!$H$10:$H$9996)</f>
        <v>376400</v>
      </c>
      <c r="N35" s="7" cm="1">
        <f t="array" ref="N35">SUMPRODUCT(('Claims Data'!$I$10:$I$9996=$D35)*('Claims Data'!$K$10:$K$9996=N$8)*('Claims Data'!$B$10:$B$9996="TPD")*'Claims Data'!$L$10:$L$9996*'Claims Data'!$H$10:$H$9996)</f>
        <v>550200</v>
      </c>
      <c r="O35" s="7"/>
      <c r="P35" s="7"/>
      <c r="Q35" s="7"/>
      <c r="R35" s="7"/>
      <c r="S35" s="7"/>
      <c r="T35" s="7"/>
      <c r="U35" s="7"/>
      <c r="V35" s="7"/>
      <c r="W35" s="7"/>
      <c r="X35" s="7"/>
      <c r="Y35" s="7"/>
      <c r="Z35" s="7"/>
      <c r="AA35" s="7"/>
      <c r="AB35" s="7"/>
      <c r="AC35" s="7"/>
      <c r="AD35" s="7"/>
      <c r="AE35" s="7"/>
      <c r="AF35" s="7"/>
      <c r="AG35" s="7"/>
      <c r="AH35" s="7"/>
      <c r="AI35" s="7"/>
      <c r="AJ35" s="7"/>
      <c r="AK35" s="7"/>
      <c r="AL35" s="7"/>
      <c r="AM35" s="7"/>
      <c r="AN35" s="9"/>
      <c r="AO35" s="7"/>
    </row>
    <row r="36" spans="2:41" ht="14" x14ac:dyDescent="0.3">
      <c r="B36" s="245"/>
      <c r="C36" s="122">
        <f t="shared" si="1"/>
        <v>2022</v>
      </c>
      <c r="D36" s="29" t="s">
        <v>185</v>
      </c>
      <c r="E36" s="8" cm="1">
        <f t="array" ref="E36">SUMPRODUCT(('Claims Data'!$I$10:$I$9996=$D36)*('Claims Data'!$K$10:$K$9996=E$8)*('Claims Data'!$B$10:$B$9996="TPD")*'Claims Data'!$L$10:$L$9996*'Claims Data'!$H$10:$H$9996)</f>
        <v>122000</v>
      </c>
      <c r="F36" s="7" cm="1">
        <f t="array" ref="F36">SUMPRODUCT(('Claims Data'!$I$10:$I$9996=$D36)*('Claims Data'!$K$10:$K$9996=F$8)*('Claims Data'!$B$10:$B$9996="TPD")*'Claims Data'!$L$10:$L$9996*'Claims Data'!$H$10:$H$9996)</f>
        <v>241000</v>
      </c>
      <c r="G36" s="7" cm="1">
        <f t="array" ref="G36">SUMPRODUCT(('Claims Data'!$I$10:$I$9996=$D36)*('Claims Data'!$K$10:$K$9996=G$8)*('Claims Data'!$B$10:$B$9996="TPD")*'Claims Data'!$L$10:$L$9996*'Claims Data'!$H$10:$H$9996)</f>
        <v>99000</v>
      </c>
      <c r="H36" s="7" cm="1">
        <f t="array" ref="H36">SUMPRODUCT(('Claims Data'!$I$10:$I$9996=$D36)*('Claims Data'!$K$10:$K$9996=H$8)*('Claims Data'!$B$10:$B$9996="TPD")*'Claims Data'!$L$10:$L$9996*'Claims Data'!$H$10:$H$9996)</f>
        <v>533800</v>
      </c>
      <c r="I36" s="7" cm="1">
        <f t="array" ref="I36">SUMPRODUCT(('Claims Data'!$I$10:$I$9996=$D36)*('Claims Data'!$K$10:$K$9996=I$8)*('Claims Data'!$B$10:$B$9996="TPD")*'Claims Data'!$L$10:$L$9996*'Claims Data'!$H$10:$H$9996)</f>
        <v>454200</v>
      </c>
      <c r="J36" s="7" cm="1">
        <f t="array" ref="J36">SUMPRODUCT(('Claims Data'!$I$10:$I$9996=$D36)*('Claims Data'!$K$10:$K$9996=J$8)*('Claims Data'!$B$10:$B$9996="TPD")*'Claims Data'!$L$10:$L$9996*'Claims Data'!$H$10:$H$9996)</f>
        <v>220000</v>
      </c>
      <c r="K36" s="7" cm="1">
        <f t="array" ref="K36">SUMPRODUCT(('Claims Data'!$I$10:$I$9996=$D36)*('Claims Data'!$K$10:$K$9996=K$8)*('Claims Data'!$B$10:$B$9996="TPD")*'Claims Data'!$L$10:$L$9996*'Claims Data'!$H$10:$H$9996)</f>
        <v>294000</v>
      </c>
      <c r="L36" s="7" cm="1">
        <f t="array" ref="L36">SUMPRODUCT(('Claims Data'!$I$10:$I$9996=$D36)*('Claims Data'!$K$10:$K$9996=L$8)*('Claims Data'!$B$10:$B$9996="TPD")*'Claims Data'!$L$10:$L$9996*'Claims Data'!$H$10:$H$9996)</f>
        <v>646800</v>
      </c>
      <c r="M36" s="7" cm="1">
        <f t="array" ref="M36">SUMPRODUCT(('Claims Data'!$I$10:$I$9996=$D36)*('Claims Data'!$K$10:$K$9996=M$8)*('Claims Data'!$B$10:$B$9996="TPD")*'Claims Data'!$L$10:$L$9996*'Claims Data'!$H$10:$H$9996)</f>
        <v>768400</v>
      </c>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9"/>
      <c r="AO36" s="7"/>
    </row>
    <row r="37" spans="2:41" ht="14" x14ac:dyDescent="0.3">
      <c r="B37" s="245"/>
      <c r="C37" s="122">
        <f t="shared" si="1"/>
        <v>2023</v>
      </c>
      <c r="D37" s="29" t="s">
        <v>186</v>
      </c>
      <c r="E37" s="8" cm="1">
        <f t="array" ref="E37">SUMPRODUCT(('Claims Data'!$I$10:$I$9996=$D37)*('Claims Data'!$K$10:$K$9996=E$8)*('Claims Data'!$B$10:$B$9996="TPD")*'Claims Data'!$L$10:$L$9996*'Claims Data'!$H$10:$H$9996)</f>
        <v>0</v>
      </c>
      <c r="F37" s="7" cm="1">
        <f t="array" ref="F37">SUMPRODUCT(('Claims Data'!$I$10:$I$9996=$D37)*('Claims Data'!$K$10:$K$9996=F$8)*('Claims Data'!$B$10:$B$9996="TPD")*'Claims Data'!$L$10:$L$9996*'Claims Data'!$H$10:$H$9996)</f>
        <v>96000</v>
      </c>
      <c r="G37" s="7" cm="1">
        <f t="array" ref="G37">SUMPRODUCT(('Claims Data'!$I$10:$I$9996=$D37)*('Claims Data'!$K$10:$K$9996=G$8)*('Claims Data'!$B$10:$B$9996="TPD")*'Claims Data'!$L$10:$L$9996*'Claims Data'!$H$10:$H$9996)</f>
        <v>222000</v>
      </c>
      <c r="H37" s="7" cm="1">
        <f t="array" ref="H37">SUMPRODUCT(('Claims Data'!$I$10:$I$9996=$D37)*('Claims Data'!$K$10:$K$9996=H$8)*('Claims Data'!$B$10:$B$9996="TPD")*'Claims Data'!$L$10:$L$9996*'Claims Data'!$H$10:$H$9996)</f>
        <v>360200</v>
      </c>
      <c r="I37" s="7" cm="1">
        <f t="array" ref="I37">SUMPRODUCT(('Claims Data'!$I$10:$I$9996=$D37)*('Claims Data'!$K$10:$K$9996=I$8)*('Claims Data'!$B$10:$B$9996="TPD")*'Claims Data'!$L$10:$L$9996*'Claims Data'!$H$10:$H$9996)</f>
        <v>533600</v>
      </c>
      <c r="J37" s="7" cm="1">
        <f t="array" ref="J37">SUMPRODUCT(('Claims Data'!$I$10:$I$9996=$D37)*('Claims Data'!$K$10:$K$9996=J$8)*('Claims Data'!$B$10:$B$9996="TPD")*'Claims Data'!$L$10:$L$9996*'Claims Data'!$H$10:$H$9996)</f>
        <v>415800</v>
      </c>
      <c r="K37" s="7" cm="1">
        <f t="array" ref="K37">SUMPRODUCT(('Claims Data'!$I$10:$I$9996=$D37)*('Claims Data'!$K$10:$K$9996=K$8)*('Claims Data'!$B$10:$B$9996="TPD")*'Claims Data'!$L$10:$L$9996*'Claims Data'!$H$10:$H$9996)</f>
        <v>456800</v>
      </c>
      <c r="L37" s="7" cm="1">
        <f t="array" ref="L37">SUMPRODUCT(('Claims Data'!$I$10:$I$9996=$D37)*('Claims Data'!$K$10:$K$9996=L$8)*('Claims Data'!$B$10:$B$9996="TPD")*'Claims Data'!$L$10:$L$9996*'Claims Data'!$H$10:$H$9996)</f>
        <v>383200</v>
      </c>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9"/>
      <c r="AO37" s="7"/>
    </row>
    <row r="38" spans="2:41" ht="14" x14ac:dyDescent="0.3">
      <c r="B38" s="245"/>
      <c r="C38" s="122">
        <f t="shared" si="1"/>
        <v>2023</v>
      </c>
      <c r="D38" s="29" t="s">
        <v>187</v>
      </c>
      <c r="E38" s="8" cm="1">
        <f t="array" ref="E38">SUMPRODUCT(('Claims Data'!$I$10:$I$9996=$D38)*('Claims Data'!$K$10:$K$9996=E$8)*('Claims Data'!$B$10:$B$9996="TPD")*'Claims Data'!$L$10:$L$9996*'Claims Data'!$H$10:$H$9996)</f>
        <v>0</v>
      </c>
      <c r="F38" s="7" cm="1">
        <f t="array" ref="F38">SUMPRODUCT(('Claims Data'!$I$10:$I$9996=$D38)*('Claims Data'!$K$10:$K$9996=F$8)*('Claims Data'!$B$10:$B$9996="TPD")*'Claims Data'!$L$10:$L$9996*'Claims Data'!$H$10:$H$9996)</f>
        <v>100000</v>
      </c>
      <c r="G38" s="7" cm="1">
        <f t="array" ref="G38">SUMPRODUCT(('Claims Data'!$I$10:$I$9996=$D38)*('Claims Data'!$K$10:$K$9996=G$8)*('Claims Data'!$B$10:$B$9996="TPD")*'Claims Data'!$L$10:$L$9996*'Claims Data'!$H$10:$H$9996)</f>
        <v>243000</v>
      </c>
      <c r="H38" s="7" cm="1">
        <f t="array" ref="H38">SUMPRODUCT(('Claims Data'!$I$10:$I$9996=$D38)*('Claims Data'!$K$10:$K$9996=H$8)*('Claims Data'!$B$10:$B$9996="TPD")*'Claims Data'!$L$10:$L$9996*'Claims Data'!$H$10:$H$9996)</f>
        <v>427000</v>
      </c>
      <c r="I38" s="7" cm="1">
        <f t="array" ref="I38">SUMPRODUCT(('Claims Data'!$I$10:$I$9996=$D38)*('Claims Data'!$K$10:$K$9996=I$8)*('Claims Data'!$B$10:$B$9996="TPD")*'Claims Data'!$L$10:$L$9996*'Claims Data'!$H$10:$H$9996)</f>
        <v>512800</v>
      </c>
      <c r="J38" s="7" cm="1">
        <f t="array" ref="J38">SUMPRODUCT(('Claims Data'!$I$10:$I$9996=$D38)*('Claims Data'!$K$10:$K$9996=J$8)*('Claims Data'!$B$10:$B$9996="TPD")*'Claims Data'!$L$10:$L$9996*'Claims Data'!$H$10:$H$9996)</f>
        <v>496400</v>
      </c>
      <c r="K38" s="7" cm="1">
        <f t="array" ref="K38">SUMPRODUCT(('Claims Data'!$I$10:$I$9996=$D38)*('Claims Data'!$K$10:$K$9996=K$8)*('Claims Data'!$B$10:$B$9996="TPD")*'Claims Data'!$L$10:$L$9996*'Claims Data'!$H$10:$H$9996)</f>
        <v>445800</v>
      </c>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9"/>
      <c r="AO38" s="7"/>
    </row>
    <row r="39" spans="2:41" ht="14" x14ac:dyDescent="0.3">
      <c r="B39" s="245"/>
      <c r="C39" s="122">
        <f t="shared" si="1"/>
        <v>2023</v>
      </c>
      <c r="D39" s="29" t="s">
        <v>188</v>
      </c>
      <c r="E39" s="8" cm="1">
        <f t="array" ref="E39">SUMPRODUCT(('Claims Data'!$I$10:$I$9996=$D39)*('Claims Data'!$K$10:$K$9996=E$8)*('Claims Data'!$B$10:$B$9996="TPD")*'Claims Data'!$L$10:$L$9996*'Claims Data'!$H$10:$H$9996)</f>
        <v>34000</v>
      </c>
      <c r="F39" s="7" cm="1">
        <f t="array" ref="F39">SUMPRODUCT(('Claims Data'!$I$10:$I$9996=$D39)*('Claims Data'!$K$10:$K$9996=F$8)*('Claims Data'!$B$10:$B$9996="TPD")*'Claims Data'!$L$10:$L$9996*'Claims Data'!$H$10:$H$9996)</f>
        <v>0</v>
      </c>
      <c r="G39" s="7" cm="1">
        <f t="array" ref="G39">SUMPRODUCT(('Claims Data'!$I$10:$I$9996=$D39)*('Claims Data'!$K$10:$K$9996=G$8)*('Claims Data'!$B$10:$B$9996="TPD")*'Claims Data'!$L$10:$L$9996*'Claims Data'!$H$10:$H$9996)</f>
        <v>360200</v>
      </c>
      <c r="H39" s="7" cm="1">
        <f t="array" ref="H39">SUMPRODUCT(('Claims Data'!$I$10:$I$9996=$D39)*('Claims Data'!$K$10:$K$9996=H$8)*('Claims Data'!$B$10:$B$9996="TPD")*'Claims Data'!$L$10:$L$9996*'Claims Data'!$H$10:$H$9996)</f>
        <v>643400</v>
      </c>
      <c r="I39" s="7" cm="1">
        <f t="array" ref="I39">SUMPRODUCT(('Claims Data'!$I$10:$I$9996=$D39)*('Claims Data'!$K$10:$K$9996=I$8)*('Claims Data'!$B$10:$B$9996="TPD")*'Claims Data'!$L$10:$L$9996*'Claims Data'!$H$10:$H$9996)</f>
        <v>419200</v>
      </c>
      <c r="J39" s="7" cm="1">
        <f t="array" ref="J39">SUMPRODUCT(('Claims Data'!$I$10:$I$9996=$D39)*('Claims Data'!$K$10:$K$9996=J$8)*('Claims Data'!$B$10:$B$9996="TPD")*'Claims Data'!$L$10:$L$9996*'Claims Data'!$H$10:$H$9996)</f>
        <v>484000</v>
      </c>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9"/>
      <c r="AO39" s="7"/>
    </row>
    <row r="40" spans="2:41" ht="14" x14ac:dyDescent="0.3">
      <c r="B40" s="245"/>
      <c r="C40" s="122">
        <f t="shared" si="1"/>
        <v>2023</v>
      </c>
      <c r="D40" s="29" t="s">
        <v>189</v>
      </c>
      <c r="E40" s="8" cm="1">
        <f t="array" ref="E40">SUMPRODUCT(('Claims Data'!$I$10:$I$9996=$D40)*('Claims Data'!$K$10:$K$9996=E$8)*('Claims Data'!$B$10:$B$9996="TPD")*'Claims Data'!$L$10:$L$9996*'Claims Data'!$H$10:$H$9996)</f>
        <v>0</v>
      </c>
      <c r="F40" s="7" cm="1">
        <f t="array" ref="F40">SUMPRODUCT(('Claims Data'!$I$10:$I$9996=$D40)*('Claims Data'!$K$10:$K$9996=F$8)*('Claims Data'!$B$10:$B$9996="TPD")*'Claims Data'!$L$10:$L$9996*'Claims Data'!$H$10:$H$9996)</f>
        <v>0</v>
      </c>
      <c r="G40" s="7" cm="1">
        <f t="array" ref="G40">SUMPRODUCT(('Claims Data'!$I$10:$I$9996=$D40)*('Claims Data'!$K$10:$K$9996=G$8)*('Claims Data'!$B$10:$B$9996="TPD")*'Claims Data'!$L$10:$L$9996*'Claims Data'!$H$10:$H$9996)</f>
        <v>184000</v>
      </c>
      <c r="H40" s="7" cm="1">
        <f t="array" ref="H40">SUMPRODUCT(('Claims Data'!$I$10:$I$9996=$D40)*('Claims Data'!$K$10:$K$9996=H$8)*('Claims Data'!$B$10:$B$9996="TPD")*'Claims Data'!$L$10:$L$9996*'Claims Data'!$H$10:$H$9996)</f>
        <v>449600</v>
      </c>
      <c r="I40" s="7" cm="1">
        <f t="array" ref="I40">SUMPRODUCT(('Claims Data'!$I$10:$I$9996=$D40)*('Claims Data'!$K$10:$K$9996=I$8)*('Claims Data'!$B$10:$B$9996="TPD")*'Claims Data'!$L$10:$L$9996*'Claims Data'!$H$10:$H$9996)</f>
        <v>548800</v>
      </c>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9"/>
      <c r="AO40" s="7"/>
    </row>
    <row r="41" spans="2:41" ht="14" x14ac:dyDescent="0.3">
      <c r="B41" s="245"/>
      <c r="C41" s="122">
        <f t="shared" si="1"/>
        <v>2024</v>
      </c>
      <c r="D41" s="29" t="s">
        <v>190</v>
      </c>
      <c r="E41" s="8" cm="1">
        <f t="array" ref="E41">SUMPRODUCT(('Claims Data'!$I$10:$I$9996=$D41)*('Claims Data'!$K$10:$K$9996=E$8)*('Claims Data'!$B$10:$B$9996="TPD")*'Claims Data'!$L$10:$L$9996*'Claims Data'!$H$10:$H$9996)</f>
        <v>0</v>
      </c>
      <c r="F41" s="7" cm="1">
        <f t="array" ref="F41">SUMPRODUCT(('Claims Data'!$I$10:$I$9996=$D41)*('Claims Data'!$K$10:$K$9996=F$8)*('Claims Data'!$B$10:$B$9996="TPD")*'Claims Data'!$L$10:$L$9996*'Claims Data'!$H$10:$H$9996)</f>
        <v>22000</v>
      </c>
      <c r="G41" s="7" cm="1">
        <f t="array" ref="G41">SUMPRODUCT(('Claims Data'!$I$10:$I$9996=$D41)*('Claims Data'!$K$10:$K$9996=G$8)*('Claims Data'!$B$10:$B$9996="TPD")*'Claims Data'!$L$10:$L$9996*'Claims Data'!$H$10:$H$9996)</f>
        <v>247600</v>
      </c>
      <c r="H41" s="7" cm="1">
        <f t="array" ref="H41">SUMPRODUCT(('Claims Data'!$I$10:$I$9996=$D41)*('Claims Data'!$K$10:$K$9996=H$8)*('Claims Data'!$B$10:$B$9996="TPD")*'Claims Data'!$L$10:$L$9996*'Claims Data'!$H$10:$H$9996)</f>
        <v>666600</v>
      </c>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9"/>
      <c r="AO41" s="7"/>
    </row>
    <row r="42" spans="2:41" ht="14" x14ac:dyDescent="0.3">
      <c r="B42" s="245"/>
      <c r="C42" s="122">
        <f t="shared" si="1"/>
        <v>2024</v>
      </c>
      <c r="D42" s="29" t="s">
        <v>191</v>
      </c>
      <c r="E42" s="8" cm="1">
        <f t="array" ref="E42">SUMPRODUCT(('Claims Data'!$I$10:$I$9996=$D42)*('Claims Data'!$K$10:$K$9996=E$8)*('Claims Data'!$B$10:$B$9996="TPD")*'Claims Data'!$L$10:$L$9996*'Claims Data'!$H$10:$H$9996)</f>
        <v>0</v>
      </c>
      <c r="F42" s="7" cm="1">
        <f t="array" ref="F42">SUMPRODUCT(('Claims Data'!$I$10:$I$9996=$D42)*('Claims Data'!$K$10:$K$9996=F$8)*('Claims Data'!$B$10:$B$9996="TPD")*'Claims Data'!$L$10:$L$9996*'Claims Data'!$H$10:$H$9996)</f>
        <v>10000</v>
      </c>
      <c r="G42" s="7" cm="1">
        <f t="array" ref="G42">SUMPRODUCT(('Claims Data'!$I$10:$I$9996=$D42)*('Claims Data'!$K$10:$K$9996=G$8)*('Claims Data'!$B$10:$B$9996="TPD")*'Claims Data'!$L$10:$L$9996*'Claims Data'!$H$10:$H$9996)</f>
        <v>288800</v>
      </c>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9"/>
      <c r="AO42" s="7"/>
    </row>
    <row r="43" spans="2:41" ht="14" x14ac:dyDescent="0.3">
      <c r="B43" s="245"/>
      <c r="C43" s="122">
        <f t="shared" si="1"/>
        <v>2024</v>
      </c>
      <c r="D43" s="29" t="s">
        <v>192</v>
      </c>
      <c r="E43" s="8" cm="1">
        <f t="array" ref="E43">SUMPRODUCT(('Claims Data'!$I$10:$I$9996=$D43)*('Claims Data'!$K$10:$K$9996=E$8)*('Claims Data'!$B$10:$B$9996="TPD")*'Claims Data'!$L$10:$L$9996*'Claims Data'!$H$10:$H$9996)</f>
        <v>19200</v>
      </c>
      <c r="F43" s="7" cm="1">
        <f t="array" ref="F43">SUMPRODUCT(('Claims Data'!$I$10:$I$9996=$D43)*('Claims Data'!$K$10:$K$9996=F$8)*('Claims Data'!$B$10:$B$9996="TPD")*'Claims Data'!$L$10:$L$9996*'Claims Data'!$H$10:$H$9996)</f>
        <v>248000</v>
      </c>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9"/>
      <c r="AO43" s="7"/>
    </row>
    <row r="44" spans="2:41" ht="14" x14ac:dyDescent="0.3">
      <c r="B44" s="245"/>
      <c r="C44" s="123">
        <f t="shared" si="1"/>
        <v>2024</v>
      </c>
      <c r="D44" s="41" t="s">
        <v>193</v>
      </c>
      <c r="E44" s="44" cm="1">
        <f t="array" ref="E44">SUMPRODUCT(('Claims Data'!$I$10:$I$9996=$D44)*('Claims Data'!$K$10:$K$9996=E$8)*('Claims Data'!$B$10:$B$9996="TPD")*'Claims Data'!$L$10:$L$9996*'Claims Data'!$H$10:$H$9996)</f>
        <v>63200</v>
      </c>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8"/>
      <c r="AO44" s="7"/>
    </row>
    <row r="46" spans="2:41" ht="14" x14ac:dyDescent="0.3">
      <c r="C46" s="10" t="s">
        <v>233</v>
      </c>
    </row>
    <row r="47" spans="2:41" ht="14" x14ac:dyDescent="0.3">
      <c r="E47" s="246" t="s">
        <v>121</v>
      </c>
      <c r="F47" s="246"/>
      <c r="G47" s="246"/>
      <c r="H47" s="246"/>
      <c r="I47" s="246"/>
      <c r="J47" s="246"/>
      <c r="K47" s="246"/>
      <c r="L47" s="246"/>
      <c r="M47" s="246"/>
      <c r="N47" s="246"/>
      <c r="O47" s="246"/>
      <c r="P47" s="246"/>
      <c r="Q47" s="246"/>
      <c r="R47" s="246"/>
      <c r="S47" s="246"/>
      <c r="T47" s="246"/>
      <c r="U47" s="246"/>
      <c r="V47" s="246"/>
      <c r="W47" s="246"/>
      <c r="X47" s="246"/>
      <c r="Y47" s="246"/>
      <c r="Z47" s="246"/>
      <c r="AA47" s="246"/>
      <c r="AB47" s="246"/>
      <c r="AC47" s="246"/>
      <c r="AD47" s="246"/>
      <c r="AE47" s="246"/>
      <c r="AF47" s="246"/>
      <c r="AG47" s="246"/>
      <c r="AH47" s="246"/>
      <c r="AI47" s="246"/>
      <c r="AJ47" s="246"/>
      <c r="AK47" s="246"/>
      <c r="AL47" s="246"/>
      <c r="AM47" s="246"/>
      <c r="AN47" s="246"/>
    </row>
    <row r="48" spans="2:41" ht="14" x14ac:dyDescent="0.3">
      <c r="C48" s="23" t="s">
        <v>151</v>
      </c>
      <c r="D48" s="23" t="s">
        <v>152</v>
      </c>
      <c r="E48" s="24">
        <v>0</v>
      </c>
      <c r="F48" s="24">
        <f t="shared" ref="F48:AM48" si="2">E48+1</f>
        <v>1</v>
      </c>
      <c r="G48" s="24">
        <f t="shared" si="2"/>
        <v>2</v>
      </c>
      <c r="H48" s="24">
        <f t="shared" si="2"/>
        <v>3</v>
      </c>
      <c r="I48" s="24">
        <f t="shared" si="2"/>
        <v>4</v>
      </c>
      <c r="J48" s="24">
        <f t="shared" si="2"/>
        <v>5</v>
      </c>
      <c r="K48" s="24">
        <f t="shared" si="2"/>
        <v>6</v>
      </c>
      <c r="L48" s="24">
        <f t="shared" si="2"/>
        <v>7</v>
      </c>
      <c r="M48" s="24">
        <f t="shared" si="2"/>
        <v>8</v>
      </c>
      <c r="N48" s="24">
        <f t="shared" si="2"/>
        <v>9</v>
      </c>
      <c r="O48" s="24">
        <f t="shared" si="2"/>
        <v>10</v>
      </c>
      <c r="P48" s="24">
        <f t="shared" si="2"/>
        <v>11</v>
      </c>
      <c r="Q48" s="24">
        <f t="shared" si="2"/>
        <v>12</v>
      </c>
      <c r="R48" s="24">
        <f t="shared" si="2"/>
        <v>13</v>
      </c>
      <c r="S48" s="24">
        <f t="shared" si="2"/>
        <v>14</v>
      </c>
      <c r="T48" s="24">
        <f t="shared" si="2"/>
        <v>15</v>
      </c>
      <c r="U48" s="24">
        <f t="shared" si="2"/>
        <v>16</v>
      </c>
      <c r="V48" s="24">
        <f t="shared" si="2"/>
        <v>17</v>
      </c>
      <c r="W48" s="24">
        <f t="shared" si="2"/>
        <v>18</v>
      </c>
      <c r="X48" s="24">
        <f t="shared" si="2"/>
        <v>19</v>
      </c>
      <c r="Y48" s="24">
        <f t="shared" si="2"/>
        <v>20</v>
      </c>
      <c r="Z48" s="24">
        <f t="shared" si="2"/>
        <v>21</v>
      </c>
      <c r="AA48" s="24">
        <f t="shared" si="2"/>
        <v>22</v>
      </c>
      <c r="AB48" s="24">
        <f t="shared" si="2"/>
        <v>23</v>
      </c>
      <c r="AC48" s="24">
        <f t="shared" si="2"/>
        <v>24</v>
      </c>
      <c r="AD48" s="24">
        <f t="shared" si="2"/>
        <v>25</v>
      </c>
      <c r="AE48" s="24">
        <f t="shared" si="2"/>
        <v>26</v>
      </c>
      <c r="AF48" s="24">
        <f t="shared" si="2"/>
        <v>27</v>
      </c>
      <c r="AG48" s="24">
        <f t="shared" si="2"/>
        <v>28</v>
      </c>
      <c r="AH48" s="24">
        <f t="shared" si="2"/>
        <v>29</v>
      </c>
      <c r="AI48" s="24">
        <f t="shared" si="2"/>
        <v>30</v>
      </c>
      <c r="AJ48" s="24">
        <f t="shared" si="2"/>
        <v>31</v>
      </c>
      <c r="AK48" s="24">
        <f t="shared" si="2"/>
        <v>32</v>
      </c>
      <c r="AL48" s="24">
        <f t="shared" si="2"/>
        <v>33</v>
      </c>
      <c r="AM48" s="24">
        <f t="shared" si="2"/>
        <v>34</v>
      </c>
      <c r="AN48" s="25">
        <f>AM48+1</f>
        <v>35</v>
      </c>
    </row>
    <row r="49" spans="2:40" ht="15" customHeight="1" x14ac:dyDescent="0.3">
      <c r="B49" s="245" t="s">
        <v>52</v>
      </c>
      <c r="C49" s="122">
        <f>_xlfn.NUMBERVALUE(LEFT(D49,4))</f>
        <v>2016</v>
      </c>
      <c r="D49" s="29" t="s">
        <v>158</v>
      </c>
      <c r="E49" s="33" cm="1">
        <f t="array" ref="E49">SUMPRODUCT(('Claims Data'!$I$10:$I$9996=$D49)*('Claims Data'!$K$10:$K$9996&lt;=E$48)*('Claims Data'!$B$10:$B$9996="TPD")*'Claims Data'!$L$10:$L$9996*'Claims Data'!$H$10:$H$9996)</f>
        <v>0</v>
      </c>
      <c r="F49" s="34" cm="1">
        <f t="array" ref="F49">SUMPRODUCT(('Claims Data'!$I$10:$I$9996=$D49)*('Claims Data'!$K$10:$K$9996&lt;=F$48)*('Claims Data'!$B$10:$B$9996="TPD")*'Claims Data'!$L$10:$L$9996*'Claims Data'!$H$10:$H$9996)</f>
        <v>27000</v>
      </c>
      <c r="G49" s="34" cm="1">
        <f t="array" ref="G49">SUMPRODUCT(('Claims Data'!$I$10:$I$9996=$D49)*('Claims Data'!$K$10:$K$9996&lt;=G$48)*('Claims Data'!$B$10:$B$9996="TPD")*'Claims Data'!$L$10:$L$9996*'Claims Data'!$H$10:$H$9996)</f>
        <v>47000</v>
      </c>
      <c r="H49" s="34" cm="1">
        <f t="array" ref="H49">SUMPRODUCT(('Claims Data'!$I$10:$I$9996=$D49)*('Claims Data'!$K$10:$K$9996&lt;=H$48)*('Claims Data'!$B$10:$B$9996="TPD")*'Claims Data'!$L$10:$L$9996*'Claims Data'!$H$10:$H$9996)</f>
        <v>192000</v>
      </c>
      <c r="I49" s="34" cm="1">
        <f t="array" ref="I49">SUMPRODUCT(('Claims Data'!$I$10:$I$9996=$D49)*('Claims Data'!$K$10:$K$9996&lt;=I$48)*('Claims Data'!$B$10:$B$9996="TPD")*'Claims Data'!$L$10:$L$9996*'Claims Data'!$H$10:$H$9996)</f>
        <v>380000</v>
      </c>
      <c r="J49" s="34" cm="1">
        <f t="array" ref="J49">SUMPRODUCT(('Claims Data'!$I$10:$I$9996=$D49)*('Claims Data'!$K$10:$K$9996&lt;=J$48)*('Claims Data'!$B$10:$B$9996="TPD")*'Claims Data'!$L$10:$L$9996*'Claims Data'!$H$10:$H$9996)</f>
        <v>447000</v>
      </c>
      <c r="K49" s="34" cm="1">
        <f t="array" ref="K49">SUMPRODUCT(('Claims Data'!$I$10:$I$9996=$D49)*('Claims Data'!$K$10:$K$9996&lt;=K$48)*('Claims Data'!$B$10:$B$9996="TPD")*'Claims Data'!$L$10:$L$9996*'Claims Data'!$H$10:$H$9996)</f>
        <v>541000</v>
      </c>
      <c r="L49" s="34" cm="1">
        <f t="array" ref="L49">SUMPRODUCT(('Claims Data'!$I$10:$I$9996=$D49)*('Claims Data'!$K$10:$K$9996&lt;=L$48)*('Claims Data'!$B$10:$B$9996="TPD")*'Claims Data'!$L$10:$L$9996*'Claims Data'!$H$10:$H$9996)</f>
        <v>731000</v>
      </c>
      <c r="M49" s="34" cm="1">
        <f t="array" ref="M49">SUMPRODUCT(('Claims Data'!$I$10:$I$9996=$D49)*('Claims Data'!$K$10:$K$9996&lt;=M$48)*('Claims Data'!$B$10:$B$9996="TPD")*'Claims Data'!$L$10:$L$9996*'Claims Data'!$H$10:$H$9996)</f>
        <v>922000</v>
      </c>
      <c r="N49" s="34" cm="1">
        <f t="array" ref="N49">SUMPRODUCT(('Claims Data'!$I$10:$I$9996=$D49)*('Claims Data'!$K$10:$K$9996&lt;=N$48)*('Claims Data'!$B$10:$B$9996="TPD")*'Claims Data'!$L$10:$L$9996*'Claims Data'!$H$10:$H$9996)</f>
        <v>992000</v>
      </c>
      <c r="O49" s="34" cm="1">
        <f t="array" ref="O49">SUMPRODUCT(('Claims Data'!$I$10:$I$9996=$D49)*('Claims Data'!$K$10:$K$9996&lt;=O$48)*('Claims Data'!$B$10:$B$9996="TPD")*'Claims Data'!$L$10:$L$9996*'Claims Data'!$H$10:$H$9996)</f>
        <v>1092000</v>
      </c>
      <c r="P49" s="34" cm="1">
        <f t="array" ref="P49">SUMPRODUCT(('Claims Data'!$I$10:$I$9996=$D49)*('Claims Data'!$K$10:$K$9996&lt;=P$48)*('Claims Data'!$B$10:$B$9996="TPD")*'Claims Data'!$L$10:$L$9996*'Claims Data'!$H$10:$H$9996)</f>
        <v>1147000</v>
      </c>
      <c r="Q49" s="34" cm="1">
        <f t="array" ref="Q49">SUMPRODUCT(('Claims Data'!$I$10:$I$9996=$D49)*('Claims Data'!$K$10:$K$9996&lt;=Q$48)*('Claims Data'!$B$10:$B$9996="TPD")*'Claims Data'!$L$10:$L$9996*'Claims Data'!$H$10:$H$9996)</f>
        <v>1147000</v>
      </c>
      <c r="R49" s="34" cm="1">
        <f t="array" ref="R49">SUMPRODUCT(('Claims Data'!$I$10:$I$9996=$D49)*('Claims Data'!$K$10:$K$9996&lt;=R$48)*('Claims Data'!$B$10:$B$9996="TPD")*'Claims Data'!$L$10:$L$9996*'Claims Data'!$H$10:$H$9996)</f>
        <v>1238000</v>
      </c>
      <c r="S49" s="34" cm="1">
        <f t="array" ref="S49">SUMPRODUCT(('Claims Data'!$I$10:$I$9996=$D49)*('Claims Data'!$K$10:$K$9996&lt;=S$48)*('Claims Data'!$B$10:$B$9996="TPD")*'Claims Data'!$L$10:$L$9996*'Claims Data'!$H$10:$H$9996)</f>
        <v>1238000</v>
      </c>
      <c r="T49" s="34" cm="1">
        <f t="array" ref="T49">SUMPRODUCT(('Claims Data'!$I$10:$I$9996=$D49)*('Claims Data'!$K$10:$K$9996&lt;=T$48)*('Claims Data'!$B$10:$B$9996="TPD")*'Claims Data'!$L$10:$L$9996*'Claims Data'!$H$10:$H$9996)</f>
        <v>1238000</v>
      </c>
      <c r="U49" s="34" cm="1">
        <f t="array" ref="U49">SUMPRODUCT(('Claims Data'!$I$10:$I$9996=$D49)*('Claims Data'!$K$10:$K$9996&lt;=U$48)*('Claims Data'!$B$10:$B$9996="TPD")*'Claims Data'!$L$10:$L$9996*'Claims Data'!$H$10:$H$9996)</f>
        <v>1258000</v>
      </c>
      <c r="V49" s="34" cm="1">
        <f t="array" ref="V49">SUMPRODUCT(('Claims Data'!$I$10:$I$9996=$D49)*('Claims Data'!$K$10:$K$9996&lt;=V$48)*('Claims Data'!$B$10:$B$9996="TPD")*'Claims Data'!$L$10:$L$9996*'Claims Data'!$H$10:$H$9996)</f>
        <v>1258000</v>
      </c>
      <c r="W49" s="34" cm="1">
        <f t="array" ref="W49">SUMPRODUCT(('Claims Data'!$I$10:$I$9996=$D49)*('Claims Data'!$K$10:$K$9996&lt;=W$48)*('Claims Data'!$B$10:$B$9996="TPD")*'Claims Data'!$L$10:$L$9996*'Claims Data'!$H$10:$H$9996)</f>
        <v>1258000</v>
      </c>
      <c r="X49" s="34" cm="1">
        <f t="array" ref="X49">SUMPRODUCT(('Claims Data'!$I$10:$I$9996=$D49)*('Claims Data'!$K$10:$K$9996&lt;=X$48)*('Claims Data'!$B$10:$B$9996="TPD")*'Claims Data'!$L$10:$L$9996*'Claims Data'!$H$10:$H$9996)</f>
        <v>1258000</v>
      </c>
      <c r="Y49" s="34" cm="1">
        <f t="array" ref="Y49">SUMPRODUCT(('Claims Data'!$I$10:$I$9996=$D49)*('Claims Data'!$K$10:$K$9996&lt;=Y$48)*('Claims Data'!$B$10:$B$9996="TPD")*'Claims Data'!$L$10:$L$9996*'Claims Data'!$H$10:$H$9996)</f>
        <v>1258000</v>
      </c>
      <c r="Z49" s="34" cm="1">
        <f t="array" ref="Z49">SUMPRODUCT(('Claims Data'!$I$10:$I$9996=$D49)*('Claims Data'!$K$10:$K$9996&lt;=Z$48)*('Claims Data'!$B$10:$B$9996="TPD")*'Claims Data'!$L$10:$L$9996*'Claims Data'!$H$10:$H$9996)</f>
        <v>1328000</v>
      </c>
      <c r="AA49" s="34" cm="1">
        <f t="array" ref="AA49">SUMPRODUCT(('Claims Data'!$I$10:$I$9996=$D49)*('Claims Data'!$K$10:$K$9996&lt;=AA$48)*('Claims Data'!$B$10:$B$9996="TPD")*'Claims Data'!$L$10:$L$9996*'Claims Data'!$H$10:$H$9996)</f>
        <v>1355000</v>
      </c>
      <c r="AB49" s="34" cm="1">
        <f t="array" ref="AB49">SUMPRODUCT(('Claims Data'!$I$10:$I$9996=$D49)*('Claims Data'!$K$10:$K$9996&lt;=AB$48)*('Claims Data'!$B$10:$B$9996="TPD")*'Claims Data'!$L$10:$L$9996*'Claims Data'!$H$10:$H$9996)</f>
        <v>1745000</v>
      </c>
      <c r="AC49" s="34" cm="1">
        <f t="array" ref="AC49">SUMPRODUCT(('Claims Data'!$I$10:$I$9996=$D49)*('Claims Data'!$K$10:$K$9996&lt;=AC$48)*('Claims Data'!$B$10:$B$9996="TPD")*'Claims Data'!$L$10:$L$9996*'Claims Data'!$H$10:$H$9996)</f>
        <v>1804000</v>
      </c>
      <c r="AD49" s="34" cm="1">
        <f t="array" ref="AD49">SUMPRODUCT(('Claims Data'!$I$10:$I$9996=$D49)*('Claims Data'!$K$10:$K$9996&lt;=AD$48)*('Claims Data'!$B$10:$B$9996="TPD")*'Claims Data'!$L$10:$L$9996*'Claims Data'!$H$10:$H$9996)</f>
        <v>1829000</v>
      </c>
      <c r="AE49" s="34" cm="1">
        <f t="array" ref="AE49">SUMPRODUCT(('Claims Data'!$I$10:$I$9996=$D49)*('Claims Data'!$K$10:$K$9996&lt;=AE$48)*('Claims Data'!$B$10:$B$9996="TPD")*'Claims Data'!$L$10:$L$9996*'Claims Data'!$H$10:$H$9996)</f>
        <v>1859000</v>
      </c>
      <c r="AF49" s="34" cm="1">
        <f t="array" ref="AF49">SUMPRODUCT(('Claims Data'!$I$10:$I$9996=$D49)*('Claims Data'!$K$10:$K$9996&lt;=AF$48)*('Claims Data'!$B$10:$B$9996="TPD")*'Claims Data'!$L$10:$L$9996*'Claims Data'!$H$10:$H$9996)</f>
        <v>1995000</v>
      </c>
      <c r="AG49" s="34" cm="1">
        <f t="array" ref="AG49">SUMPRODUCT(('Claims Data'!$I$10:$I$9996=$D49)*('Claims Data'!$K$10:$K$9996&lt;=AG$48)*('Claims Data'!$B$10:$B$9996="TPD")*'Claims Data'!$L$10:$L$9996*'Claims Data'!$H$10:$H$9996)</f>
        <v>2063000</v>
      </c>
      <c r="AH49" s="34" cm="1">
        <f t="array" ref="AH49">SUMPRODUCT(('Claims Data'!$I$10:$I$9996=$D49)*('Claims Data'!$K$10:$K$9996&lt;=AH$48)*('Claims Data'!$B$10:$B$9996="TPD")*'Claims Data'!$L$10:$L$9996*'Claims Data'!$H$10:$H$9996)</f>
        <v>2144000</v>
      </c>
      <c r="AI49" s="34" cm="1">
        <f t="array" ref="AI49">SUMPRODUCT(('Claims Data'!$I$10:$I$9996=$D49)*('Claims Data'!$K$10:$K$9996&lt;=AI$48)*('Claims Data'!$B$10:$B$9996="TPD")*'Claims Data'!$L$10:$L$9996*'Claims Data'!$H$10:$H$9996)</f>
        <v>2192000</v>
      </c>
      <c r="AJ49" s="34" cm="1">
        <f t="array" ref="AJ49">SUMPRODUCT(('Claims Data'!$I$10:$I$9996=$D49)*('Claims Data'!$K$10:$K$9996&lt;=AJ$48)*('Claims Data'!$B$10:$B$9996="TPD")*'Claims Data'!$L$10:$L$9996*'Claims Data'!$H$10:$H$9996)</f>
        <v>2192000</v>
      </c>
      <c r="AK49" s="34" cm="1">
        <f t="array" ref="AK49">SUMPRODUCT(('Claims Data'!$I$10:$I$9996=$D49)*('Claims Data'!$K$10:$K$9996&lt;=AK$48)*('Claims Data'!$B$10:$B$9996="TPD")*'Claims Data'!$L$10:$L$9996*'Claims Data'!$H$10:$H$9996)</f>
        <v>2290000</v>
      </c>
      <c r="AL49" s="34" cm="1">
        <f t="array" ref="AL49">SUMPRODUCT(('Claims Data'!$I$10:$I$9996=$D49)*('Claims Data'!$K$10:$K$9996&lt;=AL$48)*('Claims Data'!$B$10:$B$9996="TPD")*'Claims Data'!$L$10:$L$9996*'Claims Data'!$H$10:$H$9996)</f>
        <v>2290000</v>
      </c>
      <c r="AM49" s="34" cm="1">
        <f t="array" ref="AM49">SUMPRODUCT(('Claims Data'!$I$10:$I$9996=$D49)*('Claims Data'!$K$10:$K$9996&lt;=AM$48)*('Claims Data'!$B$10:$B$9996="TPD")*'Claims Data'!$L$10:$L$9996*'Claims Data'!$H$10:$H$9996)</f>
        <v>2290000</v>
      </c>
      <c r="AN49" s="36" cm="1">
        <f t="array" ref="AN49">SUMPRODUCT(('Claims Data'!$I$10:$I$9996=$D49)*('Claims Data'!$K$10:$K$9996&lt;=AN$48)*('Claims Data'!$B$10:$B$9996="TPD")*'Claims Data'!$L$10:$L$9996*'Claims Data'!$H$10:$H$9996)</f>
        <v>2290000</v>
      </c>
    </row>
    <row r="50" spans="2:40" ht="14" x14ac:dyDescent="0.3">
      <c r="B50" s="245"/>
      <c r="C50" s="122">
        <f t="shared" ref="C50:C84" si="3">_xlfn.NUMBERVALUE(LEFT(D50,4))</f>
        <v>2016</v>
      </c>
      <c r="D50" s="29" t="s">
        <v>159</v>
      </c>
      <c r="E50" s="8" cm="1">
        <f t="array" ref="E50">SUMPRODUCT(('Claims Data'!$I$10:$I$9996=$D50)*('Claims Data'!$K$10:$K$9996&lt;=E$48)*('Claims Data'!$B$10:$B$9996="TPD")*'Claims Data'!$L$10:$L$9996*'Claims Data'!$H$10:$H$9996)</f>
        <v>0</v>
      </c>
      <c r="F50" s="7" cm="1">
        <f t="array" ref="F50">SUMPRODUCT(('Claims Data'!$I$10:$I$9996=$D50)*('Claims Data'!$K$10:$K$9996&lt;=F$48)*('Claims Data'!$B$10:$B$9996="TPD")*'Claims Data'!$L$10:$L$9996*'Claims Data'!$H$10:$H$9996)</f>
        <v>0</v>
      </c>
      <c r="G50" s="7" cm="1">
        <f t="array" ref="G50">SUMPRODUCT(('Claims Data'!$I$10:$I$9996=$D50)*('Claims Data'!$K$10:$K$9996&lt;=G$48)*('Claims Data'!$B$10:$B$9996="TPD")*'Claims Data'!$L$10:$L$9996*'Claims Data'!$H$10:$H$9996)</f>
        <v>32000</v>
      </c>
      <c r="H50" s="7" cm="1">
        <f t="array" ref="H50">SUMPRODUCT(('Claims Data'!$I$10:$I$9996=$D50)*('Claims Data'!$K$10:$K$9996&lt;=H$48)*('Claims Data'!$B$10:$B$9996="TPD")*'Claims Data'!$L$10:$L$9996*'Claims Data'!$H$10:$H$9996)</f>
        <v>32000</v>
      </c>
      <c r="I50" s="7" cm="1">
        <f t="array" ref="I50">SUMPRODUCT(('Claims Data'!$I$10:$I$9996=$D50)*('Claims Data'!$K$10:$K$9996&lt;=I$48)*('Claims Data'!$B$10:$B$9996="TPD")*'Claims Data'!$L$10:$L$9996*'Claims Data'!$H$10:$H$9996)</f>
        <v>273000</v>
      </c>
      <c r="J50" s="7" cm="1">
        <f t="array" ref="J50">SUMPRODUCT(('Claims Data'!$I$10:$I$9996=$D50)*('Claims Data'!$K$10:$K$9996&lt;=J$48)*('Claims Data'!$B$10:$B$9996="TPD")*'Claims Data'!$L$10:$L$9996*'Claims Data'!$H$10:$H$9996)</f>
        <v>384000</v>
      </c>
      <c r="K50" s="7" cm="1">
        <f t="array" ref="K50">SUMPRODUCT(('Claims Data'!$I$10:$I$9996=$D50)*('Claims Data'!$K$10:$K$9996&lt;=K$48)*('Claims Data'!$B$10:$B$9996="TPD")*'Claims Data'!$L$10:$L$9996*'Claims Data'!$H$10:$H$9996)</f>
        <v>411000</v>
      </c>
      <c r="L50" s="7" cm="1">
        <f t="array" ref="L50">SUMPRODUCT(('Claims Data'!$I$10:$I$9996=$D50)*('Claims Data'!$K$10:$K$9996&lt;=L$48)*('Claims Data'!$B$10:$B$9996="TPD")*'Claims Data'!$L$10:$L$9996*'Claims Data'!$H$10:$H$9996)</f>
        <v>685000</v>
      </c>
      <c r="M50" s="7" cm="1">
        <f t="array" ref="M50">SUMPRODUCT(('Claims Data'!$I$10:$I$9996=$D50)*('Claims Data'!$K$10:$K$9996&lt;=M$48)*('Claims Data'!$B$10:$B$9996="TPD")*'Claims Data'!$L$10:$L$9996*'Claims Data'!$H$10:$H$9996)</f>
        <v>712000</v>
      </c>
      <c r="N50" s="7" cm="1">
        <f t="array" ref="N50">SUMPRODUCT(('Claims Data'!$I$10:$I$9996=$D50)*('Claims Data'!$K$10:$K$9996&lt;=N$48)*('Claims Data'!$B$10:$B$9996="TPD")*'Claims Data'!$L$10:$L$9996*'Claims Data'!$H$10:$H$9996)</f>
        <v>767000</v>
      </c>
      <c r="O50" s="7" cm="1">
        <f t="array" ref="O50">SUMPRODUCT(('Claims Data'!$I$10:$I$9996=$D50)*('Claims Data'!$K$10:$K$9996&lt;=O$48)*('Claims Data'!$B$10:$B$9996="TPD")*'Claims Data'!$L$10:$L$9996*'Claims Data'!$H$10:$H$9996)</f>
        <v>908000</v>
      </c>
      <c r="P50" s="7" cm="1">
        <f t="array" ref="P50">SUMPRODUCT(('Claims Data'!$I$10:$I$9996=$D50)*('Claims Data'!$K$10:$K$9996&lt;=P$48)*('Claims Data'!$B$10:$B$9996="TPD")*'Claims Data'!$L$10:$L$9996*'Claims Data'!$H$10:$H$9996)</f>
        <v>955000</v>
      </c>
      <c r="Q50" s="7" cm="1">
        <f t="array" ref="Q50">SUMPRODUCT(('Claims Data'!$I$10:$I$9996=$D50)*('Claims Data'!$K$10:$K$9996&lt;=Q$48)*('Claims Data'!$B$10:$B$9996="TPD")*'Claims Data'!$L$10:$L$9996*'Claims Data'!$H$10:$H$9996)</f>
        <v>995000</v>
      </c>
      <c r="R50" s="7" cm="1">
        <f t="array" ref="R50">SUMPRODUCT(('Claims Data'!$I$10:$I$9996=$D50)*('Claims Data'!$K$10:$K$9996&lt;=R$48)*('Claims Data'!$B$10:$B$9996="TPD")*'Claims Data'!$L$10:$L$9996*'Claims Data'!$H$10:$H$9996)</f>
        <v>1095000</v>
      </c>
      <c r="S50" s="7" cm="1">
        <f t="array" ref="S50">SUMPRODUCT(('Claims Data'!$I$10:$I$9996=$D50)*('Claims Data'!$K$10:$K$9996&lt;=S$48)*('Claims Data'!$B$10:$B$9996="TPD")*'Claims Data'!$L$10:$L$9996*'Claims Data'!$H$10:$H$9996)</f>
        <v>1306000</v>
      </c>
      <c r="T50" s="7" cm="1">
        <f t="array" ref="T50">SUMPRODUCT(('Claims Data'!$I$10:$I$9996=$D50)*('Claims Data'!$K$10:$K$9996&lt;=T$48)*('Claims Data'!$B$10:$B$9996="TPD")*'Claims Data'!$L$10:$L$9996*'Claims Data'!$H$10:$H$9996)</f>
        <v>1393000</v>
      </c>
      <c r="U50" s="7" cm="1">
        <f t="array" ref="U50">SUMPRODUCT(('Claims Data'!$I$10:$I$9996=$D50)*('Claims Data'!$K$10:$K$9996&lt;=U$48)*('Claims Data'!$B$10:$B$9996="TPD")*'Claims Data'!$L$10:$L$9996*'Claims Data'!$H$10:$H$9996)</f>
        <v>1532000</v>
      </c>
      <c r="V50" s="7" cm="1">
        <f t="array" ref="V50">SUMPRODUCT(('Claims Data'!$I$10:$I$9996=$D50)*('Claims Data'!$K$10:$K$9996&lt;=V$48)*('Claims Data'!$B$10:$B$9996="TPD")*'Claims Data'!$L$10:$L$9996*'Claims Data'!$H$10:$H$9996)</f>
        <v>1532000</v>
      </c>
      <c r="W50" s="7" cm="1">
        <f t="array" ref="W50">SUMPRODUCT(('Claims Data'!$I$10:$I$9996=$D50)*('Claims Data'!$K$10:$K$9996&lt;=W$48)*('Claims Data'!$B$10:$B$9996="TPD")*'Claims Data'!$L$10:$L$9996*'Claims Data'!$H$10:$H$9996)</f>
        <v>1672000</v>
      </c>
      <c r="X50" s="7" cm="1">
        <f t="array" ref="X50">SUMPRODUCT(('Claims Data'!$I$10:$I$9996=$D50)*('Claims Data'!$K$10:$K$9996&lt;=X$48)*('Claims Data'!$B$10:$B$9996="TPD")*'Claims Data'!$L$10:$L$9996*'Claims Data'!$H$10:$H$9996)</f>
        <v>1672000</v>
      </c>
      <c r="Y50" s="7" cm="1">
        <f t="array" ref="Y50">SUMPRODUCT(('Claims Data'!$I$10:$I$9996=$D50)*('Claims Data'!$K$10:$K$9996&lt;=Y$48)*('Claims Data'!$B$10:$B$9996="TPD")*'Claims Data'!$L$10:$L$9996*'Claims Data'!$H$10:$H$9996)</f>
        <v>1672000</v>
      </c>
      <c r="Z50" s="7" cm="1">
        <f t="array" ref="Z50">SUMPRODUCT(('Claims Data'!$I$10:$I$9996=$D50)*('Claims Data'!$K$10:$K$9996&lt;=Z$48)*('Claims Data'!$B$10:$B$9996="TPD")*'Claims Data'!$L$10:$L$9996*'Claims Data'!$H$10:$H$9996)</f>
        <v>1672000</v>
      </c>
      <c r="AA50" s="7" cm="1">
        <f t="array" ref="AA50">SUMPRODUCT(('Claims Data'!$I$10:$I$9996=$D50)*('Claims Data'!$K$10:$K$9996&lt;=AA$48)*('Claims Data'!$B$10:$B$9996="TPD")*'Claims Data'!$L$10:$L$9996*'Claims Data'!$H$10:$H$9996)</f>
        <v>1726000</v>
      </c>
      <c r="AB50" s="7" cm="1">
        <f t="array" ref="AB50">SUMPRODUCT(('Claims Data'!$I$10:$I$9996=$D50)*('Claims Data'!$K$10:$K$9996&lt;=AB$48)*('Claims Data'!$B$10:$B$9996="TPD")*'Claims Data'!$L$10:$L$9996*'Claims Data'!$H$10:$H$9996)</f>
        <v>1844000</v>
      </c>
      <c r="AC50" s="7" cm="1">
        <f t="array" ref="AC50">SUMPRODUCT(('Claims Data'!$I$10:$I$9996=$D50)*('Claims Data'!$K$10:$K$9996&lt;=AC$48)*('Claims Data'!$B$10:$B$9996="TPD")*'Claims Data'!$L$10:$L$9996*'Claims Data'!$H$10:$H$9996)</f>
        <v>1844000</v>
      </c>
      <c r="AD50" s="7" cm="1">
        <f t="array" ref="AD50">SUMPRODUCT(('Claims Data'!$I$10:$I$9996=$D50)*('Claims Data'!$K$10:$K$9996&lt;=AD$48)*('Claims Data'!$B$10:$B$9996="TPD")*'Claims Data'!$L$10:$L$9996*'Claims Data'!$H$10:$H$9996)</f>
        <v>1903000</v>
      </c>
      <c r="AE50" s="7" cm="1">
        <f t="array" ref="AE50">SUMPRODUCT(('Claims Data'!$I$10:$I$9996=$D50)*('Claims Data'!$K$10:$K$9996&lt;=AE$48)*('Claims Data'!$B$10:$B$9996="TPD")*'Claims Data'!$L$10:$L$9996*'Claims Data'!$H$10:$H$9996)</f>
        <v>1903000</v>
      </c>
      <c r="AF50" s="7" cm="1">
        <f t="array" ref="AF50">SUMPRODUCT(('Claims Data'!$I$10:$I$9996=$D50)*('Claims Data'!$K$10:$K$9996&lt;=AF$48)*('Claims Data'!$B$10:$B$9996="TPD")*'Claims Data'!$L$10:$L$9996*'Claims Data'!$H$10:$H$9996)</f>
        <v>1903000</v>
      </c>
      <c r="AG50" s="7" cm="1">
        <f t="array" ref="AG50">SUMPRODUCT(('Claims Data'!$I$10:$I$9996=$D50)*('Claims Data'!$K$10:$K$9996&lt;=AG$48)*('Claims Data'!$B$10:$B$9996="TPD")*'Claims Data'!$L$10:$L$9996*'Claims Data'!$H$10:$H$9996)</f>
        <v>1903000</v>
      </c>
      <c r="AH50" s="7" cm="1">
        <f t="array" ref="AH50">SUMPRODUCT(('Claims Data'!$I$10:$I$9996=$D50)*('Claims Data'!$K$10:$K$9996&lt;=AH$48)*('Claims Data'!$B$10:$B$9996="TPD")*'Claims Data'!$L$10:$L$9996*'Claims Data'!$H$10:$H$9996)</f>
        <v>1935000</v>
      </c>
      <c r="AI50" s="7" cm="1">
        <f t="array" ref="AI50">SUMPRODUCT(('Claims Data'!$I$10:$I$9996=$D50)*('Claims Data'!$K$10:$K$9996&lt;=AI$48)*('Claims Data'!$B$10:$B$9996="TPD")*'Claims Data'!$L$10:$L$9996*'Claims Data'!$H$10:$H$9996)</f>
        <v>1935000</v>
      </c>
      <c r="AJ50" s="7" cm="1">
        <f t="array" ref="AJ50">SUMPRODUCT(('Claims Data'!$I$10:$I$9996=$D50)*('Claims Data'!$K$10:$K$9996&lt;=AJ$48)*('Claims Data'!$B$10:$B$9996="TPD")*'Claims Data'!$L$10:$L$9996*'Claims Data'!$H$10:$H$9996)</f>
        <v>1935000</v>
      </c>
      <c r="AK50" s="7" cm="1">
        <f t="array" ref="AK50">SUMPRODUCT(('Claims Data'!$I$10:$I$9996=$D50)*('Claims Data'!$K$10:$K$9996&lt;=AK$48)*('Claims Data'!$B$10:$B$9996="TPD")*'Claims Data'!$L$10:$L$9996*'Claims Data'!$H$10:$H$9996)</f>
        <v>1935000</v>
      </c>
      <c r="AL50" s="7" cm="1">
        <f t="array" ref="AL50">SUMPRODUCT(('Claims Data'!$I$10:$I$9996=$D50)*('Claims Data'!$K$10:$K$9996&lt;=AL$48)*('Claims Data'!$B$10:$B$9996="TPD")*'Claims Data'!$L$10:$L$9996*'Claims Data'!$H$10:$H$9996)</f>
        <v>1935000</v>
      </c>
      <c r="AM50" s="7" cm="1">
        <f t="array" ref="AM50">SUMPRODUCT(('Claims Data'!$I$10:$I$9996=$D50)*('Claims Data'!$K$10:$K$9996&lt;=AM$48)*('Claims Data'!$B$10:$B$9996="TPD")*'Claims Data'!$L$10:$L$9996*'Claims Data'!$H$10:$H$9996)</f>
        <v>2079800</v>
      </c>
      <c r="AN50" s="9"/>
    </row>
    <row r="51" spans="2:40" ht="14" x14ac:dyDescent="0.3">
      <c r="B51" s="245"/>
      <c r="C51" s="122">
        <f t="shared" si="3"/>
        <v>2016</v>
      </c>
      <c r="D51" s="29" t="s">
        <v>160</v>
      </c>
      <c r="E51" s="8" cm="1">
        <f t="array" ref="E51">SUMPRODUCT(('Claims Data'!$I$10:$I$9996=$D51)*('Claims Data'!$K$10:$K$9996&lt;=E$48)*('Claims Data'!$B$10:$B$9996="TPD")*'Claims Data'!$L$10:$L$9996*'Claims Data'!$H$10:$H$9996)</f>
        <v>0</v>
      </c>
      <c r="F51" s="7" cm="1">
        <f t="array" ref="F51">SUMPRODUCT(('Claims Data'!$I$10:$I$9996=$D51)*('Claims Data'!$K$10:$K$9996&lt;=F$48)*('Claims Data'!$B$10:$B$9996="TPD")*'Claims Data'!$L$10:$L$9996*'Claims Data'!$H$10:$H$9996)</f>
        <v>143000</v>
      </c>
      <c r="G51" s="7" cm="1">
        <f t="array" ref="G51">SUMPRODUCT(('Claims Data'!$I$10:$I$9996=$D51)*('Claims Data'!$K$10:$K$9996&lt;=G$48)*('Claims Data'!$B$10:$B$9996="TPD")*'Claims Data'!$L$10:$L$9996*'Claims Data'!$H$10:$H$9996)</f>
        <v>181000</v>
      </c>
      <c r="H51" s="7" cm="1">
        <f t="array" ref="H51">SUMPRODUCT(('Claims Data'!$I$10:$I$9996=$D51)*('Claims Data'!$K$10:$K$9996&lt;=H$48)*('Claims Data'!$B$10:$B$9996="TPD")*'Claims Data'!$L$10:$L$9996*'Claims Data'!$H$10:$H$9996)</f>
        <v>559000</v>
      </c>
      <c r="I51" s="7" cm="1">
        <f t="array" ref="I51">SUMPRODUCT(('Claims Data'!$I$10:$I$9996=$D51)*('Claims Data'!$K$10:$K$9996&lt;=I$48)*('Claims Data'!$B$10:$B$9996="TPD")*'Claims Data'!$L$10:$L$9996*'Claims Data'!$H$10:$H$9996)</f>
        <v>1026000</v>
      </c>
      <c r="J51" s="7" cm="1">
        <f t="array" ref="J51">SUMPRODUCT(('Claims Data'!$I$10:$I$9996=$D51)*('Claims Data'!$K$10:$K$9996&lt;=J$48)*('Claims Data'!$B$10:$B$9996="TPD")*'Claims Data'!$L$10:$L$9996*'Claims Data'!$H$10:$H$9996)</f>
        <v>1103000</v>
      </c>
      <c r="K51" s="7" cm="1">
        <f t="array" ref="K51">SUMPRODUCT(('Claims Data'!$I$10:$I$9996=$D51)*('Claims Data'!$K$10:$K$9996&lt;=K$48)*('Claims Data'!$B$10:$B$9996="TPD")*'Claims Data'!$L$10:$L$9996*'Claims Data'!$H$10:$H$9996)</f>
        <v>1326000</v>
      </c>
      <c r="L51" s="7" cm="1">
        <f t="array" ref="L51">SUMPRODUCT(('Claims Data'!$I$10:$I$9996=$D51)*('Claims Data'!$K$10:$K$9996&lt;=L$48)*('Claims Data'!$B$10:$B$9996="TPD")*'Claims Data'!$L$10:$L$9996*'Claims Data'!$H$10:$H$9996)</f>
        <v>1393000</v>
      </c>
      <c r="M51" s="7" cm="1">
        <f t="array" ref="M51">SUMPRODUCT(('Claims Data'!$I$10:$I$9996=$D51)*('Claims Data'!$K$10:$K$9996&lt;=M$48)*('Claims Data'!$B$10:$B$9996="TPD")*'Claims Data'!$L$10:$L$9996*'Claims Data'!$H$10:$H$9996)</f>
        <v>1531000</v>
      </c>
      <c r="N51" s="7" cm="1">
        <f t="array" ref="N51">SUMPRODUCT(('Claims Data'!$I$10:$I$9996=$D51)*('Claims Data'!$K$10:$K$9996&lt;=N$48)*('Claims Data'!$B$10:$B$9996="TPD")*'Claims Data'!$L$10:$L$9996*'Claims Data'!$H$10:$H$9996)</f>
        <v>1551000</v>
      </c>
      <c r="O51" s="7" cm="1">
        <f t="array" ref="O51">SUMPRODUCT(('Claims Data'!$I$10:$I$9996=$D51)*('Claims Data'!$K$10:$K$9996&lt;=O$48)*('Claims Data'!$B$10:$B$9996="TPD")*'Claims Data'!$L$10:$L$9996*'Claims Data'!$H$10:$H$9996)</f>
        <v>1701000</v>
      </c>
      <c r="P51" s="7" cm="1">
        <f t="array" ref="P51">SUMPRODUCT(('Claims Data'!$I$10:$I$9996=$D51)*('Claims Data'!$K$10:$K$9996&lt;=P$48)*('Claims Data'!$B$10:$B$9996="TPD")*'Claims Data'!$L$10:$L$9996*'Claims Data'!$H$10:$H$9996)</f>
        <v>1858000</v>
      </c>
      <c r="Q51" s="7" cm="1">
        <f t="array" ref="Q51">SUMPRODUCT(('Claims Data'!$I$10:$I$9996=$D51)*('Claims Data'!$K$10:$K$9996&lt;=Q$48)*('Claims Data'!$B$10:$B$9996="TPD")*'Claims Data'!$L$10:$L$9996*'Claims Data'!$H$10:$H$9996)</f>
        <v>2022000</v>
      </c>
      <c r="R51" s="7" cm="1">
        <f t="array" ref="R51">SUMPRODUCT(('Claims Data'!$I$10:$I$9996=$D51)*('Claims Data'!$K$10:$K$9996&lt;=R$48)*('Claims Data'!$B$10:$B$9996="TPD")*'Claims Data'!$L$10:$L$9996*'Claims Data'!$H$10:$H$9996)</f>
        <v>2044000</v>
      </c>
      <c r="S51" s="7" cm="1">
        <f t="array" ref="S51">SUMPRODUCT(('Claims Data'!$I$10:$I$9996=$D51)*('Claims Data'!$K$10:$K$9996&lt;=S$48)*('Claims Data'!$B$10:$B$9996="TPD")*'Claims Data'!$L$10:$L$9996*'Claims Data'!$H$10:$H$9996)</f>
        <v>2044000</v>
      </c>
      <c r="T51" s="7" cm="1">
        <f t="array" ref="T51">SUMPRODUCT(('Claims Data'!$I$10:$I$9996=$D51)*('Claims Data'!$K$10:$K$9996&lt;=T$48)*('Claims Data'!$B$10:$B$9996="TPD")*'Claims Data'!$L$10:$L$9996*'Claims Data'!$H$10:$H$9996)</f>
        <v>2117000</v>
      </c>
      <c r="U51" s="7" cm="1">
        <f t="array" ref="U51">SUMPRODUCT(('Claims Data'!$I$10:$I$9996=$D51)*('Claims Data'!$K$10:$K$9996&lt;=U$48)*('Claims Data'!$B$10:$B$9996="TPD")*'Claims Data'!$L$10:$L$9996*'Claims Data'!$H$10:$H$9996)</f>
        <v>2215000</v>
      </c>
      <c r="V51" s="7" cm="1">
        <f t="array" ref="V51">SUMPRODUCT(('Claims Data'!$I$10:$I$9996=$D51)*('Claims Data'!$K$10:$K$9996&lt;=V$48)*('Claims Data'!$B$10:$B$9996="TPD")*'Claims Data'!$L$10:$L$9996*'Claims Data'!$H$10:$H$9996)</f>
        <v>2215000</v>
      </c>
      <c r="W51" s="7" cm="1">
        <f t="array" ref="W51">SUMPRODUCT(('Claims Data'!$I$10:$I$9996=$D51)*('Claims Data'!$K$10:$K$9996&lt;=W$48)*('Claims Data'!$B$10:$B$9996="TPD")*'Claims Data'!$L$10:$L$9996*'Claims Data'!$H$10:$H$9996)</f>
        <v>2367000</v>
      </c>
      <c r="X51" s="7" cm="1">
        <f t="array" ref="X51">SUMPRODUCT(('Claims Data'!$I$10:$I$9996=$D51)*('Claims Data'!$K$10:$K$9996&lt;=X$48)*('Claims Data'!$B$10:$B$9996="TPD")*'Claims Data'!$L$10:$L$9996*'Claims Data'!$H$10:$H$9996)</f>
        <v>2463000</v>
      </c>
      <c r="Y51" s="7" cm="1">
        <f t="array" ref="Y51">SUMPRODUCT(('Claims Data'!$I$10:$I$9996=$D51)*('Claims Data'!$K$10:$K$9996&lt;=Y$48)*('Claims Data'!$B$10:$B$9996="TPD")*'Claims Data'!$L$10:$L$9996*'Claims Data'!$H$10:$H$9996)</f>
        <v>2501000</v>
      </c>
      <c r="Z51" s="7" cm="1">
        <f t="array" ref="Z51">SUMPRODUCT(('Claims Data'!$I$10:$I$9996=$D51)*('Claims Data'!$K$10:$K$9996&lt;=Z$48)*('Claims Data'!$B$10:$B$9996="TPD")*'Claims Data'!$L$10:$L$9996*'Claims Data'!$H$10:$H$9996)</f>
        <v>2501000</v>
      </c>
      <c r="AA51" s="7" cm="1">
        <f t="array" ref="AA51">SUMPRODUCT(('Claims Data'!$I$10:$I$9996=$D51)*('Claims Data'!$K$10:$K$9996&lt;=AA$48)*('Claims Data'!$B$10:$B$9996="TPD")*'Claims Data'!$L$10:$L$9996*'Claims Data'!$H$10:$H$9996)</f>
        <v>2501000</v>
      </c>
      <c r="AB51" s="7" cm="1">
        <f t="array" ref="AB51">SUMPRODUCT(('Claims Data'!$I$10:$I$9996=$D51)*('Claims Data'!$K$10:$K$9996&lt;=AB$48)*('Claims Data'!$B$10:$B$9996="TPD")*'Claims Data'!$L$10:$L$9996*'Claims Data'!$H$10:$H$9996)</f>
        <v>2501000</v>
      </c>
      <c r="AC51" s="7" cm="1">
        <f t="array" ref="AC51">SUMPRODUCT(('Claims Data'!$I$10:$I$9996=$D51)*('Claims Data'!$K$10:$K$9996&lt;=AC$48)*('Claims Data'!$B$10:$B$9996="TPD")*'Claims Data'!$L$10:$L$9996*'Claims Data'!$H$10:$H$9996)</f>
        <v>2501000</v>
      </c>
      <c r="AD51" s="7" cm="1">
        <f t="array" ref="AD51">SUMPRODUCT(('Claims Data'!$I$10:$I$9996=$D51)*('Claims Data'!$K$10:$K$9996&lt;=AD$48)*('Claims Data'!$B$10:$B$9996="TPD")*'Claims Data'!$L$10:$L$9996*'Claims Data'!$H$10:$H$9996)</f>
        <v>2568000</v>
      </c>
      <c r="AE51" s="7" cm="1">
        <f t="array" ref="AE51">SUMPRODUCT(('Claims Data'!$I$10:$I$9996=$D51)*('Claims Data'!$K$10:$K$9996&lt;=AE$48)*('Claims Data'!$B$10:$B$9996="TPD")*'Claims Data'!$L$10:$L$9996*'Claims Data'!$H$10:$H$9996)</f>
        <v>2736000</v>
      </c>
      <c r="AF51" s="7" cm="1">
        <f t="array" ref="AF51">SUMPRODUCT(('Claims Data'!$I$10:$I$9996=$D51)*('Claims Data'!$K$10:$K$9996&lt;=AF$48)*('Claims Data'!$B$10:$B$9996="TPD")*'Claims Data'!$L$10:$L$9996*'Claims Data'!$H$10:$H$9996)</f>
        <v>2836000</v>
      </c>
      <c r="AG51" s="7" cm="1">
        <f t="array" ref="AG51">SUMPRODUCT(('Claims Data'!$I$10:$I$9996=$D51)*('Claims Data'!$K$10:$K$9996&lt;=AG$48)*('Claims Data'!$B$10:$B$9996="TPD")*'Claims Data'!$L$10:$L$9996*'Claims Data'!$H$10:$H$9996)</f>
        <v>2895000</v>
      </c>
      <c r="AH51" s="7" cm="1">
        <f t="array" ref="AH51">SUMPRODUCT(('Claims Data'!$I$10:$I$9996=$D51)*('Claims Data'!$K$10:$K$9996&lt;=AH$48)*('Claims Data'!$B$10:$B$9996="TPD")*'Claims Data'!$L$10:$L$9996*'Claims Data'!$H$10:$H$9996)</f>
        <v>2995000</v>
      </c>
      <c r="AI51" s="7" cm="1">
        <f t="array" ref="AI51">SUMPRODUCT(('Claims Data'!$I$10:$I$9996=$D51)*('Claims Data'!$K$10:$K$9996&lt;=AI$48)*('Claims Data'!$B$10:$B$9996="TPD")*'Claims Data'!$L$10:$L$9996*'Claims Data'!$H$10:$H$9996)</f>
        <v>3085000</v>
      </c>
      <c r="AJ51" s="7" cm="1">
        <f t="array" ref="AJ51">SUMPRODUCT(('Claims Data'!$I$10:$I$9996=$D51)*('Claims Data'!$K$10:$K$9996&lt;=AJ$48)*('Claims Data'!$B$10:$B$9996="TPD")*'Claims Data'!$L$10:$L$9996*'Claims Data'!$H$10:$H$9996)</f>
        <v>3169000</v>
      </c>
      <c r="AK51" s="7" cm="1">
        <f t="array" ref="AK51">SUMPRODUCT(('Claims Data'!$I$10:$I$9996=$D51)*('Claims Data'!$K$10:$K$9996&lt;=AK$48)*('Claims Data'!$B$10:$B$9996="TPD")*'Claims Data'!$L$10:$L$9996*'Claims Data'!$H$10:$H$9996)</f>
        <v>3212000</v>
      </c>
      <c r="AL51" s="7" cm="1">
        <f t="array" ref="AL51">SUMPRODUCT(('Claims Data'!$I$10:$I$9996=$D51)*('Claims Data'!$K$10:$K$9996&lt;=AL$48)*('Claims Data'!$B$10:$B$9996="TPD")*'Claims Data'!$L$10:$L$9996*'Claims Data'!$H$10:$H$9996)</f>
        <v>3212000</v>
      </c>
      <c r="AM51" s="7"/>
      <c r="AN51" s="9"/>
    </row>
    <row r="52" spans="2:40" ht="14" x14ac:dyDescent="0.3">
      <c r="B52" s="245"/>
      <c r="C52" s="122">
        <f t="shared" si="3"/>
        <v>2016</v>
      </c>
      <c r="D52" s="29" t="s">
        <v>161</v>
      </c>
      <c r="E52" s="8" cm="1">
        <f t="array" ref="E52">SUMPRODUCT(('Claims Data'!$I$10:$I$9996=$D52)*('Claims Data'!$K$10:$K$9996&lt;=E$48)*('Claims Data'!$B$10:$B$9996="TPD")*'Claims Data'!$L$10:$L$9996*'Claims Data'!$H$10:$H$9996)</f>
        <v>0</v>
      </c>
      <c r="F52" s="7" cm="1">
        <f t="array" ref="F52">SUMPRODUCT(('Claims Data'!$I$10:$I$9996=$D52)*('Claims Data'!$K$10:$K$9996&lt;=F$48)*('Claims Data'!$B$10:$B$9996="TPD")*'Claims Data'!$L$10:$L$9996*'Claims Data'!$H$10:$H$9996)</f>
        <v>195000</v>
      </c>
      <c r="G52" s="7" cm="1">
        <f t="array" ref="G52">SUMPRODUCT(('Claims Data'!$I$10:$I$9996=$D52)*('Claims Data'!$K$10:$K$9996&lt;=G$48)*('Claims Data'!$B$10:$B$9996="TPD")*'Claims Data'!$L$10:$L$9996*'Claims Data'!$H$10:$H$9996)</f>
        <v>293000</v>
      </c>
      <c r="H52" s="7" cm="1">
        <f t="array" ref="H52">SUMPRODUCT(('Claims Data'!$I$10:$I$9996=$D52)*('Claims Data'!$K$10:$K$9996&lt;=H$48)*('Claims Data'!$B$10:$B$9996="TPD")*'Claims Data'!$L$10:$L$9996*'Claims Data'!$H$10:$H$9996)</f>
        <v>544000</v>
      </c>
      <c r="I52" s="7" cm="1">
        <f t="array" ref="I52">SUMPRODUCT(('Claims Data'!$I$10:$I$9996=$D52)*('Claims Data'!$K$10:$K$9996&lt;=I$48)*('Claims Data'!$B$10:$B$9996="TPD")*'Claims Data'!$L$10:$L$9996*'Claims Data'!$H$10:$H$9996)</f>
        <v>922000</v>
      </c>
      <c r="J52" s="7" cm="1">
        <f t="array" ref="J52">SUMPRODUCT(('Claims Data'!$I$10:$I$9996=$D52)*('Claims Data'!$K$10:$K$9996&lt;=J$48)*('Claims Data'!$B$10:$B$9996="TPD")*'Claims Data'!$L$10:$L$9996*'Claims Data'!$H$10:$H$9996)</f>
        <v>1040000</v>
      </c>
      <c r="K52" s="7" cm="1">
        <f t="array" ref="K52">SUMPRODUCT(('Claims Data'!$I$10:$I$9996=$D52)*('Claims Data'!$K$10:$K$9996&lt;=K$48)*('Claims Data'!$B$10:$B$9996="TPD")*'Claims Data'!$L$10:$L$9996*'Claims Data'!$H$10:$H$9996)</f>
        <v>1108000</v>
      </c>
      <c r="L52" s="7" cm="1">
        <f t="array" ref="L52">SUMPRODUCT(('Claims Data'!$I$10:$I$9996=$D52)*('Claims Data'!$K$10:$K$9996&lt;=L$48)*('Claims Data'!$B$10:$B$9996="TPD")*'Claims Data'!$L$10:$L$9996*'Claims Data'!$H$10:$H$9996)</f>
        <v>1220000</v>
      </c>
      <c r="M52" s="7" cm="1">
        <f t="array" ref="M52">SUMPRODUCT(('Claims Data'!$I$10:$I$9996=$D52)*('Claims Data'!$K$10:$K$9996&lt;=M$48)*('Claims Data'!$B$10:$B$9996="TPD")*'Claims Data'!$L$10:$L$9996*'Claims Data'!$H$10:$H$9996)</f>
        <v>1322000</v>
      </c>
      <c r="N52" s="7" cm="1">
        <f t="array" ref="N52">SUMPRODUCT(('Claims Data'!$I$10:$I$9996=$D52)*('Claims Data'!$K$10:$K$9996&lt;=N$48)*('Claims Data'!$B$10:$B$9996="TPD")*'Claims Data'!$L$10:$L$9996*'Claims Data'!$H$10:$H$9996)</f>
        <v>1496000</v>
      </c>
      <c r="O52" s="7" cm="1">
        <f t="array" ref="O52">SUMPRODUCT(('Claims Data'!$I$10:$I$9996=$D52)*('Claims Data'!$K$10:$K$9996&lt;=O$48)*('Claims Data'!$B$10:$B$9996="TPD")*'Claims Data'!$L$10:$L$9996*'Claims Data'!$H$10:$H$9996)</f>
        <v>1568000</v>
      </c>
      <c r="P52" s="7" cm="1">
        <f t="array" ref="P52">SUMPRODUCT(('Claims Data'!$I$10:$I$9996=$D52)*('Claims Data'!$K$10:$K$9996&lt;=P$48)*('Claims Data'!$B$10:$B$9996="TPD")*'Claims Data'!$L$10:$L$9996*'Claims Data'!$H$10:$H$9996)</f>
        <v>1568000</v>
      </c>
      <c r="Q52" s="7" cm="1">
        <f t="array" ref="Q52">SUMPRODUCT(('Claims Data'!$I$10:$I$9996=$D52)*('Claims Data'!$K$10:$K$9996&lt;=Q$48)*('Claims Data'!$B$10:$B$9996="TPD")*'Claims Data'!$L$10:$L$9996*'Claims Data'!$H$10:$H$9996)</f>
        <v>1568000</v>
      </c>
      <c r="R52" s="7" cm="1">
        <f t="array" ref="R52">SUMPRODUCT(('Claims Data'!$I$10:$I$9996=$D52)*('Claims Data'!$K$10:$K$9996&lt;=R$48)*('Claims Data'!$B$10:$B$9996="TPD")*'Claims Data'!$L$10:$L$9996*'Claims Data'!$H$10:$H$9996)</f>
        <v>1688000</v>
      </c>
      <c r="S52" s="7" cm="1">
        <f t="array" ref="S52">SUMPRODUCT(('Claims Data'!$I$10:$I$9996=$D52)*('Claims Data'!$K$10:$K$9996&lt;=S$48)*('Claims Data'!$B$10:$B$9996="TPD")*'Claims Data'!$L$10:$L$9996*'Claims Data'!$H$10:$H$9996)</f>
        <v>1718000</v>
      </c>
      <c r="T52" s="7" cm="1">
        <f t="array" ref="T52">SUMPRODUCT(('Claims Data'!$I$10:$I$9996=$D52)*('Claims Data'!$K$10:$K$9996&lt;=T$48)*('Claims Data'!$B$10:$B$9996="TPD")*'Claims Data'!$L$10:$L$9996*'Claims Data'!$H$10:$H$9996)</f>
        <v>1756000</v>
      </c>
      <c r="U52" s="7" cm="1">
        <f t="array" ref="U52">SUMPRODUCT(('Claims Data'!$I$10:$I$9996=$D52)*('Claims Data'!$K$10:$K$9996&lt;=U$48)*('Claims Data'!$B$10:$B$9996="TPD")*'Claims Data'!$L$10:$L$9996*'Claims Data'!$H$10:$H$9996)</f>
        <v>1791000</v>
      </c>
      <c r="V52" s="7" cm="1">
        <f t="array" ref="V52">SUMPRODUCT(('Claims Data'!$I$10:$I$9996=$D52)*('Claims Data'!$K$10:$K$9996&lt;=V$48)*('Claims Data'!$B$10:$B$9996="TPD")*'Claims Data'!$L$10:$L$9996*'Claims Data'!$H$10:$H$9996)</f>
        <v>1913000</v>
      </c>
      <c r="W52" s="7" cm="1">
        <f t="array" ref="W52">SUMPRODUCT(('Claims Data'!$I$10:$I$9996=$D52)*('Claims Data'!$K$10:$K$9996&lt;=W$48)*('Claims Data'!$B$10:$B$9996="TPD")*'Claims Data'!$L$10:$L$9996*'Claims Data'!$H$10:$H$9996)</f>
        <v>1913000</v>
      </c>
      <c r="X52" s="7" cm="1">
        <f t="array" ref="X52">SUMPRODUCT(('Claims Data'!$I$10:$I$9996=$D52)*('Claims Data'!$K$10:$K$9996&lt;=X$48)*('Claims Data'!$B$10:$B$9996="TPD")*'Claims Data'!$L$10:$L$9996*'Claims Data'!$H$10:$H$9996)</f>
        <v>2062000</v>
      </c>
      <c r="Y52" s="7" cm="1">
        <f t="array" ref="Y52">SUMPRODUCT(('Claims Data'!$I$10:$I$9996=$D52)*('Claims Data'!$K$10:$K$9996&lt;=Y$48)*('Claims Data'!$B$10:$B$9996="TPD")*'Claims Data'!$L$10:$L$9996*'Claims Data'!$H$10:$H$9996)</f>
        <v>2253000</v>
      </c>
      <c r="Z52" s="7" cm="1">
        <f t="array" ref="Z52">SUMPRODUCT(('Claims Data'!$I$10:$I$9996=$D52)*('Claims Data'!$K$10:$K$9996&lt;=Z$48)*('Claims Data'!$B$10:$B$9996="TPD")*'Claims Data'!$L$10:$L$9996*'Claims Data'!$H$10:$H$9996)</f>
        <v>2253000</v>
      </c>
      <c r="AA52" s="7" cm="1">
        <f t="array" ref="AA52">SUMPRODUCT(('Claims Data'!$I$10:$I$9996=$D52)*('Claims Data'!$K$10:$K$9996&lt;=AA$48)*('Claims Data'!$B$10:$B$9996="TPD")*'Claims Data'!$L$10:$L$9996*'Claims Data'!$H$10:$H$9996)</f>
        <v>2385000</v>
      </c>
      <c r="AB52" s="7" cm="1">
        <f t="array" ref="AB52">SUMPRODUCT(('Claims Data'!$I$10:$I$9996=$D52)*('Claims Data'!$K$10:$K$9996&lt;=AB$48)*('Claims Data'!$B$10:$B$9996="TPD")*'Claims Data'!$L$10:$L$9996*'Claims Data'!$H$10:$H$9996)</f>
        <v>2385000</v>
      </c>
      <c r="AC52" s="7" cm="1">
        <f t="array" ref="AC52">SUMPRODUCT(('Claims Data'!$I$10:$I$9996=$D52)*('Claims Data'!$K$10:$K$9996&lt;=AC$48)*('Claims Data'!$B$10:$B$9996="TPD")*'Claims Data'!$L$10:$L$9996*'Claims Data'!$H$10:$H$9996)</f>
        <v>2485000</v>
      </c>
      <c r="AD52" s="7" cm="1">
        <f t="array" ref="AD52">SUMPRODUCT(('Claims Data'!$I$10:$I$9996=$D52)*('Claims Data'!$K$10:$K$9996&lt;=AD$48)*('Claims Data'!$B$10:$B$9996="TPD")*'Claims Data'!$L$10:$L$9996*'Claims Data'!$H$10:$H$9996)</f>
        <v>2485000</v>
      </c>
      <c r="AE52" s="7" cm="1">
        <f t="array" ref="AE52">SUMPRODUCT(('Claims Data'!$I$10:$I$9996=$D52)*('Claims Data'!$K$10:$K$9996&lt;=AE$48)*('Claims Data'!$B$10:$B$9996="TPD")*'Claims Data'!$L$10:$L$9996*'Claims Data'!$H$10:$H$9996)</f>
        <v>2485000</v>
      </c>
      <c r="AF52" s="7" cm="1">
        <f t="array" ref="AF52">SUMPRODUCT(('Claims Data'!$I$10:$I$9996=$D52)*('Claims Data'!$K$10:$K$9996&lt;=AF$48)*('Claims Data'!$B$10:$B$9996="TPD")*'Claims Data'!$L$10:$L$9996*'Claims Data'!$H$10:$H$9996)</f>
        <v>2532000</v>
      </c>
      <c r="AG52" s="7" cm="1">
        <f t="array" ref="AG52">SUMPRODUCT(('Claims Data'!$I$10:$I$9996=$D52)*('Claims Data'!$K$10:$K$9996&lt;=AG$48)*('Claims Data'!$B$10:$B$9996="TPD")*'Claims Data'!$L$10:$L$9996*'Claims Data'!$H$10:$H$9996)</f>
        <v>2632000</v>
      </c>
      <c r="AH52" s="7" cm="1">
        <f t="array" ref="AH52">SUMPRODUCT(('Claims Data'!$I$10:$I$9996=$D52)*('Claims Data'!$K$10:$K$9996&lt;=AH$48)*('Claims Data'!$B$10:$B$9996="TPD")*'Claims Data'!$L$10:$L$9996*'Claims Data'!$H$10:$H$9996)</f>
        <v>2632000</v>
      </c>
      <c r="AI52" s="7" cm="1">
        <f t="array" ref="AI52">SUMPRODUCT(('Claims Data'!$I$10:$I$9996=$D52)*('Claims Data'!$K$10:$K$9996&lt;=AI$48)*('Claims Data'!$B$10:$B$9996="TPD")*'Claims Data'!$L$10:$L$9996*'Claims Data'!$H$10:$H$9996)</f>
        <v>2632000</v>
      </c>
      <c r="AJ52" s="7" cm="1">
        <f t="array" ref="AJ52">SUMPRODUCT(('Claims Data'!$I$10:$I$9996=$D52)*('Claims Data'!$K$10:$K$9996&lt;=AJ$48)*('Claims Data'!$B$10:$B$9996="TPD")*'Claims Data'!$L$10:$L$9996*'Claims Data'!$H$10:$H$9996)</f>
        <v>2644000</v>
      </c>
      <c r="AK52" s="7" cm="1">
        <f t="array" ref="AK52">SUMPRODUCT(('Claims Data'!$I$10:$I$9996=$D52)*('Claims Data'!$K$10:$K$9996&lt;=AK$48)*('Claims Data'!$B$10:$B$9996="TPD")*'Claims Data'!$L$10:$L$9996*'Claims Data'!$H$10:$H$9996)</f>
        <v>2669600</v>
      </c>
      <c r="AL52" s="7"/>
      <c r="AM52" s="7"/>
      <c r="AN52" s="9"/>
    </row>
    <row r="53" spans="2:40" ht="14" x14ac:dyDescent="0.3">
      <c r="B53" s="245"/>
      <c r="C53" s="122">
        <f t="shared" si="3"/>
        <v>2017</v>
      </c>
      <c r="D53" s="29" t="s">
        <v>162</v>
      </c>
      <c r="E53" s="8" cm="1">
        <f t="array" ref="E53">SUMPRODUCT(('Claims Data'!$I$10:$I$9996=$D53)*('Claims Data'!$K$10:$K$9996&lt;=E$48)*('Claims Data'!$B$10:$B$9996="TPD")*'Claims Data'!$L$10:$L$9996*'Claims Data'!$H$10:$H$9996)</f>
        <v>0</v>
      </c>
      <c r="F53" s="7" cm="1">
        <f t="array" ref="F53">SUMPRODUCT(('Claims Data'!$I$10:$I$9996=$D53)*('Claims Data'!$K$10:$K$9996&lt;=F$48)*('Claims Data'!$B$10:$B$9996="TPD")*'Claims Data'!$L$10:$L$9996*'Claims Data'!$H$10:$H$9996)</f>
        <v>72000</v>
      </c>
      <c r="G53" s="7" cm="1">
        <f t="array" ref="G53">SUMPRODUCT(('Claims Data'!$I$10:$I$9996=$D53)*('Claims Data'!$K$10:$K$9996&lt;=G$48)*('Claims Data'!$B$10:$B$9996="TPD")*'Claims Data'!$L$10:$L$9996*'Claims Data'!$H$10:$H$9996)</f>
        <v>124000</v>
      </c>
      <c r="H53" s="7" cm="1">
        <f t="array" ref="H53">SUMPRODUCT(('Claims Data'!$I$10:$I$9996=$D53)*('Claims Data'!$K$10:$K$9996&lt;=H$48)*('Claims Data'!$B$10:$B$9996="TPD")*'Claims Data'!$L$10:$L$9996*'Claims Data'!$H$10:$H$9996)</f>
        <v>570000</v>
      </c>
      <c r="I53" s="7" cm="1">
        <f t="array" ref="I53">SUMPRODUCT(('Claims Data'!$I$10:$I$9996=$D53)*('Claims Data'!$K$10:$K$9996&lt;=I$48)*('Claims Data'!$B$10:$B$9996="TPD")*'Claims Data'!$L$10:$L$9996*'Claims Data'!$H$10:$H$9996)</f>
        <v>699000</v>
      </c>
      <c r="J53" s="7" cm="1">
        <f t="array" ref="J53">SUMPRODUCT(('Claims Data'!$I$10:$I$9996=$D53)*('Claims Data'!$K$10:$K$9996&lt;=J$48)*('Claims Data'!$B$10:$B$9996="TPD")*'Claims Data'!$L$10:$L$9996*'Claims Data'!$H$10:$H$9996)</f>
        <v>899000</v>
      </c>
      <c r="K53" s="7" cm="1">
        <f t="array" ref="K53">SUMPRODUCT(('Claims Data'!$I$10:$I$9996=$D53)*('Claims Data'!$K$10:$K$9996&lt;=K$48)*('Claims Data'!$B$10:$B$9996="TPD")*'Claims Data'!$L$10:$L$9996*'Claims Data'!$H$10:$H$9996)</f>
        <v>1018000</v>
      </c>
      <c r="L53" s="7" cm="1">
        <f t="array" ref="L53">SUMPRODUCT(('Claims Data'!$I$10:$I$9996=$D53)*('Claims Data'!$K$10:$K$9996&lt;=L$48)*('Claims Data'!$B$10:$B$9996="TPD")*'Claims Data'!$L$10:$L$9996*'Claims Data'!$H$10:$H$9996)</f>
        <v>1103000</v>
      </c>
      <c r="M53" s="7" cm="1">
        <f t="array" ref="M53">SUMPRODUCT(('Claims Data'!$I$10:$I$9996=$D53)*('Claims Data'!$K$10:$K$9996&lt;=M$48)*('Claims Data'!$B$10:$B$9996="TPD")*'Claims Data'!$L$10:$L$9996*'Claims Data'!$H$10:$H$9996)</f>
        <v>1231000</v>
      </c>
      <c r="N53" s="7" cm="1">
        <f t="array" ref="N53">SUMPRODUCT(('Claims Data'!$I$10:$I$9996=$D53)*('Claims Data'!$K$10:$K$9996&lt;=N$48)*('Claims Data'!$B$10:$B$9996="TPD")*'Claims Data'!$L$10:$L$9996*'Claims Data'!$H$10:$H$9996)</f>
        <v>1331000</v>
      </c>
      <c r="O53" s="7" cm="1">
        <f t="array" ref="O53">SUMPRODUCT(('Claims Data'!$I$10:$I$9996=$D53)*('Claims Data'!$K$10:$K$9996&lt;=O$48)*('Claims Data'!$B$10:$B$9996="TPD")*'Claims Data'!$L$10:$L$9996*'Claims Data'!$H$10:$H$9996)</f>
        <v>1331000</v>
      </c>
      <c r="P53" s="7" cm="1">
        <f t="array" ref="P53">SUMPRODUCT(('Claims Data'!$I$10:$I$9996=$D53)*('Claims Data'!$K$10:$K$9996&lt;=P$48)*('Claims Data'!$B$10:$B$9996="TPD")*'Claims Data'!$L$10:$L$9996*'Claims Data'!$H$10:$H$9996)</f>
        <v>1545000</v>
      </c>
      <c r="Q53" s="7" cm="1">
        <f t="array" ref="Q53">SUMPRODUCT(('Claims Data'!$I$10:$I$9996=$D53)*('Claims Data'!$K$10:$K$9996&lt;=Q$48)*('Claims Data'!$B$10:$B$9996="TPD")*'Claims Data'!$L$10:$L$9996*'Claims Data'!$H$10:$H$9996)</f>
        <v>1807000</v>
      </c>
      <c r="R53" s="7" cm="1">
        <f t="array" ref="R53">SUMPRODUCT(('Claims Data'!$I$10:$I$9996=$D53)*('Claims Data'!$K$10:$K$9996&lt;=R$48)*('Claims Data'!$B$10:$B$9996="TPD")*'Claims Data'!$L$10:$L$9996*'Claims Data'!$H$10:$H$9996)</f>
        <v>1893000</v>
      </c>
      <c r="S53" s="7" cm="1">
        <f t="array" ref="S53">SUMPRODUCT(('Claims Data'!$I$10:$I$9996=$D53)*('Claims Data'!$K$10:$K$9996&lt;=S$48)*('Claims Data'!$B$10:$B$9996="TPD")*'Claims Data'!$L$10:$L$9996*'Claims Data'!$H$10:$H$9996)</f>
        <v>1979000</v>
      </c>
      <c r="T53" s="7" cm="1">
        <f t="array" ref="T53">SUMPRODUCT(('Claims Data'!$I$10:$I$9996=$D53)*('Claims Data'!$K$10:$K$9996&lt;=T$48)*('Claims Data'!$B$10:$B$9996="TPD")*'Claims Data'!$L$10:$L$9996*'Claims Data'!$H$10:$H$9996)</f>
        <v>2079000</v>
      </c>
      <c r="U53" s="7" cm="1">
        <f t="array" ref="U53">SUMPRODUCT(('Claims Data'!$I$10:$I$9996=$D53)*('Claims Data'!$K$10:$K$9996&lt;=U$48)*('Claims Data'!$B$10:$B$9996="TPD")*'Claims Data'!$L$10:$L$9996*'Claims Data'!$H$10:$H$9996)</f>
        <v>2232000</v>
      </c>
      <c r="V53" s="7" cm="1">
        <f t="array" ref="V53">SUMPRODUCT(('Claims Data'!$I$10:$I$9996=$D53)*('Claims Data'!$K$10:$K$9996&lt;=V$48)*('Claims Data'!$B$10:$B$9996="TPD")*'Claims Data'!$L$10:$L$9996*'Claims Data'!$H$10:$H$9996)</f>
        <v>2530000</v>
      </c>
      <c r="W53" s="7" cm="1">
        <f t="array" ref="W53">SUMPRODUCT(('Claims Data'!$I$10:$I$9996=$D53)*('Claims Data'!$K$10:$K$9996&lt;=W$48)*('Claims Data'!$B$10:$B$9996="TPD")*'Claims Data'!$L$10:$L$9996*'Claims Data'!$H$10:$H$9996)</f>
        <v>2756000</v>
      </c>
      <c r="X53" s="7" cm="1">
        <f t="array" ref="X53">SUMPRODUCT(('Claims Data'!$I$10:$I$9996=$D53)*('Claims Data'!$K$10:$K$9996&lt;=X$48)*('Claims Data'!$B$10:$B$9996="TPD")*'Claims Data'!$L$10:$L$9996*'Claims Data'!$H$10:$H$9996)</f>
        <v>2819000</v>
      </c>
      <c r="Y53" s="7" cm="1">
        <f t="array" ref="Y53">SUMPRODUCT(('Claims Data'!$I$10:$I$9996=$D53)*('Claims Data'!$K$10:$K$9996&lt;=Y$48)*('Claims Data'!$B$10:$B$9996="TPD")*'Claims Data'!$L$10:$L$9996*'Claims Data'!$H$10:$H$9996)</f>
        <v>2819000</v>
      </c>
      <c r="Z53" s="7" cm="1">
        <f t="array" ref="Z53">SUMPRODUCT(('Claims Data'!$I$10:$I$9996=$D53)*('Claims Data'!$K$10:$K$9996&lt;=Z$48)*('Claims Data'!$B$10:$B$9996="TPD")*'Claims Data'!$L$10:$L$9996*'Claims Data'!$H$10:$H$9996)</f>
        <v>2958000</v>
      </c>
      <c r="AA53" s="7" cm="1">
        <f t="array" ref="AA53">SUMPRODUCT(('Claims Data'!$I$10:$I$9996=$D53)*('Claims Data'!$K$10:$K$9996&lt;=AA$48)*('Claims Data'!$B$10:$B$9996="TPD")*'Claims Data'!$L$10:$L$9996*'Claims Data'!$H$10:$H$9996)</f>
        <v>3058000</v>
      </c>
      <c r="AB53" s="7" cm="1">
        <f t="array" ref="AB53">SUMPRODUCT(('Claims Data'!$I$10:$I$9996=$D53)*('Claims Data'!$K$10:$K$9996&lt;=AB$48)*('Claims Data'!$B$10:$B$9996="TPD")*'Claims Data'!$L$10:$L$9996*'Claims Data'!$H$10:$H$9996)</f>
        <v>3139000</v>
      </c>
      <c r="AC53" s="7" cm="1">
        <f t="array" ref="AC53">SUMPRODUCT(('Claims Data'!$I$10:$I$9996=$D53)*('Claims Data'!$K$10:$K$9996&lt;=AC$48)*('Claims Data'!$B$10:$B$9996="TPD")*'Claims Data'!$L$10:$L$9996*'Claims Data'!$H$10:$H$9996)</f>
        <v>3239000</v>
      </c>
      <c r="AD53" s="7" cm="1">
        <f t="array" ref="AD53">SUMPRODUCT(('Claims Data'!$I$10:$I$9996=$D53)*('Claims Data'!$K$10:$K$9996&lt;=AD$48)*('Claims Data'!$B$10:$B$9996="TPD")*'Claims Data'!$L$10:$L$9996*'Claims Data'!$H$10:$H$9996)</f>
        <v>3269000</v>
      </c>
      <c r="AE53" s="7" cm="1">
        <f t="array" ref="AE53">SUMPRODUCT(('Claims Data'!$I$10:$I$9996=$D53)*('Claims Data'!$K$10:$K$9996&lt;=AE$48)*('Claims Data'!$B$10:$B$9996="TPD")*'Claims Data'!$L$10:$L$9996*'Claims Data'!$H$10:$H$9996)</f>
        <v>3269000</v>
      </c>
      <c r="AF53" s="7" cm="1">
        <f t="array" ref="AF53">SUMPRODUCT(('Claims Data'!$I$10:$I$9996=$D53)*('Claims Data'!$K$10:$K$9996&lt;=AF$48)*('Claims Data'!$B$10:$B$9996="TPD")*'Claims Data'!$L$10:$L$9996*'Claims Data'!$H$10:$H$9996)</f>
        <v>3390000</v>
      </c>
      <c r="AG53" s="7" cm="1">
        <f t="array" ref="AG53">SUMPRODUCT(('Claims Data'!$I$10:$I$9996=$D53)*('Claims Data'!$K$10:$K$9996&lt;=AG$48)*('Claims Data'!$B$10:$B$9996="TPD")*'Claims Data'!$L$10:$L$9996*'Claims Data'!$H$10:$H$9996)</f>
        <v>3390000</v>
      </c>
      <c r="AH53" s="7" cm="1">
        <f t="array" ref="AH53">SUMPRODUCT(('Claims Data'!$I$10:$I$9996=$D53)*('Claims Data'!$K$10:$K$9996&lt;=AH$48)*('Claims Data'!$B$10:$B$9996="TPD")*'Claims Data'!$L$10:$L$9996*'Claims Data'!$H$10:$H$9996)</f>
        <v>3390000</v>
      </c>
      <c r="AI53" s="7" cm="1">
        <f t="array" ref="AI53">SUMPRODUCT(('Claims Data'!$I$10:$I$9996=$D53)*('Claims Data'!$K$10:$K$9996&lt;=AI$48)*('Claims Data'!$B$10:$B$9996="TPD")*'Claims Data'!$L$10:$L$9996*'Claims Data'!$H$10:$H$9996)</f>
        <v>3471000</v>
      </c>
      <c r="AJ53" s="7" cm="1">
        <f t="array" ref="AJ53">SUMPRODUCT(('Claims Data'!$I$10:$I$9996=$D53)*('Claims Data'!$K$10:$K$9996&lt;=AJ$48)*('Claims Data'!$B$10:$B$9996="TPD")*'Claims Data'!$L$10:$L$9996*'Claims Data'!$H$10:$H$9996)</f>
        <v>3575000</v>
      </c>
      <c r="AK53" s="7"/>
      <c r="AL53" s="7"/>
      <c r="AM53" s="7"/>
      <c r="AN53" s="9"/>
    </row>
    <row r="54" spans="2:40" ht="14" x14ac:dyDescent="0.3">
      <c r="B54" s="245"/>
      <c r="C54" s="122">
        <f t="shared" si="3"/>
        <v>2017</v>
      </c>
      <c r="D54" s="29" t="s">
        <v>163</v>
      </c>
      <c r="E54" s="8" cm="1">
        <f t="array" ref="E54">SUMPRODUCT(('Claims Data'!$I$10:$I$9996=$D54)*('Claims Data'!$K$10:$K$9996&lt;=E$48)*('Claims Data'!$B$10:$B$9996="TPD")*'Claims Data'!$L$10:$L$9996*'Claims Data'!$H$10:$H$9996)</f>
        <v>72000</v>
      </c>
      <c r="F54" s="7" cm="1">
        <f t="array" ref="F54">SUMPRODUCT(('Claims Data'!$I$10:$I$9996=$D54)*('Claims Data'!$K$10:$K$9996&lt;=F$48)*('Claims Data'!$B$10:$B$9996="TPD")*'Claims Data'!$L$10:$L$9996*'Claims Data'!$H$10:$H$9996)</f>
        <v>97000</v>
      </c>
      <c r="G54" s="7" cm="1">
        <f t="array" ref="G54">SUMPRODUCT(('Claims Data'!$I$10:$I$9996=$D54)*('Claims Data'!$K$10:$K$9996&lt;=G$48)*('Claims Data'!$B$10:$B$9996="TPD")*'Claims Data'!$L$10:$L$9996*'Claims Data'!$H$10:$H$9996)</f>
        <v>310000</v>
      </c>
      <c r="H54" s="7" cm="1">
        <f t="array" ref="H54">SUMPRODUCT(('Claims Data'!$I$10:$I$9996=$D54)*('Claims Data'!$K$10:$K$9996&lt;=H$48)*('Claims Data'!$B$10:$B$9996="TPD")*'Claims Data'!$L$10:$L$9996*'Claims Data'!$H$10:$H$9996)</f>
        <v>774000</v>
      </c>
      <c r="I54" s="7" cm="1">
        <f t="array" ref="I54">SUMPRODUCT(('Claims Data'!$I$10:$I$9996=$D54)*('Claims Data'!$K$10:$K$9996&lt;=I$48)*('Claims Data'!$B$10:$B$9996="TPD")*'Claims Data'!$L$10:$L$9996*'Claims Data'!$H$10:$H$9996)</f>
        <v>834000</v>
      </c>
      <c r="J54" s="7" cm="1">
        <f t="array" ref="J54">SUMPRODUCT(('Claims Data'!$I$10:$I$9996=$D54)*('Claims Data'!$K$10:$K$9996&lt;=J$48)*('Claims Data'!$B$10:$B$9996="TPD")*'Claims Data'!$L$10:$L$9996*'Claims Data'!$H$10:$H$9996)</f>
        <v>982000</v>
      </c>
      <c r="K54" s="7" cm="1">
        <f t="array" ref="K54">SUMPRODUCT(('Claims Data'!$I$10:$I$9996=$D54)*('Claims Data'!$K$10:$K$9996&lt;=K$48)*('Claims Data'!$B$10:$B$9996="TPD")*'Claims Data'!$L$10:$L$9996*'Claims Data'!$H$10:$H$9996)</f>
        <v>1223000</v>
      </c>
      <c r="L54" s="7" cm="1">
        <f t="array" ref="L54">SUMPRODUCT(('Claims Data'!$I$10:$I$9996=$D54)*('Claims Data'!$K$10:$K$9996&lt;=L$48)*('Claims Data'!$B$10:$B$9996="TPD")*'Claims Data'!$L$10:$L$9996*'Claims Data'!$H$10:$H$9996)</f>
        <v>1243000</v>
      </c>
      <c r="M54" s="7" cm="1">
        <f t="array" ref="M54">SUMPRODUCT(('Claims Data'!$I$10:$I$9996=$D54)*('Claims Data'!$K$10:$K$9996&lt;=M$48)*('Claims Data'!$B$10:$B$9996="TPD")*'Claims Data'!$L$10:$L$9996*'Claims Data'!$H$10:$H$9996)</f>
        <v>1395000</v>
      </c>
      <c r="N54" s="7" cm="1">
        <f t="array" ref="N54">SUMPRODUCT(('Claims Data'!$I$10:$I$9996=$D54)*('Claims Data'!$K$10:$K$9996&lt;=N$48)*('Claims Data'!$B$10:$B$9996="TPD")*'Claims Data'!$L$10:$L$9996*'Claims Data'!$H$10:$H$9996)</f>
        <v>1435000</v>
      </c>
      <c r="O54" s="7" cm="1">
        <f t="array" ref="O54">SUMPRODUCT(('Claims Data'!$I$10:$I$9996=$D54)*('Claims Data'!$K$10:$K$9996&lt;=O$48)*('Claims Data'!$B$10:$B$9996="TPD")*'Claims Data'!$L$10:$L$9996*'Claims Data'!$H$10:$H$9996)</f>
        <v>1584000</v>
      </c>
      <c r="P54" s="7" cm="1">
        <f t="array" ref="P54">SUMPRODUCT(('Claims Data'!$I$10:$I$9996=$D54)*('Claims Data'!$K$10:$K$9996&lt;=P$48)*('Claims Data'!$B$10:$B$9996="TPD")*'Claims Data'!$L$10:$L$9996*'Claims Data'!$H$10:$H$9996)</f>
        <v>1699000</v>
      </c>
      <c r="Q54" s="7" cm="1">
        <f t="array" ref="Q54">SUMPRODUCT(('Claims Data'!$I$10:$I$9996=$D54)*('Claims Data'!$K$10:$K$9996&lt;=Q$48)*('Claims Data'!$B$10:$B$9996="TPD")*'Claims Data'!$L$10:$L$9996*'Claims Data'!$H$10:$H$9996)</f>
        <v>1786000</v>
      </c>
      <c r="R54" s="7" cm="1">
        <f t="array" ref="R54">SUMPRODUCT(('Claims Data'!$I$10:$I$9996=$D54)*('Claims Data'!$K$10:$K$9996&lt;=R$48)*('Claims Data'!$B$10:$B$9996="TPD")*'Claims Data'!$L$10:$L$9996*'Claims Data'!$H$10:$H$9996)</f>
        <v>1997000</v>
      </c>
      <c r="S54" s="7" cm="1">
        <f t="array" ref="S54">SUMPRODUCT(('Claims Data'!$I$10:$I$9996=$D54)*('Claims Data'!$K$10:$K$9996&lt;=S$48)*('Claims Data'!$B$10:$B$9996="TPD")*'Claims Data'!$L$10:$L$9996*'Claims Data'!$H$10:$H$9996)</f>
        <v>2185000</v>
      </c>
      <c r="T54" s="7" cm="1">
        <f t="array" ref="T54">SUMPRODUCT(('Claims Data'!$I$10:$I$9996=$D54)*('Claims Data'!$K$10:$K$9996&lt;=T$48)*('Claims Data'!$B$10:$B$9996="TPD")*'Claims Data'!$L$10:$L$9996*'Claims Data'!$H$10:$H$9996)</f>
        <v>2325000</v>
      </c>
      <c r="U54" s="7" cm="1">
        <f t="array" ref="U54">SUMPRODUCT(('Claims Data'!$I$10:$I$9996=$D54)*('Claims Data'!$K$10:$K$9996&lt;=U$48)*('Claims Data'!$B$10:$B$9996="TPD")*'Claims Data'!$L$10:$L$9996*'Claims Data'!$H$10:$H$9996)</f>
        <v>2544000</v>
      </c>
      <c r="V54" s="7" cm="1">
        <f t="array" ref="V54">SUMPRODUCT(('Claims Data'!$I$10:$I$9996=$D54)*('Claims Data'!$K$10:$K$9996&lt;=V$48)*('Claims Data'!$B$10:$B$9996="TPD")*'Claims Data'!$L$10:$L$9996*'Claims Data'!$H$10:$H$9996)</f>
        <v>2719000</v>
      </c>
      <c r="W54" s="7" cm="1">
        <f t="array" ref="W54">SUMPRODUCT(('Claims Data'!$I$10:$I$9996=$D54)*('Claims Data'!$K$10:$K$9996&lt;=W$48)*('Claims Data'!$B$10:$B$9996="TPD")*'Claims Data'!$L$10:$L$9996*'Claims Data'!$H$10:$H$9996)</f>
        <v>2771000</v>
      </c>
      <c r="X54" s="7" cm="1">
        <f t="array" ref="X54">SUMPRODUCT(('Claims Data'!$I$10:$I$9996=$D54)*('Claims Data'!$K$10:$K$9996&lt;=X$48)*('Claims Data'!$B$10:$B$9996="TPD")*'Claims Data'!$L$10:$L$9996*'Claims Data'!$H$10:$H$9996)</f>
        <v>2771000</v>
      </c>
      <c r="Y54" s="7" cm="1">
        <f t="array" ref="Y54">SUMPRODUCT(('Claims Data'!$I$10:$I$9996=$D54)*('Claims Data'!$K$10:$K$9996&lt;=Y$48)*('Claims Data'!$B$10:$B$9996="TPD")*'Claims Data'!$L$10:$L$9996*'Claims Data'!$H$10:$H$9996)</f>
        <v>2771000</v>
      </c>
      <c r="Z54" s="7" cm="1">
        <f t="array" ref="Z54">SUMPRODUCT(('Claims Data'!$I$10:$I$9996=$D54)*('Claims Data'!$K$10:$K$9996&lt;=Z$48)*('Claims Data'!$B$10:$B$9996="TPD")*'Claims Data'!$L$10:$L$9996*'Claims Data'!$H$10:$H$9996)</f>
        <v>2771000</v>
      </c>
      <c r="AA54" s="7" cm="1">
        <f t="array" ref="AA54">SUMPRODUCT(('Claims Data'!$I$10:$I$9996=$D54)*('Claims Data'!$K$10:$K$9996&lt;=AA$48)*('Claims Data'!$B$10:$B$9996="TPD")*'Claims Data'!$L$10:$L$9996*'Claims Data'!$H$10:$H$9996)</f>
        <v>2871000</v>
      </c>
      <c r="AB54" s="7" cm="1">
        <f t="array" ref="AB54">SUMPRODUCT(('Claims Data'!$I$10:$I$9996=$D54)*('Claims Data'!$K$10:$K$9996&lt;=AB$48)*('Claims Data'!$B$10:$B$9996="TPD")*'Claims Data'!$L$10:$L$9996*'Claims Data'!$H$10:$H$9996)</f>
        <v>2871000</v>
      </c>
      <c r="AC54" s="7" cm="1">
        <f t="array" ref="AC54">SUMPRODUCT(('Claims Data'!$I$10:$I$9996=$D54)*('Claims Data'!$K$10:$K$9996&lt;=AC$48)*('Claims Data'!$B$10:$B$9996="TPD")*'Claims Data'!$L$10:$L$9996*'Claims Data'!$H$10:$H$9996)</f>
        <v>2971000</v>
      </c>
      <c r="AD54" s="7" cm="1">
        <f t="array" ref="AD54">SUMPRODUCT(('Claims Data'!$I$10:$I$9996=$D54)*('Claims Data'!$K$10:$K$9996&lt;=AD$48)*('Claims Data'!$B$10:$B$9996="TPD")*'Claims Data'!$L$10:$L$9996*'Claims Data'!$H$10:$H$9996)</f>
        <v>2971000</v>
      </c>
      <c r="AE54" s="7" cm="1">
        <f t="array" ref="AE54">SUMPRODUCT(('Claims Data'!$I$10:$I$9996=$D54)*('Claims Data'!$K$10:$K$9996&lt;=AE$48)*('Claims Data'!$B$10:$B$9996="TPD")*'Claims Data'!$L$10:$L$9996*'Claims Data'!$H$10:$H$9996)</f>
        <v>3258000</v>
      </c>
      <c r="AF54" s="7" cm="1">
        <f t="array" ref="AF54">SUMPRODUCT(('Claims Data'!$I$10:$I$9996=$D54)*('Claims Data'!$K$10:$K$9996&lt;=AF$48)*('Claims Data'!$B$10:$B$9996="TPD")*'Claims Data'!$L$10:$L$9996*'Claims Data'!$H$10:$H$9996)</f>
        <v>3296000</v>
      </c>
      <c r="AG54" s="7" cm="1">
        <f t="array" ref="AG54">SUMPRODUCT(('Claims Data'!$I$10:$I$9996=$D54)*('Claims Data'!$K$10:$K$9996&lt;=AG$48)*('Claims Data'!$B$10:$B$9996="TPD")*'Claims Data'!$L$10:$L$9996*'Claims Data'!$H$10:$H$9996)</f>
        <v>3328000</v>
      </c>
      <c r="AH54" s="7" cm="1">
        <f t="array" ref="AH54">SUMPRODUCT(('Claims Data'!$I$10:$I$9996=$D54)*('Claims Data'!$K$10:$K$9996&lt;=AH$48)*('Claims Data'!$B$10:$B$9996="TPD")*'Claims Data'!$L$10:$L$9996*'Claims Data'!$H$10:$H$9996)</f>
        <v>3328000</v>
      </c>
      <c r="AI54" s="7" cm="1">
        <f t="array" ref="AI54">SUMPRODUCT(('Claims Data'!$I$10:$I$9996=$D54)*('Claims Data'!$K$10:$K$9996&lt;=AI$48)*('Claims Data'!$B$10:$B$9996="TPD")*'Claims Data'!$L$10:$L$9996*'Claims Data'!$H$10:$H$9996)</f>
        <v>3412000</v>
      </c>
      <c r="AJ54" s="7"/>
      <c r="AK54" s="7"/>
      <c r="AL54" s="7"/>
      <c r="AM54" s="7"/>
      <c r="AN54" s="9"/>
    </row>
    <row r="55" spans="2:40" ht="14" x14ac:dyDescent="0.3">
      <c r="B55" s="245"/>
      <c r="C55" s="122">
        <f t="shared" si="3"/>
        <v>2017</v>
      </c>
      <c r="D55" s="29" t="s">
        <v>164</v>
      </c>
      <c r="E55" s="8" cm="1">
        <f t="array" ref="E55">SUMPRODUCT(('Claims Data'!$I$10:$I$9996=$D55)*('Claims Data'!$K$10:$K$9996&lt;=E$48)*('Claims Data'!$B$10:$B$9996="TPD")*'Claims Data'!$L$10:$L$9996*'Claims Data'!$H$10:$H$9996)</f>
        <v>0</v>
      </c>
      <c r="F55" s="7" cm="1">
        <f t="array" ref="F55">SUMPRODUCT(('Claims Data'!$I$10:$I$9996=$D55)*('Claims Data'!$K$10:$K$9996&lt;=F$48)*('Claims Data'!$B$10:$B$9996="TPD")*'Claims Data'!$L$10:$L$9996*'Claims Data'!$H$10:$H$9996)</f>
        <v>135000</v>
      </c>
      <c r="G55" s="7" cm="1">
        <f t="array" ref="G55">SUMPRODUCT(('Claims Data'!$I$10:$I$9996=$D55)*('Claims Data'!$K$10:$K$9996&lt;=G$48)*('Claims Data'!$B$10:$B$9996="TPD")*'Claims Data'!$L$10:$L$9996*'Claims Data'!$H$10:$H$9996)</f>
        <v>323000</v>
      </c>
      <c r="H55" s="7" cm="1">
        <f t="array" ref="H55">SUMPRODUCT(('Claims Data'!$I$10:$I$9996=$D55)*('Claims Data'!$K$10:$K$9996&lt;=H$48)*('Claims Data'!$B$10:$B$9996="TPD")*'Claims Data'!$L$10:$L$9996*'Claims Data'!$H$10:$H$9996)</f>
        <v>498000</v>
      </c>
      <c r="I55" s="7" cm="1">
        <f t="array" ref="I55">SUMPRODUCT(('Claims Data'!$I$10:$I$9996=$D55)*('Claims Data'!$K$10:$K$9996&lt;=I$48)*('Claims Data'!$B$10:$B$9996="TPD")*'Claims Data'!$L$10:$L$9996*'Claims Data'!$H$10:$H$9996)</f>
        <v>818000</v>
      </c>
      <c r="J55" s="7" cm="1">
        <f t="array" ref="J55">SUMPRODUCT(('Claims Data'!$I$10:$I$9996=$D55)*('Claims Data'!$K$10:$K$9996&lt;=J$48)*('Claims Data'!$B$10:$B$9996="TPD")*'Claims Data'!$L$10:$L$9996*'Claims Data'!$H$10:$H$9996)</f>
        <v>877000</v>
      </c>
      <c r="K55" s="7" cm="1">
        <f t="array" ref="K55">SUMPRODUCT(('Claims Data'!$I$10:$I$9996=$D55)*('Claims Data'!$K$10:$K$9996&lt;=K$48)*('Claims Data'!$B$10:$B$9996="TPD")*'Claims Data'!$L$10:$L$9996*'Claims Data'!$H$10:$H$9996)</f>
        <v>937000</v>
      </c>
      <c r="L55" s="7" cm="1">
        <f t="array" ref="L55">SUMPRODUCT(('Claims Data'!$I$10:$I$9996=$D55)*('Claims Data'!$K$10:$K$9996&lt;=L$48)*('Claims Data'!$B$10:$B$9996="TPD")*'Claims Data'!$L$10:$L$9996*'Claims Data'!$H$10:$H$9996)</f>
        <v>977000</v>
      </c>
      <c r="M55" s="7" cm="1">
        <f t="array" ref="M55">SUMPRODUCT(('Claims Data'!$I$10:$I$9996=$D55)*('Claims Data'!$K$10:$K$9996&lt;=M$48)*('Claims Data'!$B$10:$B$9996="TPD")*'Claims Data'!$L$10:$L$9996*'Claims Data'!$H$10:$H$9996)</f>
        <v>1034000</v>
      </c>
      <c r="N55" s="7" cm="1">
        <f t="array" ref="N55">SUMPRODUCT(('Claims Data'!$I$10:$I$9996=$D55)*('Claims Data'!$K$10:$K$9996&lt;=N$48)*('Claims Data'!$B$10:$B$9996="TPD")*'Claims Data'!$L$10:$L$9996*'Claims Data'!$H$10:$H$9996)</f>
        <v>1089000</v>
      </c>
      <c r="O55" s="7" cm="1">
        <f t="array" ref="O55">SUMPRODUCT(('Claims Data'!$I$10:$I$9996=$D55)*('Claims Data'!$K$10:$K$9996&lt;=O$48)*('Claims Data'!$B$10:$B$9996="TPD")*'Claims Data'!$L$10:$L$9996*'Claims Data'!$H$10:$H$9996)</f>
        <v>1211000</v>
      </c>
      <c r="P55" s="7" cm="1">
        <f t="array" ref="P55">SUMPRODUCT(('Claims Data'!$I$10:$I$9996=$D55)*('Claims Data'!$K$10:$K$9996&lt;=P$48)*('Claims Data'!$B$10:$B$9996="TPD")*'Claims Data'!$L$10:$L$9996*'Claims Data'!$H$10:$H$9996)</f>
        <v>1525000</v>
      </c>
      <c r="Q55" s="7" cm="1">
        <f t="array" ref="Q55">SUMPRODUCT(('Claims Data'!$I$10:$I$9996=$D55)*('Claims Data'!$K$10:$K$9996&lt;=Q$48)*('Claims Data'!$B$10:$B$9996="TPD")*'Claims Data'!$L$10:$L$9996*'Claims Data'!$H$10:$H$9996)</f>
        <v>1560000</v>
      </c>
      <c r="R55" s="7" cm="1">
        <f t="array" ref="R55">SUMPRODUCT(('Claims Data'!$I$10:$I$9996=$D55)*('Claims Data'!$K$10:$K$9996&lt;=R$48)*('Claims Data'!$B$10:$B$9996="TPD")*'Claims Data'!$L$10:$L$9996*'Claims Data'!$H$10:$H$9996)</f>
        <v>1587000</v>
      </c>
      <c r="S55" s="7" cm="1">
        <f t="array" ref="S55">SUMPRODUCT(('Claims Data'!$I$10:$I$9996=$D55)*('Claims Data'!$K$10:$K$9996&lt;=S$48)*('Claims Data'!$B$10:$B$9996="TPD")*'Claims Data'!$L$10:$L$9996*'Claims Data'!$H$10:$H$9996)</f>
        <v>1782000</v>
      </c>
      <c r="T55" s="7" cm="1">
        <f t="array" ref="T55">SUMPRODUCT(('Claims Data'!$I$10:$I$9996=$D55)*('Claims Data'!$K$10:$K$9996&lt;=T$48)*('Claims Data'!$B$10:$B$9996="TPD")*'Claims Data'!$L$10:$L$9996*'Claims Data'!$H$10:$H$9996)</f>
        <v>1799000</v>
      </c>
      <c r="U55" s="7" cm="1">
        <f t="array" ref="U55">SUMPRODUCT(('Claims Data'!$I$10:$I$9996=$D55)*('Claims Data'!$K$10:$K$9996&lt;=U$48)*('Claims Data'!$B$10:$B$9996="TPD")*'Claims Data'!$L$10:$L$9996*'Claims Data'!$H$10:$H$9996)</f>
        <v>2001000</v>
      </c>
      <c r="V55" s="7" cm="1">
        <f t="array" ref="V55">SUMPRODUCT(('Claims Data'!$I$10:$I$9996=$D55)*('Claims Data'!$K$10:$K$9996&lt;=V$48)*('Claims Data'!$B$10:$B$9996="TPD")*'Claims Data'!$L$10:$L$9996*'Claims Data'!$H$10:$H$9996)</f>
        <v>2001000</v>
      </c>
      <c r="W55" s="7" cm="1">
        <f t="array" ref="W55">SUMPRODUCT(('Claims Data'!$I$10:$I$9996=$D55)*('Claims Data'!$K$10:$K$9996&lt;=W$48)*('Claims Data'!$B$10:$B$9996="TPD")*'Claims Data'!$L$10:$L$9996*'Claims Data'!$H$10:$H$9996)</f>
        <v>2016000</v>
      </c>
      <c r="X55" s="7" cm="1">
        <f t="array" ref="X55">SUMPRODUCT(('Claims Data'!$I$10:$I$9996=$D55)*('Claims Data'!$K$10:$K$9996&lt;=X$48)*('Claims Data'!$B$10:$B$9996="TPD")*'Claims Data'!$L$10:$L$9996*'Claims Data'!$H$10:$H$9996)</f>
        <v>2095000</v>
      </c>
      <c r="Y55" s="7" cm="1">
        <f t="array" ref="Y55">SUMPRODUCT(('Claims Data'!$I$10:$I$9996=$D55)*('Claims Data'!$K$10:$K$9996&lt;=Y$48)*('Claims Data'!$B$10:$B$9996="TPD")*'Claims Data'!$L$10:$L$9996*'Claims Data'!$H$10:$H$9996)</f>
        <v>2095000</v>
      </c>
      <c r="Z55" s="7" cm="1">
        <f t="array" ref="Z55">SUMPRODUCT(('Claims Data'!$I$10:$I$9996=$D55)*('Claims Data'!$K$10:$K$9996&lt;=Z$48)*('Claims Data'!$B$10:$B$9996="TPD")*'Claims Data'!$L$10:$L$9996*'Claims Data'!$H$10:$H$9996)</f>
        <v>2110000</v>
      </c>
      <c r="AA55" s="7" cm="1">
        <f t="array" ref="AA55">SUMPRODUCT(('Claims Data'!$I$10:$I$9996=$D55)*('Claims Data'!$K$10:$K$9996&lt;=AA$48)*('Claims Data'!$B$10:$B$9996="TPD")*'Claims Data'!$L$10:$L$9996*'Claims Data'!$H$10:$H$9996)</f>
        <v>2190000</v>
      </c>
      <c r="AB55" s="7" cm="1">
        <f t="array" ref="AB55">SUMPRODUCT(('Claims Data'!$I$10:$I$9996=$D55)*('Claims Data'!$K$10:$K$9996&lt;=AB$48)*('Claims Data'!$B$10:$B$9996="TPD")*'Claims Data'!$L$10:$L$9996*'Claims Data'!$H$10:$H$9996)</f>
        <v>2228000</v>
      </c>
      <c r="AC55" s="7" cm="1">
        <f t="array" ref="AC55">SUMPRODUCT(('Claims Data'!$I$10:$I$9996=$D55)*('Claims Data'!$K$10:$K$9996&lt;=AC$48)*('Claims Data'!$B$10:$B$9996="TPD")*'Claims Data'!$L$10:$L$9996*'Claims Data'!$H$10:$H$9996)</f>
        <v>2228000</v>
      </c>
      <c r="AD55" s="7" cm="1">
        <f t="array" ref="AD55">SUMPRODUCT(('Claims Data'!$I$10:$I$9996=$D55)*('Claims Data'!$K$10:$K$9996&lt;=AD$48)*('Claims Data'!$B$10:$B$9996="TPD")*'Claims Data'!$L$10:$L$9996*'Claims Data'!$H$10:$H$9996)</f>
        <v>2316000</v>
      </c>
      <c r="AE55" s="7" cm="1">
        <f t="array" ref="AE55">SUMPRODUCT(('Claims Data'!$I$10:$I$9996=$D55)*('Claims Data'!$K$10:$K$9996&lt;=AE$48)*('Claims Data'!$B$10:$B$9996="TPD")*'Claims Data'!$L$10:$L$9996*'Claims Data'!$H$10:$H$9996)</f>
        <v>2316000</v>
      </c>
      <c r="AF55" s="7" cm="1">
        <f t="array" ref="AF55">SUMPRODUCT(('Claims Data'!$I$10:$I$9996=$D55)*('Claims Data'!$K$10:$K$9996&lt;=AF$48)*('Claims Data'!$B$10:$B$9996="TPD")*'Claims Data'!$L$10:$L$9996*'Claims Data'!$H$10:$H$9996)</f>
        <v>2332000</v>
      </c>
      <c r="AG55" s="7" cm="1">
        <f t="array" ref="AG55">SUMPRODUCT(('Claims Data'!$I$10:$I$9996=$D55)*('Claims Data'!$K$10:$K$9996&lt;=AG$48)*('Claims Data'!$B$10:$B$9996="TPD")*'Claims Data'!$L$10:$L$9996*'Claims Data'!$H$10:$H$9996)</f>
        <v>2412000</v>
      </c>
      <c r="AH55" s="7" cm="1">
        <f t="array" ref="AH55">SUMPRODUCT(('Claims Data'!$I$10:$I$9996=$D55)*('Claims Data'!$K$10:$K$9996&lt;=AH$48)*('Claims Data'!$B$10:$B$9996="TPD")*'Claims Data'!$L$10:$L$9996*'Claims Data'!$H$10:$H$9996)</f>
        <v>2482400</v>
      </c>
      <c r="AI55" s="7"/>
      <c r="AJ55" s="7"/>
      <c r="AK55" s="7"/>
      <c r="AL55" s="7"/>
      <c r="AM55" s="7"/>
      <c r="AN55" s="9"/>
    </row>
    <row r="56" spans="2:40" ht="14" x14ac:dyDescent="0.3">
      <c r="B56" s="245"/>
      <c r="C56" s="122">
        <f t="shared" si="3"/>
        <v>2017</v>
      </c>
      <c r="D56" s="29" t="s">
        <v>165</v>
      </c>
      <c r="E56" s="8" cm="1">
        <f t="array" ref="E56">SUMPRODUCT(('Claims Data'!$I$10:$I$9996=$D56)*('Claims Data'!$K$10:$K$9996&lt;=E$48)*('Claims Data'!$B$10:$B$9996="TPD")*'Claims Data'!$L$10:$L$9996*'Claims Data'!$H$10:$H$9996)</f>
        <v>10000</v>
      </c>
      <c r="F56" s="7" cm="1">
        <f t="array" ref="F56">SUMPRODUCT(('Claims Data'!$I$10:$I$9996=$D56)*('Claims Data'!$K$10:$K$9996&lt;=F$48)*('Claims Data'!$B$10:$B$9996="TPD")*'Claims Data'!$L$10:$L$9996*'Claims Data'!$H$10:$H$9996)</f>
        <v>257000</v>
      </c>
      <c r="G56" s="7" cm="1">
        <f t="array" ref="G56">SUMPRODUCT(('Claims Data'!$I$10:$I$9996=$D56)*('Claims Data'!$K$10:$K$9996&lt;=G$48)*('Claims Data'!$B$10:$B$9996="TPD")*'Claims Data'!$L$10:$L$9996*'Claims Data'!$H$10:$H$9996)</f>
        <v>274000</v>
      </c>
      <c r="H56" s="7" cm="1">
        <f t="array" ref="H56">SUMPRODUCT(('Claims Data'!$I$10:$I$9996=$D56)*('Claims Data'!$K$10:$K$9996&lt;=H$48)*('Claims Data'!$B$10:$B$9996="TPD")*'Claims Data'!$L$10:$L$9996*'Claims Data'!$H$10:$H$9996)</f>
        <v>816000</v>
      </c>
      <c r="I56" s="7" cm="1">
        <f t="array" ref="I56">SUMPRODUCT(('Claims Data'!$I$10:$I$9996=$D56)*('Claims Data'!$K$10:$K$9996&lt;=I$48)*('Claims Data'!$B$10:$B$9996="TPD")*'Claims Data'!$L$10:$L$9996*'Claims Data'!$H$10:$H$9996)</f>
        <v>1043000</v>
      </c>
      <c r="J56" s="7" cm="1">
        <f t="array" ref="J56">SUMPRODUCT(('Claims Data'!$I$10:$I$9996=$D56)*('Claims Data'!$K$10:$K$9996&lt;=J$48)*('Claims Data'!$B$10:$B$9996="TPD")*'Claims Data'!$L$10:$L$9996*'Claims Data'!$H$10:$H$9996)</f>
        <v>1165000</v>
      </c>
      <c r="K56" s="7" cm="1">
        <f t="array" ref="K56">SUMPRODUCT(('Claims Data'!$I$10:$I$9996=$D56)*('Claims Data'!$K$10:$K$9996&lt;=K$48)*('Claims Data'!$B$10:$B$9996="TPD")*'Claims Data'!$L$10:$L$9996*'Claims Data'!$H$10:$H$9996)</f>
        <v>1165000</v>
      </c>
      <c r="L56" s="7" cm="1">
        <f t="array" ref="L56">SUMPRODUCT(('Claims Data'!$I$10:$I$9996=$D56)*('Claims Data'!$K$10:$K$9996&lt;=L$48)*('Claims Data'!$B$10:$B$9996="TPD")*'Claims Data'!$L$10:$L$9996*'Claims Data'!$H$10:$H$9996)</f>
        <v>1349000</v>
      </c>
      <c r="M56" s="7" cm="1">
        <f t="array" ref="M56">SUMPRODUCT(('Claims Data'!$I$10:$I$9996=$D56)*('Claims Data'!$K$10:$K$9996&lt;=M$48)*('Claims Data'!$B$10:$B$9996="TPD")*'Claims Data'!$L$10:$L$9996*'Claims Data'!$H$10:$H$9996)</f>
        <v>1421000</v>
      </c>
      <c r="N56" s="7" cm="1">
        <f t="array" ref="N56">SUMPRODUCT(('Claims Data'!$I$10:$I$9996=$D56)*('Claims Data'!$K$10:$K$9996&lt;=N$48)*('Claims Data'!$B$10:$B$9996="TPD")*'Claims Data'!$L$10:$L$9996*'Claims Data'!$H$10:$H$9996)</f>
        <v>1545000</v>
      </c>
      <c r="O56" s="7" cm="1">
        <f t="array" ref="O56">SUMPRODUCT(('Claims Data'!$I$10:$I$9996=$D56)*('Claims Data'!$K$10:$K$9996&lt;=O$48)*('Claims Data'!$B$10:$B$9996="TPD")*'Claims Data'!$L$10:$L$9996*'Claims Data'!$H$10:$H$9996)</f>
        <v>1779000</v>
      </c>
      <c r="P56" s="7" cm="1">
        <f t="array" ref="P56">SUMPRODUCT(('Claims Data'!$I$10:$I$9996=$D56)*('Claims Data'!$K$10:$K$9996&lt;=P$48)*('Claims Data'!$B$10:$B$9996="TPD")*'Claims Data'!$L$10:$L$9996*'Claims Data'!$H$10:$H$9996)</f>
        <v>2046000</v>
      </c>
      <c r="Q56" s="7" cm="1">
        <f t="array" ref="Q56">SUMPRODUCT(('Claims Data'!$I$10:$I$9996=$D56)*('Claims Data'!$K$10:$K$9996&lt;=Q$48)*('Claims Data'!$B$10:$B$9996="TPD")*'Claims Data'!$L$10:$L$9996*'Claims Data'!$H$10:$H$9996)</f>
        <v>2358000</v>
      </c>
      <c r="R56" s="7" cm="1">
        <f t="array" ref="R56">SUMPRODUCT(('Claims Data'!$I$10:$I$9996=$D56)*('Claims Data'!$K$10:$K$9996&lt;=R$48)*('Claims Data'!$B$10:$B$9996="TPD")*'Claims Data'!$L$10:$L$9996*'Claims Data'!$H$10:$H$9996)</f>
        <v>2590000</v>
      </c>
      <c r="S56" s="7" cm="1">
        <f t="array" ref="S56">SUMPRODUCT(('Claims Data'!$I$10:$I$9996=$D56)*('Claims Data'!$K$10:$K$9996&lt;=S$48)*('Claims Data'!$B$10:$B$9996="TPD")*'Claims Data'!$L$10:$L$9996*'Claims Data'!$H$10:$H$9996)</f>
        <v>2590000</v>
      </c>
      <c r="T56" s="7" cm="1">
        <f t="array" ref="T56">SUMPRODUCT(('Claims Data'!$I$10:$I$9996=$D56)*('Claims Data'!$K$10:$K$9996&lt;=T$48)*('Claims Data'!$B$10:$B$9996="TPD")*'Claims Data'!$L$10:$L$9996*'Claims Data'!$H$10:$H$9996)</f>
        <v>2760000</v>
      </c>
      <c r="U56" s="7" cm="1">
        <f t="array" ref="U56">SUMPRODUCT(('Claims Data'!$I$10:$I$9996=$D56)*('Claims Data'!$K$10:$K$9996&lt;=U$48)*('Claims Data'!$B$10:$B$9996="TPD")*'Claims Data'!$L$10:$L$9996*'Claims Data'!$H$10:$H$9996)</f>
        <v>2860000</v>
      </c>
      <c r="V56" s="7" cm="1">
        <f t="array" ref="V56">SUMPRODUCT(('Claims Data'!$I$10:$I$9996=$D56)*('Claims Data'!$K$10:$K$9996&lt;=V$48)*('Claims Data'!$B$10:$B$9996="TPD")*'Claims Data'!$L$10:$L$9996*'Claims Data'!$H$10:$H$9996)</f>
        <v>2860000</v>
      </c>
      <c r="W56" s="7" cm="1">
        <f t="array" ref="W56">SUMPRODUCT(('Claims Data'!$I$10:$I$9996=$D56)*('Claims Data'!$K$10:$K$9996&lt;=W$48)*('Claims Data'!$B$10:$B$9996="TPD")*'Claims Data'!$L$10:$L$9996*'Claims Data'!$H$10:$H$9996)</f>
        <v>2915000</v>
      </c>
      <c r="X56" s="7" cm="1">
        <f t="array" ref="X56">SUMPRODUCT(('Claims Data'!$I$10:$I$9996=$D56)*('Claims Data'!$K$10:$K$9996&lt;=X$48)*('Claims Data'!$B$10:$B$9996="TPD")*'Claims Data'!$L$10:$L$9996*'Claims Data'!$H$10:$H$9996)</f>
        <v>3048000</v>
      </c>
      <c r="Y56" s="7" cm="1">
        <f t="array" ref="Y56">SUMPRODUCT(('Claims Data'!$I$10:$I$9996=$D56)*('Claims Data'!$K$10:$K$9996&lt;=Y$48)*('Claims Data'!$B$10:$B$9996="TPD")*'Claims Data'!$L$10:$L$9996*'Claims Data'!$H$10:$H$9996)</f>
        <v>3266000</v>
      </c>
      <c r="Z56" s="7" cm="1">
        <f t="array" ref="Z56">SUMPRODUCT(('Claims Data'!$I$10:$I$9996=$D56)*('Claims Data'!$K$10:$K$9996&lt;=Z$48)*('Claims Data'!$B$10:$B$9996="TPD")*'Claims Data'!$L$10:$L$9996*'Claims Data'!$H$10:$H$9996)</f>
        <v>3645000</v>
      </c>
      <c r="AA56" s="7" cm="1">
        <f t="array" ref="AA56">SUMPRODUCT(('Claims Data'!$I$10:$I$9996=$D56)*('Claims Data'!$K$10:$K$9996&lt;=AA$48)*('Claims Data'!$B$10:$B$9996="TPD")*'Claims Data'!$L$10:$L$9996*'Claims Data'!$H$10:$H$9996)</f>
        <v>3719000</v>
      </c>
      <c r="AB56" s="7" cm="1">
        <f t="array" ref="AB56">SUMPRODUCT(('Claims Data'!$I$10:$I$9996=$D56)*('Claims Data'!$K$10:$K$9996&lt;=AB$48)*('Claims Data'!$B$10:$B$9996="TPD")*'Claims Data'!$L$10:$L$9996*'Claims Data'!$H$10:$H$9996)</f>
        <v>3729000</v>
      </c>
      <c r="AC56" s="7" cm="1">
        <f t="array" ref="AC56">SUMPRODUCT(('Claims Data'!$I$10:$I$9996=$D56)*('Claims Data'!$K$10:$K$9996&lt;=AC$48)*('Claims Data'!$B$10:$B$9996="TPD")*'Claims Data'!$L$10:$L$9996*'Claims Data'!$H$10:$H$9996)</f>
        <v>3886000</v>
      </c>
      <c r="AD56" s="7" cm="1">
        <f t="array" ref="AD56">SUMPRODUCT(('Claims Data'!$I$10:$I$9996=$D56)*('Claims Data'!$K$10:$K$9996&lt;=AD$48)*('Claims Data'!$B$10:$B$9996="TPD")*'Claims Data'!$L$10:$L$9996*'Claims Data'!$H$10:$H$9996)</f>
        <v>3916000</v>
      </c>
      <c r="AE56" s="7" cm="1">
        <f t="array" ref="AE56">SUMPRODUCT(('Claims Data'!$I$10:$I$9996=$D56)*('Claims Data'!$K$10:$K$9996&lt;=AE$48)*('Claims Data'!$B$10:$B$9996="TPD")*'Claims Data'!$L$10:$L$9996*'Claims Data'!$H$10:$H$9996)</f>
        <v>3943000</v>
      </c>
      <c r="AF56" s="7" cm="1">
        <f t="array" ref="AF56">SUMPRODUCT(('Claims Data'!$I$10:$I$9996=$D56)*('Claims Data'!$K$10:$K$9996&lt;=AF$48)*('Claims Data'!$B$10:$B$9996="TPD")*'Claims Data'!$L$10:$L$9996*'Claims Data'!$H$10:$H$9996)</f>
        <v>3943000</v>
      </c>
      <c r="AG56" s="7" cm="1">
        <f t="array" ref="AG56">SUMPRODUCT(('Claims Data'!$I$10:$I$9996=$D56)*('Claims Data'!$K$10:$K$9996&lt;=AG$48)*('Claims Data'!$B$10:$B$9996="TPD")*'Claims Data'!$L$10:$L$9996*'Claims Data'!$H$10:$H$9996)</f>
        <v>3943000</v>
      </c>
      <c r="AH56" s="7"/>
      <c r="AI56" s="7"/>
      <c r="AJ56" s="7"/>
      <c r="AK56" s="7"/>
      <c r="AL56" s="7"/>
      <c r="AM56" s="7"/>
      <c r="AN56" s="9"/>
    </row>
    <row r="57" spans="2:40" ht="14" x14ac:dyDescent="0.3">
      <c r="B57" s="245"/>
      <c r="C57" s="122">
        <f t="shared" si="3"/>
        <v>2018</v>
      </c>
      <c r="D57" s="29" t="s">
        <v>166</v>
      </c>
      <c r="E57" s="8" cm="1">
        <f t="array" ref="E57">SUMPRODUCT(('Claims Data'!$I$10:$I$9996=$D57)*('Claims Data'!$K$10:$K$9996&lt;=E$48)*('Claims Data'!$B$10:$B$9996="TPD")*'Claims Data'!$L$10:$L$9996*'Claims Data'!$H$10:$H$9996)</f>
        <v>0</v>
      </c>
      <c r="F57" s="7" cm="1">
        <f t="array" ref="F57">SUMPRODUCT(('Claims Data'!$I$10:$I$9996=$D57)*('Claims Data'!$K$10:$K$9996&lt;=F$48)*('Claims Data'!$B$10:$B$9996="TPD")*'Claims Data'!$L$10:$L$9996*'Claims Data'!$H$10:$H$9996)</f>
        <v>113000</v>
      </c>
      <c r="G57" s="7" cm="1">
        <f t="array" ref="G57">SUMPRODUCT(('Claims Data'!$I$10:$I$9996=$D57)*('Claims Data'!$K$10:$K$9996&lt;=G$48)*('Claims Data'!$B$10:$B$9996="TPD")*'Claims Data'!$L$10:$L$9996*'Claims Data'!$H$10:$H$9996)</f>
        <v>417000</v>
      </c>
      <c r="H57" s="7" cm="1">
        <f t="array" ref="H57">SUMPRODUCT(('Claims Data'!$I$10:$I$9996=$D57)*('Claims Data'!$K$10:$K$9996&lt;=H$48)*('Claims Data'!$B$10:$B$9996="TPD")*'Claims Data'!$L$10:$L$9996*'Claims Data'!$H$10:$H$9996)</f>
        <v>757000</v>
      </c>
      <c r="I57" s="7" cm="1">
        <f t="array" ref="I57">SUMPRODUCT(('Claims Data'!$I$10:$I$9996=$D57)*('Claims Data'!$K$10:$K$9996&lt;=I$48)*('Claims Data'!$B$10:$B$9996="TPD")*'Claims Data'!$L$10:$L$9996*'Claims Data'!$H$10:$H$9996)</f>
        <v>971000</v>
      </c>
      <c r="J57" s="7" cm="1">
        <f t="array" ref="J57">SUMPRODUCT(('Claims Data'!$I$10:$I$9996=$D57)*('Claims Data'!$K$10:$K$9996&lt;=J$48)*('Claims Data'!$B$10:$B$9996="TPD")*'Claims Data'!$L$10:$L$9996*'Claims Data'!$H$10:$H$9996)</f>
        <v>1125000</v>
      </c>
      <c r="K57" s="7" cm="1">
        <f t="array" ref="K57">SUMPRODUCT(('Claims Data'!$I$10:$I$9996=$D57)*('Claims Data'!$K$10:$K$9996&lt;=K$48)*('Claims Data'!$B$10:$B$9996="TPD")*'Claims Data'!$L$10:$L$9996*'Claims Data'!$H$10:$H$9996)</f>
        <v>1294000</v>
      </c>
      <c r="L57" s="7" cm="1">
        <f t="array" ref="L57">SUMPRODUCT(('Claims Data'!$I$10:$I$9996=$D57)*('Claims Data'!$K$10:$K$9996&lt;=L$48)*('Claims Data'!$B$10:$B$9996="TPD")*'Claims Data'!$L$10:$L$9996*'Claims Data'!$H$10:$H$9996)</f>
        <v>1332000</v>
      </c>
      <c r="M57" s="7" cm="1">
        <f t="array" ref="M57">SUMPRODUCT(('Claims Data'!$I$10:$I$9996=$D57)*('Claims Data'!$K$10:$K$9996&lt;=M$48)*('Claims Data'!$B$10:$B$9996="TPD")*'Claims Data'!$L$10:$L$9996*'Claims Data'!$H$10:$H$9996)</f>
        <v>1450000</v>
      </c>
      <c r="N57" s="7" cm="1">
        <f t="array" ref="N57">SUMPRODUCT(('Claims Data'!$I$10:$I$9996=$D57)*('Claims Data'!$K$10:$K$9996&lt;=N$48)*('Claims Data'!$B$10:$B$9996="TPD")*'Claims Data'!$L$10:$L$9996*'Claims Data'!$H$10:$H$9996)</f>
        <v>1613000</v>
      </c>
      <c r="O57" s="7" cm="1">
        <f t="array" ref="O57">SUMPRODUCT(('Claims Data'!$I$10:$I$9996=$D57)*('Claims Data'!$K$10:$K$9996&lt;=O$48)*('Claims Data'!$B$10:$B$9996="TPD")*'Claims Data'!$L$10:$L$9996*'Claims Data'!$H$10:$H$9996)</f>
        <v>1819000</v>
      </c>
      <c r="P57" s="7" cm="1">
        <f t="array" ref="P57">SUMPRODUCT(('Claims Data'!$I$10:$I$9996=$D57)*('Claims Data'!$K$10:$K$9996&lt;=P$48)*('Claims Data'!$B$10:$B$9996="TPD")*'Claims Data'!$L$10:$L$9996*'Claims Data'!$H$10:$H$9996)</f>
        <v>1841000</v>
      </c>
      <c r="Q57" s="7" cm="1">
        <f t="array" ref="Q57">SUMPRODUCT(('Claims Data'!$I$10:$I$9996=$D57)*('Claims Data'!$K$10:$K$9996&lt;=Q$48)*('Claims Data'!$B$10:$B$9996="TPD")*'Claims Data'!$L$10:$L$9996*'Claims Data'!$H$10:$H$9996)</f>
        <v>1841000</v>
      </c>
      <c r="R57" s="7" cm="1">
        <f t="array" ref="R57">SUMPRODUCT(('Claims Data'!$I$10:$I$9996=$D57)*('Claims Data'!$K$10:$K$9996&lt;=R$48)*('Claims Data'!$B$10:$B$9996="TPD")*'Claims Data'!$L$10:$L$9996*'Claims Data'!$H$10:$H$9996)</f>
        <v>1841000</v>
      </c>
      <c r="S57" s="7" cm="1">
        <f t="array" ref="S57">SUMPRODUCT(('Claims Data'!$I$10:$I$9996=$D57)*('Claims Data'!$K$10:$K$9996&lt;=S$48)*('Claims Data'!$B$10:$B$9996="TPD")*'Claims Data'!$L$10:$L$9996*'Claims Data'!$H$10:$H$9996)</f>
        <v>1998000</v>
      </c>
      <c r="T57" s="7" cm="1">
        <f t="array" ref="T57">SUMPRODUCT(('Claims Data'!$I$10:$I$9996=$D57)*('Claims Data'!$K$10:$K$9996&lt;=T$48)*('Claims Data'!$B$10:$B$9996="TPD")*'Claims Data'!$L$10:$L$9996*'Claims Data'!$H$10:$H$9996)</f>
        <v>2112000</v>
      </c>
      <c r="U57" s="7" cm="1">
        <f t="array" ref="U57">SUMPRODUCT(('Claims Data'!$I$10:$I$9996=$D57)*('Claims Data'!$K$10:$K$9996&lt;=U$48)*('Claims Data'!$B$10:$B$9996="TPD")*'Claims Data'!$L$10:$L$9996*'Claims Data'!$H$10:$H$9996)</f>
        <v>2112000</v>
      </c>
      <c r="V57" s="7" cm="1">
        <f t="array" ref="V57">SUMPRODUCT(('Claims Data'!$I$10:$I$9996=$D57)*('Claims Data'!$K$10:$K$9996&lt;=V$48)*('Claims Data'!$B$10:$B$9996="TPD")*'Claims Data'!$L$10:$L$9996*'Claims Data'!$H$10:$H$9996)</f>
        <v>2151000</v>
      </c>
      <c r="W57" s="7" cm="1">
        <f t="array" ref="W57">SUMPRODUCT(('Claims Data'!$I$10:$I$9996=$D57)*('Claims Data'!$K$10:$K$9996&lt;=W$48)*('Claims Data'!$B$10:$B$9996="TPD")*'Claims Data'!$L$10:$L$9996*'Claims Data'!$H$10:$H$9996)</f>
        <v>2254000</v>
      </c>
      <c r="X57" s="7" cm="1">
        <f t="array" ref="X57">SUMPRODUCT(('Claims Data'!$I$10:$I$9996=$D57)*('Claims Data'!$K$10:$K$9996&lt;=X$48)*('Claims Data'!$B$10:$B$9996="TPD")*'Claims Data'!$L$10:$L$9996*'Claims Data'!$H$10:$H$9996)</f>
        <v>2390000</v>
      </c>
      <c r="Y57" s="7" cm="1">
        <f t="array" ref="Y57">SUMPRODUCT(('Claims Data'!$I$10:$I$9996=$D57)*('Claims Data'!$K$10:$K$9996&lt;=Y$48)*('Claims Data'!$B$10:$B$9996="TPD")*'Claims Data'!$L$10:$L$9996*'Claims Data'!$H$10:$H$9996)</f>
        <v>2520000</v>
      </c>
      <c r="Z57" s="7" cm="1">
        <f t="array" ref="Z57">SUMPRODUCT(('Claims Data'!$I$10:$I$9996=$D57)*('Claims Data'!$K$10:$K$9996&lt;=Z$48)*('Claims Data'!$B$10:$B$9996="TPD")*'Claims Data'!$L$10:$L$9996*'Claims Data'!$H$10:$H$9996)</f>
        <v>2572000</v>
      </c>
      <c r="AA57" s="7" cm="1">
        <f t="array" ref="AA57">SUMPRODUCT(('Claims Data'!$I$10:$I$9996=$D57)*('Claims Data'!$K$10:$K$9996&lt;=AA$48)*('Claims Data'!$B$10:$B$9996="TPD")*'Claims Data'!$L$10:$L$9996*'Claims Data'!$H$10:$H$9996)</f>
        <v>2666000</v>
      </c>
      <c r="AB57" s="7" cm="1">
        <f t="array" ref="AB57">SUMPRODUCT(('Claims Data'!$I$10:$I$9996=$D57)*('Claims Data'!$K$10:$K$9996&lt;=AB$48)*('Claims Data'!$B$10:$B$9996="TPD")*'Claims Data'!$L$10:$L$9996*'Claims Data'!$H$10:$H$9996)</f>
        <v>2707600</v>
      </c>
      <c r="AC57" s="7" cm="1">
        <f t="array" ref="AC57">SUMPRODUCT(('Claims Data'!$I$10:$I$9996=$D57)*('Claims Data'!$K$10:$K$9996&lt;=AC$48)*('Claims Data'!$B$10:$B$9996="TPD")*'Claims Data'!$L$10:$L$9996*'Claims Data'!$H$10:$H$9996)</f>
        <v>2734600</v>
      </c>
      <c r="AD57" s="7" cm="1">
        <f t="array" ref="AD57">SUMPRODUCT(('Claims Data'!$I$10:$I$9996=$D57)*('Claims Data'!$K$10:$K$9996&lt;=AD$48)*('Claims Data'!$B$10:$B$9996="TPD")*'Claims Data'!$L$10:$L$9996*'Claims Data'!$H$10:$H$9996)</f>
        <v>2734600</v>
      </c>
      <c r="AE57" s="7" cm="1">
        <f t="array" ref="AE57">SUMPRODUCT(('Claims Data'!$I$10:$I$9996=$D57)*('Claims Data'!$K$10:$K$9996&lt;=AE$48)*('Claims Data'!$B$10:$B$9996="TPD")*'Claims Data'!$L$10:$L$9996*'Claims Data'!$H$10:$H$9996)</f>
        <v>2815600</v>
      </c>
      <c r="AF57" s="7" cm="1">
        <f t="array" ref="AF57">SUMPRODUCT(('Claims Data'!$I$10:$I$9996=$D57)*('Claims Data'!$K$10:$K$9996&lt;=AF$48)*('Claims Data'!$B$10:$B$9996="TPD")*'Claims Data'!$L$10:$L$9996*'Claims Data'!$H$10:$H$9996)</f>
        <v>2853600</v>
      </c>
      <c r="AG57" s="7"/>
      <c r="AH57" s="7"/>
      <c r="AI57" s="7"/>
      <c r="AJ57" s="7"/>
      <c r="AK57" s="7"/>
      <c r="AL57" s="7"/>
      <c r="AM57" s="7"/>
      <c r="AN57" s="9"/>
    </row>
    <row r="58" spans="2:40" ht="14" x14ac:dyDescent="0.3">
      <c r="B58" s="245"/>
      <c r="C58" s="122">
        <f t="shared" si="3"/>
        <v>2018</v>
      </c>
      <c r="D58" s="29" t="s">
        <v>167</v>
      </c>
      <c r="E58" s="8" cm="1">
        <f t="array" ref="E58">SUMPRODUCT(('Claims Data'!$I$10:$I$9996=$D58)*('Claims Data'!$K$10:$K$9996&lt;=E$48)*('Claims Data'!$B$10:$B$9996="TPD")*'Claims Data'!$L$10:$L$9996*'Claims Data'!$H$10:$H$9996)</f>
        <v>0</v>
      </c>
      <c r="F58" s="7" cm="1">
        <f t="array" ref="F58">SUMPRODUCT(('Claims Data'!$I$10:$I$9996=$D58)*('Claims Data'!$K$10:$K$9996&lt;=F$48)*('Claims Data'!$B$10:$B$9996="TPD")*'Claims Data'!$L$10:$L$9996*'Claims Data'!$H$10:$H$9996)</f>
        <v>0</v>
      </c>
      <c r="G58" s="7" cm="1">
        <f t="array" ref="G58">SUMPRODUCT(('Claims Data'!$I$10:$I$9996=$D58)*('Claims Data'!$K$10:$K$9996&lt;=G$48)*('Claims Data'!$B$10:$B$9996="TPD")*'Claims Data'!$L$10:$L$9996*'Claims Data'!$H$10:$H$9996)</f>
        <v>142000</v>
      </c>
      <c r="H58" s="7" cm="1">
        <f t="array" ref="H58">SUMPRODUCT(('Claims Data'!$I$10:$I$9996=$D58)*('Claims Data'!$K$10:$K$9996&lt;=H$48)*('Claims Data'!$B$10:$B$9996="TPD")*'Claims Data'!$L$10:$L$9996*'Claims Data'!$H$10:$H$9996)</f>
        <v>557000</v>
      </c>
      <c r="I58" s="7" cm="1">
        <f t="array" ref="I58">SUMPRODUCT(('Claims Data'!$I$10:$I$9996=$D58)*('Claims Data'!$K$10:$K$9996&lt;=I$48)*('Claims Data'!$B$10:$B$9996="TPD")*'Claims Data'!$L$10:$L$9996*'Claims Data'!$H$10:$H$9996)</f>
        <v>626000</v>
      </c>
      <c r="J58" s="7" cm="1">
        <f t="array" ref="J58">SUMPRODUCT(('Claims Data'!$I$10:$I$9996=$D58)*('Claims Data'!$K$10:$K$9996&lt;=J$48)*('Claims Data'!$B$10:$B$9996="TPD")*'Claims Data'!$L$10:$L$9996*'Claims Data'!$H$10:$H$9996)</f>
        <v>786000</v>
      </c>
      <c r="K58" s="7" cm="1">
        <f t="array" ref="K58">SUMPRODUCT(('Claims Data'!$I$10:$I$9996=$D58)*('Claims Data'!$K$10:$K$9996&lt;=K$48)*('Claims Data'!$B$10:$B$9996="TPD")*'Claims Data'!$L$10:$L$9996*'Claims Data'!$H$10:$H$9996)</f>
        <v>1225000</v>
      </c>
      <c r="L58" s="7" cm="1">
        <f t="array" ref="L58">SUMPRODUCT(('Claims Data'!$I$10:$I$9996=$D58)*('Claims Data'!$K$10:$K$9996&lt;=L$48)*('Claims Data'!$B$10:$B$9996="TPD")*'Claims Data'!$L$10:$L$9996*'Claims Data'!$H$10:$H$9996)</f>
        <v>1397000</v>
      </c>
      <c r="M58" s="7" cm="1">
        <f t="array" ref="M58">SUMPRODUCT(('Claims Data'!$I$10:$I$9996=$D58)*('Claims Data'!$K$10:$K$9996&lt;=M$48)*('Claims Data'!$B$10:$B$9996="TPD")*'Claims Data'!$L$10:$L$9996*'Claims Data'!$H$10:$H$9996)</f>
        <v>1427000</v>
      </c>
      <c r="N58" s="7" cm="1">
        <f t="array" ref="N58">SUMPRODUCT(('Claims Data'!$I$10:$I$9996=$D58)*('Claims Data'!$K$10:$K$9996&lt;=N$48)*('Claims Data'!$B$10:$B$9996="TPD")*'Claims Data'!$L$10:$L$9996*'Claims Data'!$H$10:$H$9996)</f>
        <v>1550000</v>
      </c>
      <c r="O58" s="7" cm="1">
        <f t="array" ref="O58">SUMPRODUCT(('Claims Data'!$I$10:$I$9996=$D58)*('Claims Data'!$K$10:$K$9996&lt;=O$48)*('Claims Data'!$B$10:$B$9996="TPD")*'Claims Data'!$L$10:$L$9996*'Claims Data'!$H$10:$H$9996)</f>
        <v>1803000</v>
      </c>
      <c r="P58" s="7" cm="1">
        <f t="array" ref="P58">SUMPRODUCT(('Claims Data'!$I$10:$I$9996=$D58)*('Claims Data'!$K$10:$K$9996&lt;=P$48)*('Claims Data'!$B$10:$B$9996="TPD")*'Claims Data'!$L$10:$L$9996*'Claims Data'!$H$10:$H$9996)</f>
        <v>1931000</v>
      </c>
      <c r="Q58" s="7" cm="1">
        <f t="array" ref="Q58">SUMPRODUCT(('Claims Data'!$I$10:$I$9996=$D58)*('Claims Data'!$K$10:$K$9996&lt;=Q$48)*('Claims Data'!$B$10:$B$9996="TPD")*'Claims Data'!$L$10:$L$9996*'Claims Data'!$H$10:$H$9996)</f>
        <v>2437000</v>
      </c>
      <c r="R58" s="7" cm="1">
        <f t="array" ref="R58">SUMPRODUCT(('Claims Data'!$I$10:$I$9996=$D58)*('Claims Data'!$K$10:$K$9996&lt;=R$48)*('Claims Data'!$B$10:$B$9996="TPD")*'Claims Data'!$L$10:$L$9996*'Claims Data'!$H$10:$H$9996)</f>
        <v>2562000</v>
      </c>
      <c r="S58" s="7" cm="1">
        <f t="array" ref="S58">SUMPRODUCT(('Claims Data'!$I$10:$I$9996=$D58)*('Claims Data'!$K$10:$K$9996&lt;=S$48)*('Claims Data'!$B$10:$B$9996="TPD")*'Claims Data'!$L$10:$L$9996*'Claims Data'!$H$10:$H$9996)</f>
        <v>2646000</v>
      </c>
      <c r="T58" s="7" cm="1">
        <f t="array" ref="T58">SUMPRODUCT(('Claims Data'!$I$10:$I$9996=$D58)*('Claims Data'!$K$10:$K$9996&lt;=T$48)*('Claims Data'!$B$10:$B$9996="TPD")*'Claims Data'!$L$10:$L$9996*'Claims Data'!$H$10:$H$9996)</f>
        <v>2689000</v>
      </c>
      <c r="U58" s="7" cm="1">
        <f t="array" ref="U58">SUMPRODUCT(('Claims Data'!$I$10:$I$9996=$D58)*('Claims Data'!$K$10:$K$9996&lt;=U$48)*('Claims Data'!$B$10:$B$9996="TPD")*'Claims Data'!$L$10:$L$9996*'Claims Data'!$H$10:$H$9996)</f>
        <v>2822000</v>
      </c>
      <c r="V58" s="7" cm="1">
        <f t="array" ref="V58">SUMPRODUCT(('Claims Data'!$I$10:$I$9996=$D58)*('Claims Data'!$K$10:$K$9996&lt;=V$48)*('Claims Data'!$B$10:$B$9996="TPD")*'Claims Data'!$L$10:$L$9996*'Claims Data'!$H$10:$H$9996)</f>
        <v>2822000</v>
      </c>
      <c r="W58" s="7" cm="1">
        <f t="array" ref="W58">SUMPRODUCT(('Claims Data'!$I$10:$I$9996=$D58)*('Claims Data'!$K$10:$K$9996&lt;=W$48)*('Claims Data'!$B$10:$B$9996="TPD")*'Claims Data'!$L$10:$L$9996*'Claims Data'!$H$10:$H$9996)</f>
        <v>3072000</v>
      </c>
      <c r="X58" s="7" cm="1">
        <f t="array" ref="X58">SUMPRODUCT(('Claims Data'!$I$10:$I$9996=$D58)*('Claims Data'!$K$10:$K$9996&lt;=X$48)*('Claims Data'!$B$10:$B$9996="TPD")*'Claims Data'!$L$10:$L$9996*'Claims Data'!$H$10:$H$9996)</f>
        <v>3141000</v>
      </c>
      <c r="Y58" s="7" cm="1">
        <f t="array" ref="Y58">SUMPRODUCT(('Claims Data'!$I$10:$I$9996=$D58)*('Claims Data'!$K$10:$K$9996&lt;=Y$48)*('Claims Data'!$B$10:$B$9996="TPD")*'Claims Data'!$L$10:$L$9996*'Claims Data'!$H$10:$H$9996)</f>
        <v>3234000</v>
      </c>
      <c r="Z58" s="7" cm="1">
        <f t="array" ref="Z58">SUMPRODUCT(('Claims Data'!$I$10:$I$9996=$D58)*('Claims Data'!$K$10:$K$9996&lt;=Z$48)*('Claims Data'!$B$10:$B$9996="TPD")*'Claims Data'!$L$10:$L$9996*'Claims Data'!$H$10:$H$9996)</f>
        <v>3234000</v>
      </c>
      <c r="AA58" s="7" cm="1">
        <f t="array" ref="AA58">SUMPRODUCT(('Claims Data'!$I$10:$I$9996=$D58)*('Claims Data'!$K$10:$K$9996&lt;=AA$48)*('Claims Data'!$B$10:$B$9996="TPD")*'Claims Data'!$L$10:$L$9996*'Claims Data'!$H$10:$H$9996)</f>
        <v>3234000</v>
      </c>
      <c r="AB58" s="7" cm="1">
        <f t="array" ref="AB58">SUMPRODUCT(('Claims Data'!$I$10:$I$9996=$D58)*('Claims Data'!$K$10:$K$9996&lt;=AB$48)*('Claims Data'!$B$10:$B$9996="TPD")*'Claims Data'!$L$10:$L$9996*'Claims Data'!$H$10:$H$9996)</f>
        <v>3314000</v>
      </c>
      <c r="AC58" s="7" cm="1">
        <f t="array" ref="AC58">SUMPRODUCT(('Claims Data'!$I$10:$I$9996=$D58)*('Claims Data'!$K$10:$K$9996&lt;=AC$48)*('Claims Data'!$B$10:$B$9996="TPD")*'Claims Data'!$L$10:$L$9996*'Claims Data'!$H$10:$H$9996)</f>
        <v>3314000</v>
      </c>
      <c r="AD58" s="7" cm="1">
        <f t="array" ref="AD58">SUMPRODUCT(('Claims Data'!$I$10:$I$9996=$D58)*('Claims Data'!$K$10:$K$9996&lt;=AD$48)*('Claims Data'!$B$10:$B$9996="TPD")*'Claims Data'!$L$10:$L$9996*'Claims Data'!$H$10:$H$9996)</f>
        <v>3314000</v>
      </c>
      <c r="AE58" s="7" cm="1">
        <f t="array" ref="AE58">SUMPRODUCT(('Claims Data'!$I$10:$I$9996=$D58)*('Claims Data'!$K$10:$K$9996&lt;=AE$48)*('Claims Data'!$B$10:$B$9996="TPD")*'Claims Data'!$L$10:$L$9996*'Claims Data'!$H$10:$H$9996)</f>
        <v>3436400</v>
      </c>
      <c r="AF58" s="7"/>
      <c r="AG58" s="7"/>
      <c r="AH58" s="7"/>
      <c r="AI58" s="7"/>
      <c r="AJ58" s="7"/>
      <c r="AK58" s="7"/>
      <c r="AL58" s="7"/>
      <c r="AM58" s="7"/>
      <c r="AN58" s="9"/>
    </row>
    <row r="59" spans="2:40" ht="14" x14ac:dyDescent="0.3">
      <c r="B59" s="245"/>
      <c r="C59" s="122">
        <f t="shared" si="3"/>
        <v>2018</v>
      </c>
      <c r="D59" s="29" t="s">
        <v>168</v>
      </c>
      <c r="E59" s="8" cm="1">
        <f t="array" ref="E59">SUMPRODUCT(('Claims Data'!$I$10:$I$9996=$D59)*('Claims Data'!$K$10:$K$9996&lt;=E$48)*('Claims Data'!$B$10:$B$9996="TPD")*'Claims Data'!$L$10:$L$9996*'Claims Data'!$H$10:$H$9996)</f>
        <v>0</v>
      </c>
      <c r="F59" s="7" cm="1">
        <f t="array" ref="F59">SUMPRODUCT(('Claims Data'!$I$10:$I$9996=$D59)*('Claims Data'!$K$10:$K$9996&lt;=F$48)*('Claims Data'!$B$10:$B$9996="TPD")*'Claims Data'!$L$10:$L$9996*'Claims Data'!$H$10:$H$9996)</f>
        <v>108000</v>
      </c>
      <c r="G59" s="7" cm="1">
        <f t="array" ref="G59">SUMPRODUCT(('Claims Data'!$I$10:$I$9996=$D59)*('Claims Data'!$K$10:$K$9996&lt;=G$48)*('Claims Data'!$B$10:$B$9996="TPD")*'Claims Data'!$L$10:$L$9996*'Claims Data'!$H$10:$H$9996)</f>
        <v>297000</v>
      </c>
      <c r="H59" s="7" cm="1">
        <f t="array" ref="H59">SUMPRODUCT(('Claims Data'!$I$10:$I$9996=$D59)*('Claims Data'!$K$10:$K$9996&lt;=H$48)*('Claims Data'!$B$10:$B$9996="TPD")*'Claims Data'!$L$10:$L$9996*'Claims Data'!$H$10:$H$9996)</f>
        <v>552000</v>
      </c>
      <c r="I59" s="7" cm="1">
        <f t="array" ref="I59">SUMPRODUCT(('Claims Data'!$I$10:$I$9996=$D59)*('Claims Data'!$K$10:$K$9996&lt;=I$48)*('Claims Data'!$B$10:$B$9996="TPD")*'Claims Data'!$L$10:$L$9996*'Claims Data'!$H$10:$H$9996)</f>
        <v>906000</v>
      </c>
      <c r="J59" s="7" cm="1">
        <f t="array" ref="J59">SUMPRODUCT(('Claims Data'!$I$10:$I$9996=$D59)*('Claims Data'!$K$10:$K$9996&lt;=J$48)*('Claims Data'!$B$10:$B$9996="TPD")*'Claims Data'!$L$10:$L$9996*'Claims Data'!$H$10:$H$9996)</f>
        <v>1061000</v>
      </c>
      <c r="K59" s="7" cm="1">
        <f t="array" ref="K59">SUMPRODUCT(('Claims Data'!$I$10:$I$9996=$D59)*('Claims Data'!$K$10:$K$9996&lt;=K$48)*('Claims Data'!$B$10:$B$9996="TPD")*'Claims Data'!$L$10:$L$9996*'Claims Data'!$H$10:$H$9996)</f>
        <v>1206000</v>
      </c>
      <c r="L59" s="7" cm="1">
        <f t="array" ref="L59">SUMPRODUCT(('Claims Data'!$I$10:$I$9996=$D59)*('Claims Data'!$K$10:$K$9996&lt;=L$48)*('Claims Data'!$B$10:$B$9996="TPD")*'Claims Data'!$L$10:$L$9996*'Claims Data'!$H$10:$H$9996)</f>
        <v>1405000</v>
      </c>
      <c r="M59" s="7" cm="1">
        <f t="array" ref="M59">SUMPRODUCT(('Claims Data'!$I$10:$I$9996=$D59)*('Claims Data'!$K$10:$K$9996&lt;=M$48)*('Claims Data'!$B$10:$B$9996="TPD")*'Claims Data'!$L$10:$L$9996*'Claims Data'!$H$10:$H$9996)</f>
        <v>1676000</v>
      </c>
      <c r="N59" s="7" cm="1">
        <f t="array" ref="N59">SUMPRODUCT(('Claims Data'!$I$10:$I$9996=$D59)*('Claims Data'!$K$10:$K$9996&lt;=N$48)*('Claims Data'!$B$10:$B$9996="TPD")*'Claims Data'!$L$10:$L$9996*'Claims Data'!$H$10:$H$9996)</f>
        <v>2116000</v>
      </c>
      <c r="O59" s="7" cm="1">
        <f t="array" ref="O59">SUMPRODUCT(('Claims Data'!$I$10:$I$9996=$D59)*('Claims Data'!$K$10:$K$9996&lt;=O$48)*('Claims Data'!$B$10:$B$9996="TPD")*'Claims Data'!$L$10:$L$9996*'Claims Data'!$H$10:$H$9996)</f>
        <v>2371000</v>
      </c>
      <c r="P59" s="7" cm="1">
        <f t="array" ref="P59">SUMPRODUCT(('Claims Data'!$I$10:$I$9996=$D59)*('Claims Data'!$K$10:$K$9996&lt;=P$48)*('Claims Data'!$B$10:$B$9996="TPD")*'Claims Data'!$L$10:$L$9996*'Claims Data'!$H$10:$H$9996)</f>
        <v>2452000</v>
      </c>
      <c r="Q59" s="7" cm="1">
        <f t="array" ref="Q59">SUMPRODUCT(('Claims Data'!$I$10:$I$9996=$D59)*('Claims Data'!$K$10:$K$9996&lt;=Q$48)*('Claims Data'!$B$10:$B$9996="TPD")*'Claims Data'!$L$10:$L$9996*'Claims Data'!$H$10:$H$9996)</f>
        <v>2552000</v>
      </c>
      <c r="R59" s="7" cm="1">
        <f t="array" ref="R59">SUMPRODUCT(('Claims Data'!$I$10:$I$9996=$D59)*('Claims Data'!$K$10:$K$9996&lt;=R$48)*('Claims Data'!$B$10:$B$9996="TPD")*'Claims Data'!$L$10:$L$9996*'Claims Data'!$H$10:$H$9996)</f>
        <v>2607000</v>
      </c>
      <c r="S59" s="7" cm="1">
        <f t="array" ref="S59">SUMPRODUCT(('Claims Data'!$I$10:$I$9996=$D59)*('Claims Data'!$K$10:$K$9996&lt;=S$48)*('Claims Data'!$B$10:$B$9996="TPD")*'Claims Data'!$L$10:$L$9996*'Claims Data'!$H$10:$H$9996)</f>
        <v>2607000</v>
      </c>
      <c r="T59" s="7" cm="1">
        <f t="array" ref="T59">SUMPRODUCT(('Claims Data'!$I$10:$I$9996=$D59)*('Claims Data'!$K$10:$K$9996&lt;=T$48)*('Claims Data'!$B$10:$B$9996="TPD")*'Claims Data'!$L$10:$L$9996*'Claims Data'!$H$10:$H$9996)</f>
        <v>2645000</v>
      </c>
      <c r="U59" s="7" cm="1">
        <f t="array" ref="U59">SUMPRODUCT(('Claims Data'!$I$10:$I$9996=$D59)*('Claims Data'!$K$10:$K$9996&lt;=U$48)*('Claims Data'!$B$10:$B$9996="TPD")*'Claims Data'!$L$10:$L$9996*'Claims Data'!$H$10:$H$9996)</f>
        <v>2645000</v>
      </c>
      <c r="V59" s="7" cm="1">
        <f t="array" ref="V59">SUMPRODUCT(('Claims Data'!$I$10:$I$9996=$D59)*('Claims Data'!$K$10:$K$9996&lt;=V$48)*('Claims Data'!$B$10:$B$9996="TPD")*'Claims Data'!$L$10:$L$9996*'Claims Data'!$H$10:$H$9996)</f>
        <v>2745000</v>
      </c>
      <c r="W59" s="7" cm="1">
        <f t="array" ref="W59">SUMPRODUCT(('Claims Data'!$I$10:$I$9996=$D59)*('Claims Data'!$K$10:$K$9996&lt;=W$48)*('Claims Data'!$B$10:$B$9996="TPD")*'Claims Data'!$L$10:$L$9996*'Claims Data'!$H$10:$H$9996)</f>
        <v>2871000</v>
      </c>
      <c r="X59" s="7" cm="1">
        <f t="array" ref="X59">SUMPRODUCT(('Claims Data'!$I$10:$I$9996=$D59)*('Claims Data'!$K$10:$K$9996&lt;=X$48)*('Claims Data'!$B$10:$B$9996="TPD")*'Claims Data'!$L$10:$L$9996*'Claims Data'!$H$10:$H$9996)</f>
        <v>3014000</v>
      </c>
      <c r="Y59" s="7" cm="1">
        <f t="array" ref="Y59">SUMPRODUCT(('Claims Data'!$I$10:$I$9996=$D59)*('Claims Data'!$K$10:$K$9996&lt;=Y$48)*('Claims Data'!$B$10:$B$9996="TPD")*'Claims Data'!$L$10:$L$9996*'Claims Data'!$H$10:$H$9996)</f>
        <v>3214000</v>
      </c>
      <c r="Z59" s="7" cm="1">
        <f t="array" ref="Z59">SUMPRODUCT(('Claims Data'!$I$10:$I$9996=$D59)*('Claims Data'!$K$10:$K$9996&lt;=Z$48)*('Claims Data'!$B$10:$B$9996="TPD")*'Claims Data'!$L$10:$L$9996*'Claims Data'!$H$10:$H$9996)</f>
        <v>3334000</v>
      </c>
      <c r="AA59" s="7" cm="1">
        <f t="array" ref="AA59">SUMPRODUCT(('Claims Data'!$I$10:$I$9996=$D59)*('Claims Data'!$K$10:$K$9996&lt;=AA$48)*('Claims Data'!$B$10:$B$9996="TPD")*'Claims Data'!$L$10:$L$9996*'Claims Data'!$H$10:$H$9996)</f>
        <v>3452000</v>
      </c>
      <c r="AB59" s="7" cm="1">
        <f t="array" ref="AB59">SUMPRODUCT(('Claims Data'!$I$10:$I$9996=$D59)*('Claims Data'!$K$10:$K$9996&lt;=AB$48)*('Claims Data'!$B$10:$B$9996="TPD")*'Claims Data'!$L$10:$L$9996*'Claims Data'!$H$10:$H$9996)</f>
        <v>3546000</v>
      </c>
      <c r="AC59" s="7" cm="1">
        <f t="array" ref="AC59">SUMPRODUCT(('Claims Data'!$I$10:$I$9996=$D59)*('Claims Data'!$K$10:$K$9996&lt;=AC$48)*('Claims Data'!$B$10:$B$9996="TPD")*'Claims Data'!$L$10:$L$9996*'Claims Data'!$H$10:$H$9996)</f>
        <v>3663000</v>
      </c>
      <c r="AD59" s="7" cm="1">
        <f t="array" ref="AD59">SUMPRODUCT(('Claims Data'!$I$10:$I$9996=$D59)*('Claims Data'!$K$10:$K$9996&lt;=AD$48)*('Claims Data'!$B$10:$B$9996="TPD")*'Claims Data'!$L$10:$L$9996*'Claims Data'!$H$10:$H$9996)</f>
        <v>3710000</v>
      </c>
      <c r="AE59" s="7"/>
      <c r="AF59" s="7"/>
      <c r="AG59" s="7"/>
      <c r="AH59" s="7"/>
      <c r="AI59" s="7"/>
      <c r="AJ59" s="7"/>
      <c r="AK59" s="7"/>
      <c r="AL59" s="7"/>
      <c r="AM59" s="7"/>
      <c r="AN59" s="9"/>
    </row>
    <row r="60" spans="2:40" ht="14" x14ac:dyDescent="0.3">
      <c r="B60" s="245"/>
      <c r="C60" s="122">
        <f t="shared" si="3"/>
        <v>2018</v>
      </c>
      <c r="D60" s="29" t="s">
        <v>169</v>
      </c>
      <c r="E60" s="8" cm="1">
        <f t="array" ref="E60">SUMPRODUCT(('Claims Data'!$I$10:$I$9996=$D60)*('Claims Data'!$K$10:$K$9996&lt;=E$48)*('Claims Data'!$B$10:$B$9996="TPD")*'Claims Data'!$L$10:$L$9996*'Claims Data'!$H$10:$H$9996)</f>
        <v>0</v>
      </c>
      <c r="F60" s="7" cm="1">
        <f t="array" ref="F60">SUMPRODUCT(('Claims Data'!$I$10:$I$9996=$D60)*('Claims Data'!$K$10:$K$9996&lt;=F$48)*('Claims Data'!$B$10:$B$9996="TPD")*'Claims Data'!$L$10:$L$9996*'Claims Data'!$H$10:$H$9996)</f>
        <v>37000</v>
      </c>
      <c r="G60" s="7" cm="1">
        <f t="array" ref="G60">SUMPRODUCT(('Claims Data'!$I$10:$I$9996=$D60)*('Claims Data'!$K$10:$K$9996&lt;=G$48)*('Claims Data'!$B$10:$B$9996="TPD")*'Claims Data'!$L$10:$L$9996*'Claims Data'!$H$10:$H$9996)</f>
        <v>390000</v>
      </c>
      <c r="H60" s="7" cm="1">
        <f t="array" ref="H60">SUMPRODUCT(('Claims Data'!$I$10:$I$9996=$D60)*('Claims Data'!$K$10:$K$9996&lt;=H$48)*('Claims Data'!$B$10:$B$9996="TPD")*'Claims Data'!$L$10:$L$9996*'Claims Data'!$H$10:$H$9996)</f>
        <v>708000</v>
      </c>
      <c r="I60" s="7" cm="1">
        <f t="array" ref="I60">SUMPRODUCT(('Claims Data'!$I$10:$I$9996=$D60)*('Claims Data'!$K$10:$K$9996&lt;=I$48)*('Claims Data'!$B$10:$B$9996="TPD")*'Claims Data'!$L$10:$L$9996*'Claims Data'!$H$10:$H$9996)</f>
        <v>917000</v>
      </c>
      <c r="J60" s="7" cm="1">
        <f t="array" ref="J60">SUMPRODUCT(('Claims Data'!$I$10:$I$9996=$D60)*('Claims Data'!$K$10:$K$9996&lt;=J$48)*('Claims Data'!$B$10:$B$9996="TPD")*'Claims Data'!$L$10:$L$9996*'Claims Data'!$H$10:$H$9996)</f>
        <v>1189000</v>
      </c>
      <c r="K60" s="7" cm="1">
        <f t="array" ref="K60">SUMPRODUCT(('Claims Data'!$I$10:$I$9996=$D60)*('Claims Data'!$K$10:$K$9996&lt;=K$48)*('Claims Data'!$B$10:$B$9996="TPD")*'Claims Data'!$L$10:$L$9996*'Claims Data'!$H$10:$H$9996)</f>
        <v>1189000</v>
      </c>
      <c r="L60" s="7" cm="1">
        <f t="array" ref="L60">SUMPRODUCT(('Claims Data'!$I$10:$I$9996=$D60)*('Claims Data'!$K$10:$K$9996&lt;=L$48)*('Claims Data'!$B$10:$B$9996="TPD")*'Claims Data'!$L$10:$L$9996*'Claims Data'!$H$10:$H$9996)</f>
        <v>1387000</v>
      </c>
      <c r="M60" s="7" cm="1">
        <f t="array" ref="M60">SUMPRODUCT(('Claims Data'!$I$10:$I$9996=$D60)*('Claims Data'!$K$10:$K$9996&lt;=M$48)*('Claims Data'!$B$10:$B$9996="TPD")*'Claims Data'!$L$10:$L$9996*'Claims Data'!$H$10:$H$9996)</f>
        <v>1586000</v>
      </c>
      <c r="N60" s="7" cm="1">
        <f t="array" ref="N60">SUMPRODUCT(('Claims Data'!$I$10:$I$9996=$D60)*('Claims Data'!$K$10:$K$9996&lt;=N$48)*('Claims Data'!$B$10:$B$9996="TPD")*'Claims Data'!$L$10:$L$9996*'Claims Data'!$H$10:$H$9996)</f>
        <v>1608000</v>
      </c>
      <c r="O60" s="7" cm="1">
        <f t="array" ref="O60">SUMPRODUCT(('Claims Data'!$I$10:$I$9996=$D60)*('Claims Data'!$K$10:$K$9996&lt;=O$48)*('Claims Data'!$B$10:$B$9996="TPD")*'Claims Data'!$L$10:$L$9996*'Claims Data'!$H$10:$H$9996)</f>
        <v>1783000</v>
      </c>
      <c r="P60" s="7" cm="1">
        <f t="array" ref="P60">SUMPRODUCT(('Claims Data'!$I$10:$I$9996=$D60)*('Claims Data'!$K$10:$K$9996&lt;=P$48)*('Claims Data'!$B$10:$B$9996="TPD")*'Claims Data'!$L$10:$L$9996*'Claims Data'!$H$10:$H$9996)</f>
        <v>1783000</v>
      </c>
      <c r="Q60" s="7" cm="1">
        <f t="array" ref="Q60">SUMPRODUCT(('Claims Data'!$I$10:$I$9996=$D60)*('Claims Data'!$K$10:$K$9996&lt;=Q$48)*('Claims Data'!$B$10:$B$9996="TPD")*'Claims Data'!$L$10:$L$9996*'Claims Data'!$H$10:$H$9996)</f>
        <v>2002000</v>
      </c>
      <c r="R60" s="7" cm="1">
        <f t="array" ref="R60">SUMPRODUCT(('Claims Data'!$I$10:$I$9996=$D60)*('Claims Data'!$K$10:$K$9996&lt;=R$48)*('Claims Data'!$B$10:$B$9996="TPD")*'Claims Data'!$L$10:$L$9996*'Claims Data'!$H$10:$H$9996)</f>
        <v>2161000</v>
      </c>
      <c r="S60" s="7" cm="1">
        <f t="array" ref="S60">SUMPRODUCT(('Claims Data'!$I$10:$I$9996=$D60)*('Claims Data'!$K$10:$K$9996&lt;=S$48)*('Claims Data'!$B$10:$B$9996="TPD")*'Claims Data'!$L$10:$L$9996*'Claims Data'!$H$10:$H$9996)</f>
        <v>2382000</v>
      </c>
      <c r="T60" s="7" cm="1">
        <f t="array" ref="T60">SUMPRODUCT(('Claims Data'!$I$10:$I$9996=$D60)*('Claims Data'!$K$10:$K$9996&lt;=T$48)*('Claims Data'!$B$10:$B$9996="TPD")*'Claims Data'!$L$10:$L$9996*'Claims Data'!$H$10:$H$9996)</f>
        <v>2450000</v>
      </c>
      <c r="U60" s="7" cm="1">
        <f t="array" ref="U60">SUMPRODUCT(('Claims Data'!$I$10:$I$9996=$D60)*('Claims Data'!$K$10:$K$9996&lt;=U$48)*('Claims Data'!$B$10:$B$9996="TPD")*'Claims Data'!$L$10:$L$9996*'Claims Data'!$H$10:$H$9996)</f>
        <v>2509000</v>
      </c>
      <c r="V60" s="7" cm="1">
        <f t="array" ref="V60">SUMPRODUCT(('Claims Data'!$I$10:$I$9996=$D60)*('Claims Data'!$K$10:$K$9996&lt;=V$48)*('Claims Data'!$B$10:$B$9996="TPD")*'Claims Data'!$L$10:$L$9996*'Claims Data'!$H$10:$H$9996)</f>
        <v>2610000</v>
      </c>
      <c r="W60" s="7" cm="1">
        <f t="array" ref="W60">SUMPRODUCT(('Claims Data'!$I$10:$I$9996=$D60)*('Claims Data'!$K$10:$K$9996&lt;=W$48)*('Claims Data'!$B$10:$B$9996="TPD")*'Claims Data'!$L$10:$L$9996*'Claims Data'!$H$10:$H$9996)</f>
        <v>2610000</v>
      </c>
      <c r="X60" s="7" cm="1">
        <f t="array" ref="X60">SUMPRODUCT(('Claims Data'!$I$10:$I$9996=$D60)*('Claims Data'!$K$10:$K$9996&lt;=X$48)*('Claims Data'!$B$10:$B$9996="TPD")*'Claims Data'!$L$10:$L$9996*'Claims Data'!$H$10:$H$9996)</f>
        <v>2662000</v>
      </c>
      <c r="Y60" s="7" cm="1">
        <f t="array" ref="Y60">SUMPRODUCT(('Claims Data'!$I$10:$I$9996=$D60)*('Claims Data'!$K$10:$K$9996&lt;=Y$48)*('Claims Data'!$B$10:$B$9996="TPD")*'Claims Data'!$L$10:$L$9996*'Claims Data'!$H$10:$H$9996)</f>
        <v>2662000</v>
      </c>
      <c r="Z60" s="7" cm="1">
        <f t="array" ref="Z60">SUMPRODUCT(('Claims Data'!$I$10:$I$9996=$D60)*('Claims Data'!$K$10:$K$9996&lt;=Z$48)*('Claims Data'!$B$10:$B$9996="TPD")*'Claims Data'!$L$10:$L$9996*'Claims Data'!$H$10:$H$9996)</f>
        <v>2919000</v>
      </c>
      <c r="AA60" s="7" cm="1">
        <f t="array" ref="AA60">SUMPRODUCT(('Claims Data'!$I$10:$I$9996=$D60)*('Claims Data'!$K$10:$K$9996&lt;=AA$48)*('Claims Data'!$B$10:$B$9996="TPD")*'Claims Data'!$L$10:$L$9996*'Claims Data'!$H$10:$H$9996)</f>
        <v>3010000</v>
      </c>
      <c r="AB60" s="7" cm="1">
        <f t="array" ref="AB60">SUMPRODUCT(('Claims Data'!$I$10:$I$9996=$D60)*('Claims Data'!$K$10:$K$9996&lt;=AB$48)*('Claims Data'!$B$10:$B$9996="TPD")*'Claims Data'!$L$10:$L$9996*'Claims Data'!$H$10:$H$9996)</f>
        <v>3177000</v>
      </c>
      <c r="AC60" s="7" cm="1">
        <f t="array" ref="AC60">SUMPRODUCT(('Claims Data'!$I$10:$I$9996=$D60)*('Claims Data'!$K$10:$K$9996&lt;=AC$48)*('Claims Data'!$B$10:$B$9996="TPD")*'Claims Data'!$L$10:$L$9996*'Claims Data'!$H$10:$H$9996)</f>
        <v>3277000</v>
      </c>
      <c r="AD60" s="7"/>
      <c r="AE60" s="7"/>
      <c r="AF60" s="7"/>
      <c r="AG60" s="7"/>
      <c r="AH60" s="7"/>
      <c r="AI60" s="7"/>
      <c r="AJ60" s="7"/>
      <c r="AK60" s="7"/>
      <c r="AL60" s="7"/>
      <c r="AM60" s="7"/>
      <c r="AN60" s="9"/>
    </row>
    <row r="61" spans="2:40" ht="14" x14ac:dyDescent="0.3">
      <c r="B61" s="245"/>
      <c r="C61" s="122">
        <f t="shared" si="3"/>
        <v>2019</v>
      </c>
      <c r="D61" s="29" t="s">
        <v>170</v>
      </c>
      <c r="E61" s="8" cm="1">
        <f t="array" ref="E61">SUMPRODUCT(('Claims Data'!$I$10:$I$9996=$D61)*('Claims Data'!$K$10:$K$9996&lt;=E$48)*('Claims Data'!$B$10:$B$9996="TPD")*'Claims Data'!$L$10:$L$9996*'Claims Data'!$H$10:$H$9996)</f>
        <v>0</v>
      </c>
      <c r="F61" s="7" cm="1">
        <f t="array" ref="F61">SUMPRODUCT(('Claims Data'!$I$10:$I$9996=$D61)*('Claims Data'!$K$10:$K$9996&lt;=F$48)*('Claims Data'!$B$10:$B$9996="TPD")*'Claims Data'!$L$10:$L$9996*'Claims Data'!$H$10:$H$9996)</f>
        <v>277000</v>
      </c>
      <c r="G61" s="7" cm="1">
        <f t="array" ref="G61">SUMPRODUCT(('Claims Data'!$I$10:$I$9996=$D61)*('Claims Data'!$K$10:$K$9996&lt;=G$48)*('Claims Data'!$B$10:$B$9996="TPD")*'Claims Data'!$L$10:$L$9996*'Claims Data'!$H$10:$H$9996)</f>
        <v>426000</v>
      </c>
      <c r="H61" s="7" cm="1">
        <f t="array" ref="H61">SUMPRODUCT(('Claims Data'!$I$10:$I$9996=$D61)*('Claims Data'!$K$10:$K$9996&lt;=H$48)*('Claims Data'!$B$10:$B$9996="TPD")*'Claims Data'!$L$10:$L$9996*'Claims Data'!$H$10:$H$9996)</f>
        <v>966000</v>
      </c>
      <c r="I61" s="7" cm="1">
        <f t="array" ref="I61">SUMPRODUCT(('Claims Data'!$I$10:$I$9996=$D61)*('Claims Data'!$K$10:$K$9996&lt;=I$48)*('Claims Data'!$B$10:$B$9996="TPD")*'Claims Data'!$L$10:$L$9996*'Claims Data'!$H$10:$H$9996)</f>
        <v>1414000</v>
      </c>
      <c r="J61" s="7" cm="1">
        <f t="array" ref="J61">SUMPRODUCT(('Claims Data'!$I$10:$I$9996=$D61)*('Claims Data'!$K$10:$K$9996&lt;=J$48)*('Claims Data'!$B$10:$B$9996="TPD")*'Claims Data'!$L$10:$L$9996*'Claims Data'!$H$10:$H$9996)</f>
        <v>1619000</v>
      </c>
      <c r="K61" s="7" cm="1">
        <f t="array" ref="K61">SUMPRODUCT(('Claims Data'!$I$10:$I$9996=$D61)*('Claims Data'!$K$10:$K$9996&lt;=K$48)*('Claims Data'!$B$10:$B$9996="TPD")*'Claims Data'!$L$10:$L$9996*'Claims Data'!$H$10:$H$9996)</f>
        <v>1790000</v>
      </c>
      <c r="L61" s="7" cm="1">
        <f t="array" ref="L61">SUMPRODUCT(('Claims Data'!$I$10:$I$9996=$D61)*('Claims Data'!$K$10:$K$9996&lt;=L$48)*('Claims Data'!$B$10:$B$9996="TPD")*'Claims Data'!$L$10:$L$9996*'Claims Data'!$H$10:$H$9996)</f>
        <v>2088000</v>
      </c>
      <c r="M61" s="7" cm="1">
        <f t="array" ref="M61">SUMPRODUCT(('Claims Data'!$I$10:$I$9996=$D61)*('Claims Data'!$K$10:$K$9996&lt;=M$48)*('Claims Data'!$B$10:$B$9996="TPD")*'Claims Data'!$L$10:$L$9996*'Claims Data'!$H$10:$H$9996)</f>
        <v>2126000</v>
      </c>
      <c r="N61" s="7" cm="1">
        <f t="array" ref="N61">SUMPRODUCT(('Claims Data'!$I$10:$I$9996=$D61)*('Claims Data'!$K$10:$K$9996&lt;=N$48)*('Claims Data'!$B$10:$B$9996="TPD")*'Claims Data'!$L$10:$L$9996*'Claims Data'!$H$10:$H$9996)</f>
        <v>2363000</v>
      </c>
      <c r="O61" s="7" cm="1">
        <f t="array" ref="O61">SUMPRODUCT(('Claims Data'!$I$10:$I$9996=$D61)*('Claims Data'!$K$10:$K$9996&lt;=O$48)*('Claims Data'!$B$10:$B$9996="TPD")*'Claims Data'!$L$10:$L$9996*'Claims Data'!$H$10:$H$9996)</f>
        <v>2597000</v>
      </c>
      <c r="P61" s="7" cm="1">
        <f t="array" ref="P61">SUMPRODUCT(('Claims Data'!$I$10:$I$9996=$D61)*('Claims Data'!$K$10:$K$9996&lt;=P$48)*('Claims Data'!$B$10:$B$9996="TPD")*'Claims Data'!$L$10:$L$9996*'Claims Data'!$H$10:$H$9996)</f>
        <v>2814000</v>
      </c>
      <c r="Q61" s="7" cm="1">
        <f t="array" ref="Q61">SUMPRODUCT(('Claims Data'!$I$10:$I$9996=$D61)*('Claims Data'!$K$10:$K$9996&lt;=Q$48)*('Claims Data'!$B$10:$B$9996="TPD")*'Claims Data'!$L$10:$L$9996*'Claims Data'!$H$10:$H$9996)</f>
        <v>2976000</v>
      </c>
      <c r="R61" s="7" cm="1">
        <f t="array" ref="R61">SUMPRODUCT(('Claims Data'!$I$10:$I$9996=$D61)*('Claims Data'!$K$10:$K$9996&lt;=R$48)*('Claims Data'!$B$10:$B$9996="TPD")*'Claims Data'!$L$10:$L$9996*'Claims Data'!$H$10:$H$9996)</f>
        <v>3229000</v>
      </c>
      <c r="S61" s="7" cm="1">
        <f t="array" ref="S61">SUMPRODUCT(('Claims Data'!$I$10:$I$9996=$D61)*('Claims Data'!$K$10:$K$9996&lt;=S$48)*('Claims Data'!$B$10:$B$9996="TPD")*'Claims Data'!$L$10:$L$9996*'Claims Data'!$H$10:$H$9996)</f>
        <v>3477000</v>
      </c>
      <c r="T61" s="7" cm="1">
        <f t="array" ref="T61">SUMPRODUCT(('Claims Data'!$I$10:$I$9996=$D61)*('Claims Data'!$K$10:$K$9996&lt;=T$48)*('Claims Data'!$B$10:$B$9996="TPD")*'Claims Data'!$L$10:$L$9996*'Claims Data'!$H$10:$H$9996)</f>
        <v>3536000</v>
      </c>
      <c r="U61" s="7" cm="1">
        <f t="array" ref="U61">SUMPRODUCT(('Claims Data'!$I$10:$I$9996=$D61)*('Claims Data'!$K$10:$K$9996&lt;=U$48)*('Claims Data'!$B$10:$B$9996="TPD")*'Claims Data'!$L$10:$L$9996*'Claims Data'!$H$10:$H$9996)</f>
        <v>3826000</v>
      </c>
      <c r="V61" s="7" cm="1">
        <f t="array" ref="V61">SUMPRODUCT(('Claims Data'!$I$10:$I$9996=$D61)*('Claims Data'!$K$10:$K$9996&lt;=V$48)*('Claims Data'!$B$10:$B$9996="TPD")*'Claims Data'!$L$10:$L$9996*'Claims Data'!$H$10:$H$9996)</f>
        <v>3916000</v>
      </c>
      <c r="W61" s="7" cm="1">
        <f t="array" ref="W61">SUMPRODUCT(('Claims Data'!$I$10:$I$9996=$D61)*('Claims Data'!$K$10:$K$9996&lt;=W$48)*('Claims Data'!$B$10:$B$9996="TPD")*'Claims Data'!$L$10:$L$9996*'Claims Data'!$H$10:$H$9996)</f>
        <v>3954000</v>
      </c>
      <c r="X61" s="7" cm="1">
        <f t="array" ref="X61">SUMPRODUCT(('Claims Data'!$I$10:$I$9996=$D61)*('Claims Data'!$K$10:$K$9996&lt;=X$48)*('Claims Data'!$B$10:$B$9996="TPD")*'Claims Data'!$L$10:$L$9996*'Claims Data'!$H$10:$H$9996)</f>
        <v>3964000</v>
      </c>
      <c r="Y61" s="7" cm="1">
        <f t="array" ref="Y61">SUMPRODUCT(('Claims Data'!$I$10:$I$9996=$D61)*('Claims Data'!$K$10:$K$9996&lt;=Y$48)*('Claims Data'!$B$10:$B$9996="TPD")*'Claims Data'!$L$10:$L$9996*'Claims Data'!$H$10:$H$9996)</f>
        <v>4149000</v>
      </c>
      <c r="Z61" s="7" cm="1">
        <f t="array" ref="Z61">SUMPRODUCT(('Claims Data'!$I$10:$I$9996=$D61)*('Claims Data'!$K$10:$K$9996&lt;=Z$48)*('Claims Data'!$B$10:$B$9996="TPD")*'Claims Data'!$L$10:$L$9996*'Claims Data'!$H$10:$H$9996)</f>
        <v>4196000</v>
      </c>
      <c r="AA61" s="7" cm="1">
        <f t="array" ref="AA61">SUMPRODUCT(('Claims Data'!$I$10:$I$9996=$D61)*('Claims Data'!$K$10:$K$9996&lt;=AA$48)*('Claims Data'!$B$10:$B$9996="TPD")*'Claims Data'!$L$10:$L$9996*'Claims Data'!$H$10:$H$9996)</f>
        <v>4354800</v>
      </c>
      <c r="AB61" s="7" cm="1">
        <f t="array" ref="AB61">SUMPRODUCT(('Claims Data'!$I$10:$I$9996=$D61)*('Claims Data'!$K$10:$K$9996&lt;=AB$48)*('Claims Data'!$B$10:$B$9996="TPD")*'Claims Data'!$L$10:$L$9996*'Claims Data'!$H$10:$H$9996)</f>
        <v>4424400</v>
      </c>
      <c r="AC61" s="7"/>
      <c r="AD61" s="7"/>
      <c r="AE61" s="7"/>
      <c r="AF61" s="7"/>
      <c r="AG61" s="7"/>
      <c r="AH61" s="7"/>
      <c r="AI61" s="7"/>
      <c r="AJ61" s="7"/>
      <c r="AK61" s="7"/>
      <c r="AL61" s="7"/>
      <c r="AM61" s="7"/>
      <c r="AN61" s="9"/>
    </row>
    <row r="62" spans="2:40" ht="14" x14ac:dyDescent="0.3">
      <c r="B62" s="245"/>
      <c r="C62" s="122">
        <f t="shared" si="3"/>
        <v>2019</v>
      </c>
      <c r="D62" s="29" t="s">
        <v>171</v>
      </c>
      <c r="E62" s="8" cm="1">
        <f t="array" ref="E62">SUMPRODUCT(('Claims Data'!$I$10:$I$9996=$D62)*('Claims Data'!$K$10:$K$9996&lt;=E$48)*('Claims Data'!$B$10:$B$9996="TPD")*'Claims Data'!$L$10:$L$9996*'Claims Data'!$H$10:$H$9996)</f>
        <v>44000</v>
      </c>
      <c r="F62" s="7" cm="1">
        <f t="array" ref="F62">SUMPRODUCT(('Claims Data'!$I$10:$I$9996=$D62)*('Claims Data'!$K$10:$K$9996&lt;=F$48)*('Claims Data'!$B$10:$B$9996="TPD")*'Claims Data'!$L$10:$L$9996*'Claims Data'!$H$10:$H$9996)</f>
        <v>386000</v>
      </c>
      <c r="G62" s="7" cm="1">
        <f t="array" ref="G62">SUMPRODUCT(('Claims Data'!$I$10:$I$9996=$D62)*('Claims Data'!$K$10:$K$9996&lt;=G$48)*('Claims Data'!$B$10:$B$9996="TPD")*'Claims Data'!$L$10:$L$9996*'Claims Data'!$H$10:$H$9996)</f>
        <v>465000</v>
      </c>
      <c r="H62" s="7" cm="1">
        <f t="array" ref="H62">SUMPRODUCT(('Claims Data'!$I$10:$I$9996=$D62)*('Claims Data'!$K$10:$K$9996&lt;=H$48)*('Claims Data'!$B$10:$B$9996="TPD")*'Claims Data'!$L$10:$L$9996*'Claims Data'!$H$10:$H$9996)</f>
        <v>1024000</v>
      </c>
      <c r="I62" s="7" cm="1">
        <f t="array" ref="I62">SUMPRODUCT(('Claims Data'!$I$10:$I$9996=$D62)*('Claims Data'!$K$10:$K$9996&lt;=I$48)*('Claims Data'!$B$10:$B$9996="TPD")*'Claims Data'!$L$10:$L$9996*'Claims Data'!$H$10:$H$9996)</f>
        <v>1133000</v>
      </c>
      <c r="J62" s="7" cm="1">
        <f t="array" ref="J62">SUMPRODUCT(('Claims Data'!$I$10:$I$9996=$D62)*('Claims Data'!$K$10:$K$9996&lt;=J$48)*('Claims Data'!$B$10:$B$9996="TPD")*'Claims Data'!$L$10:$L$9996*'Claims Data'!$H$10:$H$9996)</f>
        <v>1404000</v>
      </c>
      <c r="K62" s="7" cm="1">
        <f t="array" ref="K62">SUMPRODUCT(('Claims Data'!$I$10:$I$9996=$D62)*('Claims Data'!$K$10:$K$9996&lt;=K$48)*('Claims Data'!$B$10:$B$9996="TPD")*'Claims Data'!$L$10:$L$9996*'Claims Data'!$H$10:$H$9996)</f>
        <v>1756000</v>
      </c>
      <c r="L62" s="7" cm="1">
        <f t="array" ref="L62">SUMPRODUCT(('Claims Data'!$I$10:$I$9996=$D62)*('Claims Data'!$K$10:$K$9996&lt;=L$48)*('Claims Data'!$B$10:$B$9996="TPD")*'Claims Data'!$L$10:$L$9996*'Claims Data'!$H$10:$H$9996)</f>
        <v>2035000</v>
      </c>
      <c r="M62" s="7" cm="1">
        <f t="array" ref="M62">SUMPRODUCT(('Claims Data'!$I$10:$I$9996=$D62)*('Claims Data'!$K$10:$K$9996&lt;=M$48)*('Claims Data'!$B$10:$B$9996="TPD")*'Claims Data'!$L$10:$L$9996*'Claims Data'!$H$10:$H$9996)</f>
        <v>2236000</v>
      </c>
      <c r="N62" s="7" cm="1">
        <f t="array" ref="N62">SUMPRODUCT(('Claims Data'!$I$10:$I$9996=$D62)*('Claims Data'!$K$10:$K$9996&lt;=N$48)*('Claims Data'!$B$10:$B$9996="TPD")*'Claims Data'!$L$10:$L$9996*'Claims Data'!$H$10:$H$9996)</f>
        <v>2339000</v>
      </c>
      <c r="O62" s="7" cm="1">
        <f t="array" ref="O62">SUMPRODUCT(('Claims Data'!$I$10:$I$9996=$D62)*('Claims Data'!$K$10:$K$9996&lt;=O$48)*('Claims Data'!$B$10:$B$9996="TPD")*'Claims Data'!$L$10:$L$9996*'Claims Data'!$H$10:$H$9996)</f>
        <v>2481000</v>
      </c>
      <c r="P62" s="7" cm="1">
        <f t="array" ref="P62">SUMPRODUCT(('Claims Data'!$I$10:$I$9996=$D62)*('Claims Data'!$K$10:$K$9996&lt;=P$48)*('Claims Data'!$B$10:$B$9996="TPD")*'Claims Data'!$L$10:$L$9996*'Claims Data'!$H$10:$H$9996)</f>
        <v>2586000</v>
      </c>
      <c r="Q62" s="7" cm="1">
        <f t="array" ref="Q62">SUMPRODUCT(('Claims Data'!$I$10:$I$9996=$D62)*('Claims Data'!$K$10:$K$9996&lt;=Q$48)*('Claims Data'!$B$10:$B$9996="TPD")*'Claims Data'!$L$10:$L$9996*'Claims Data'!$H$10:$H$9996)</f>
        <v>2804000</v>
      </c>
      <c r="R62" s="7" cm="1">
        <f t="array" ref="R62">SUMPRODUCT(('Claims Data'!$I$10:$I$9996=$D62)*('Claims Data'!$K$10:$K$9996&lt;=R$48)*('Claims Data'!$B$10:$B$9996="TPD")*'Claims Data'!$L$10:$L$9996*'Claims Data'!$H$10:$H$9996)</f>
        <v>3042000</v>
      </c>
      <c r="S62" s="7" cm="1">
        <f t="array" ref="S62">SUMPRODUCT(('Claims Data'!$I$10:$I$9996=$D62)*('Claims Data'!$K$10:$K$9996&lt;=S$48)*('Claims Data'!$B$10:$B$9996="TPD")*'Claims Data'!$L$10:$L$9996*'Claims Data'!$H$10:$H$9996)</f>
        <v>3107000</v>
      </c>
      <c r="T62" s="7" cm="1">
        <f t="array" ref="T62">SUMPRODUCT(('Claims Data'!$I$10:$I$9996=$D62)*('Claims Data'!$K$10:$K$9996&lt;=T$48)*('Claims Data'!$B$10:$B$9996="TPD")*'Claims Data'!$L$10:$L$9996*'Claims Data'!$H$10:$H$9996)</f>
        <v>3279000</v>
      </c>
      <c r="U62" s="7" cm="1">
        <f t="array" ref="U62">SUMPRODUCT(('Claims Data'!$I$10:$I$9996=$D62)*('Claims Data'!$K$10:$K$9996&lt;=U$48)*('Claims Data'!$B$10:$B$9996="TPD")*'Claims Data'!$L$10:$L$9996*'Claims Data'!$H$10:$H$9996)</f>
        <v>3353000</v>
      </c>
      <c r="V62" s="7" cm="1">
        <f t="array" ref="V62">SUMPRODUCT(('Claims Data'!$I$10:$I$9996=$D62)*('Claims Data'!$K$10:$K$9996&lt;=V$48)*('Claims Data'!$B$10:$B$9996="TPD")*'Claims Data'!$L$10:$L$9996*'Claims Data'!$H$10:$H$9996)</f>
        <v>3385000</v>
      </c>
      <c r="W62" s="7" cm="1">
        <f t="array" ref="W62">SUMPRODUCT(('Claims Data'!$I$10:$I$9996=$D62)*('Claims Data'!$K$10:$K$9996&lt;=W$48)*('Claims Data'!$B$10:$B$9996="TPD")*'Claims Data'!$L$10:$L$9996*'Claims Data'!$H$10:$H$9996)</f>
        <v>3512000</v>
      </c>
      <c r="X62" s="7" cm="1">
        <f t="array" ref="X62">SUMPRODUCT(('Claims Data'!$I$10:$I$9996=$D62)*('Claims Data'!$K$10:$K$9996&lt;=X$48)*('Claims Data'!$B$10:$B$9996="TPD")*'Claims Data'!$L$10:$L$9996*'Claims Data'!$H$10:$H$9996)</f>
        <v>3668400</v>
      </c>
      <c r="Y62" s="7" cm="1">
        <f t="array" ref="Y62">SUMPRODUCT(('Claims Data'!$I$10:$I$9996=$D62)*('Claims Data'!$K$10:$K$9996&lt;=Y$48)*('Claims Data'!$B$10:$B$9996="TPD")*'Claims Data'!$L$10:$L$9996*'Claims Data'!$H$10:$H$9996)</f>
        <v>3742400</v>
      </c>
      <c r="Z62" s="7" cm="1">
        <f t="array" ref="Z62">SUMPRODUCT(('Claims Data'!$I$10:$I$9996=$D62)*('Claims Data'!$K$10:$K$9996&lt;=Z$48)*('Claims Data'!$B$10:$B$9996="TPD")*'Claims Data'!$L$10:$L$9996*'Claims Data'!$H$10:$H$9996)</f>
        <v>3774400</v>
      </c>
      <c r="AA62" s="7" cm="1">
        <f t="array" ref="AA62">SUMPRODUCT(('Claims Data'!$I$10:$I$9996=$D62)*('Claims Data'!$K$10:$K$9996&lt;=AA$48)*('Claims Data'!$B$10:$B$9996="TPD")*'Claims Data'!$L$10:$L$9996*'Claims Data'!$H$10:$H$9996)</f>
        <v>4030000</v>
      </c>
      <c r="AB62" s="7"/>
      <c r="AC62" s="7"/>
      <c r="AD62" s="7"/>
      <c r="AE62" s="7"/>
      <c r="AF62" s="7"/>
      <c r="AG62" s="7"/>
      <c r="AH62" s="7"/>
      <c r="AI62" s="7"/>
      <c r="AJ62" s="7"/>
      <c r="AK62" s="7"/>
      <c r="AL62" s="7"/>
      <c r="AM62" s="7"/>
      <c r="AN62" s="9"/>
    </row>
    <row r="63" spans="2:40" ht="14" x14ac:dyDescent="0.3">
      <c r="B63" s="245"/>
      <c r="C63" s="122">
        <f t="shared" si="3"/>
        <v>2019</v>
      </c>
      <c r="D63" s="29" t="s">
        <v>172</v>
      </c>
      <c r="E63" s="8" cm="1">
        <f t="array" ref="E63">SUMPRODUCT(('Claims Data'!$I$10:$I$9996=$D63)*('Claims Data'!$K$10:$K$9996&lt;=E$48)*('Claims Data'!$B$10:$B$9996="TPD")*'Claims Data'!$L$10:$L$9996*'Claims Data'!$H$10:$H$9996)</f>
        <v>40000</v>
      </c>
      <c r="F63" s="7" cm="1">
        <f t="array" ref="F63">SUMPRODUCT(('Claims Data'!$I$10:$I$9996=$D63)*('Claims Data'!$K$10:$K$9996&lt;=F$48)*('Claims Data'!$B$10:$B$9996="TPD")*'Claims Data'!$L$10:$L$9996*'Claims Data'!$H$10:$H$9996)</f>
        <v>134000</v>
      </c>
      <c r="G63" s="7" cm="1">
        <f t="array" ref="G63">SUMPRODUCT(('Claims Data'!$I$10:$I$9996=$D63)*('Claims Data'!$K$10:$K$9996&lt;=G$48)*('Claims Data'!$B$10:$B$9996="TPD")*'Claims Data'!$L$10:$L$9996*'Claims Data'!$H$10:$H$9996)</f>
        <v>484000</v>
      </c>
      <c r="H63" s="7" cm="1">
        <f t="array" ref="H63">SUMPRODUCT(('Claims Data'!$I$10:$I$9996=$D63)*('Claims Data'!$K$10:$K$9996&lt;=H$48)*('Claims Data'!$B$10:$B$9996="TPD")*'Claims Data'!$L$10:$L$9996*'Claims Data'!$H$10:$H$9996)</f>
        <v>850000</v>
      </c>
      <c r="I63" s="7" cm="1">
        <f t="array" ref="I63">SUMPRODUCT(('Claims Data'!$I$10:$I$9996=$D63)*('Claims Data'!$K$10:$K$9996&lt;=I$48)*('Claims Data'!$B$10:$B$9996="TPD")*'Claims Data'!$L$10:$L$9996*'Claims Data'!$H$10:$H$9996)</f>
        <v>1273000</v>
      </c>
      <c r="J63" s="7" cm="1">
        <f t="array" ref="J63">SUMPRODUCT(('Claims Data'!$I$10:$I$9996=$D63)*('Claims Data'!$K$10:$K$9996&lt;=J$48)*('Claims Data'!$B$10:$B$9996="TPD")*'Claims Data'!$L$10:$L$9996*'Claims Data'!$H$10:$H$9996)</f>
        <v>1497000</v>
      </c>
      <c r="K63" s="7" cm="1">
        <f t="array" ref="K63">SUMPRODUCT(('Claims Data'!$I$10:$I$9996=$D63)*('Claims Data'!$K$10:$K$9996&lt;=K$48)*('Claims Data'!$B$10:$B$9996="TPD")*'Claims Data'!$L$10:$L$9996*'Claims Data'!$H$10:$H$9996)</f>
        <v>1895000</v>
      </c>
      <c r="L63" s="7" cm="1">
        <f t="array" ref="L63">SUMPRODUCT(('Claims Data'!$I$10:$I$9996=$D63)*('Claims Data'!$K$10:$K$9996&lt;=L$48)*('Claims Data'!$B$10:$B$9996="TPD")*'Claims Data'!$L$10:$L$9996*'Claims Data'!$H$10:$H$9996)</f>
        <v>2120000</v>
      </c>
      <c r="M63" s="7" cm="1">
        <f t="array" ref="M63">SUMPRODUCT(('Claims Data'!$I$10:$I$9996=$D63)*('Claims Data'!$K$10:$K$9996&lt;=M$48)*('Claims Data'!$B$10:$B$9996="TPD")*'Claims Data'!$L$10:$L$9996*'Claims Data'!$H$10:$H$9996)</f>
        <v>2120000</v>
      </c>
      <c r="N63" s="7" cm="1">
        <f t="array" ref="N63">SUMPRODUCT(('Claims Data'!$I$10:$I$9996=$D63)*('Claims Data'!$K$10:$K$9996&lt;=N$48)*('Claims Data'!$B$10:$B$9996="TPD")*'Claims Data'!$L$10:$L$9996*'Claims Data'!$H$10:$H$9996)</f>
        <v>2218000</v>
      </c>
      <c r="O63" s="7" cm="1">
        <f t="array" ref="O63">SUMPRODUCT(('Claims Data'!$I$10:$I$9996=$D63)*('Claims Data'!$K$10:$K$9996&lt;=O$48)*('Claims Data'!$B$10:$B$9996="TPD")*'Claims Data'!$L$10:$L$9996*'Claims Data'!$H$10:$H$9996)</f>
        <v>2318000</v>
      </c>
      <c r="P63" s="7" cm="1">
        <f t="array" ref="P63">SUMPRODUCT(('Claims Data'!$I$10:$I$9996=$D63)*('Claims Data'!$K$10:$K$9996&lt;=P$48)*('Claims Data'!$B$10:$B$9996="TPD")*'Claims Data'!$L$10:$L$9996*'Claims Data'!$H$10:$H$9996)</f>
        <v>2385000</v>
      </c>
      <c r="Q63" s="7" cm="1">
        <f t="array" ref="Q63">SUMPRODUCT(('Claims Data'!$I$10:$I$9996=$D63)*('Claims Data'!$K$10:$K$9996&lt;=Q$48)*('Claims Data'!$B$10:$B$9996="TPD")*'Claims Data'!$L$10:$L$9996*'Claims Data'!$H$10:$H$9996)</f>
        <v>2840000</v>
      </c>
      <c r="R63" s="7" cm="1">
        <f t="array" ref="R63">SUMPRODUCT(('Claims Data'!$I$10:$I$9996=$D63)*('Claims Data'!$K$10:$K$9996&lt;=R$48)*('Claims Data'!$B$10:$B$9996="TPD")*'Claims Data'!$L$10:$L$9996*'Claims Data'!$H$10:$H$9996)</f>
        <v>3132000</v>
      </c>
      <c r="S63" s="7" cm="1">
        <f t="array" ref="S63">SUMPRODUCT(('Claims Data'!$I$10:$I$9996=$D63)*('Claims Data'!$K$10:$K$9996&lt;=S$48)*('Claims Data'!$B$10:$B$9996="TPD")*'Claims Data'!$L$10:$L$9996*'Claims Data'!$H$10:$H$9996)</f>
        <v>3265000</v>
      </c>
      <c r="T63" s="7" cm="1">
        <f t="array" ref="T63">SUMPRODUCT(('Claims Data'!$I$10:$I$9996=$D63)*('Claims Data'!$K$10:$K$9996&lt;=T$48)*('Claims Data'!$B$10:$B$9996="TPD")*'Claims Data'!$L$10:$L$9996*'Claims Data'!$H$10:$H$9996)</f>
        <v>3492000</v>
      </c>
      <c r="U63" s="7" cm="1">
        <f t="array" ref="U63">SUMPRODUCT(('Claims Data'!$I$10:$I$9996=$D63)*('Claims Data'!$K$10:$K$9996&lt;=U$48)*('Claims Data'!$B$10:$B$9996="TPD")*'Claims Data'!$L$10:$L$9996*'Claims Data'!$H$10:$H$9996)</f>
        <v>3642000</v>
      </c>
      <c r="V63" s="7" cm="1">
        <f t="array" ref="V63">SUMPRODUCT(('Claims Data'!$I$10:$I$9996=$D63)*('Claims Data'!$K$10:$K$9996&lt;=V$48)*('Claims Data'!$B$10:$B$9996="TPD")*'Claims Data'!$L$10:$L$9996*'Claims Data'!$H$10:$H$9996)</f>
        <v>3726000</v>
      </c>
      <c r="W63" s="7" cm="1">
        <f t="array" ref="W63">SUMPRODUCT(('Claims Data'!$I$10:$I$9996=$D63)*('Claims Data'!$K$10:$K$9996&lt;=W$48)*('Claims Data'!$B$10:$B$9996="TPD")*'Claims Data'!$L$10:$L$9996*'Claims Data'!$H$10:$H$9996)</f>
        <v>3810000</v>
      </c>
      <c r="X63" s="7" cm="1">
        <f t="array" ref="X63">SUMPRODUCT(('Claims Data'!$I$10:$I$9996=$D63)*('Claims Data'!$K$10:$K$9996&lt;=X$48)*('Claims Data'!$B$10:$B$9996="TPD")*'Claims Data'!$L$10:$L$9996*'Claims Data'!$H$10:$H$9996)</f>
        <v>3810000</v>
      </c>
      <c r="Y63" s="7" cm="1">
        <f t="array" ref="Y63">SUMPRODUCT(('Claims Data'!$I$10:$I$9996=$D63)*('Claims Data'!$K$10:$K$9996&lt;=Y$48)*('Claims Data'!$B$10:$B$9996="TPD")*'Claims Data'!$L$10:$L$9996*'Claims Data'!$H$10:$H$9996)</f>
        <v>3910400</v>
      </c>
      <c r="Z63" s="7" cm="1">
        <f t="array" ref="Z63">SUMPRODUCT(('Claims Data'!$I$10:$I$9996=$D63)*('Claims Data'!$K$10:$K$9996&lt;=Z$48)*('Claims Data'!$B$10:$B$9996="TPD")*'Claims Data'!$L$10:$L$9996*'Claims Data'!$H$10:$H$9996)</f>
        <v>4296400</v>
      </c>
      <c r="AA63" s="7"/>
      <c r="AB63" s="7"/>
      <c r="AC63" s="7"/>
      <c r="AD63" s="7"/>
      <c r="AE63" s="7"/>
      <c r="AF63" s="7"/>
      <c r="AG63" s="7"/>
      <c r="AH63" s="7"/>
      <c r="AI63" s="7"/>
      <c r="AJ63" s="7"/>
      <c r="AK63" s="7"/>
      <c r="AL63" s="7"/>
      <c r="AM63" s="7"/>
      <c r="AN63" s="9"/>
    </row>
    <row r="64" spans="2:40" ht="14" x14ac:dyDescent="0.3">
      <c r="B64" s="245"/>
      <c r="C64" s="122">
        <f t="shared" si="3"/>
        <v>2019</v>
      </c>
      <c r="D64" s="29" t="s">
        <v>173</v>
      </c>
      <c r="E64" s="8" cm="1">
        <f t="array" ref="E64">SUMPRODUCT(('Claims Data'!$I$10:$I$9996=$D64)*('Claims Data'!$K$10:$K$9996&lt;=E$48)*('Claims Data'!$B$10:$B$9996="TPD")*'Claims Data'!$L$10:$L$9996*'Claims Data'!$H$10:$H$9996)</f>
        <v>22000</v>
      </c>
      <c r="F64" s="7" cm="1">
        <f t="array" ref="F64">SUMPRODUCT(('Claims Data'!$I$10:$I$9996=$D64)*('Claims Data'!$K$10:$K$9996&lt;=F$48)*('Claims Data'!$B$10:$B$9996="TPD")*'Claims Data'!$L$10:$L$9996*'Claims Data'!$H$10:$H$9996)</f>
        <v>429000</v>
      </c>
      <c r="G64" s="7" cm="1">
        <f t="array" ref="G64">SUMPRODUCT(('Claims Data'!$I$10:$I$9996=$D64)*('Claims Data'!$K$10:$K$9996&lt;=G$48)*('Claims Data'!$B$10:$B$9996="TPD")*'Claims Data'!$L$10:$L$9996*'Claims Data'!$H$10:$H$9996)</f>
        <v>747000</v>
      </c>
      <c r="H64" s="7" cm="1">
        <f t="array" ref="H64">SUMPRODUCT(('Claims Data'!$I$10:$I$9996=$D64)*('Claims Data'!$K$10:$K$9996&lt;=H$48)*('Claims Data'!$B$10:$B$9996="TPD")*'Claims Data'!$L$10:$L$9996*'Claims Data'!$H$10:$H$9996)</f>
        <v>1377000</v>
      </c>
      <c r="I64" s="7" cm="1">
        <f t="array" ref="I64">SUMPRODUCT(('Claims Data'!$I$10:$I$9996=$D64)*('Claims Data'!$K$10:$K$9996&lt;=I$48)*('Claims Data'!$B$10:$B$9996="TPD")*'Claims Data'!$L$10:$L$9996*'Claims Data'!$H$10:$H$9996)</f>
        <v>1763000</v>
      </c>
      <c r="J64" s="7" cm="1">
        <f t="array" ref="J64">SUMPRODUCT(('Claims Data'!$I$10:$I$9996=$D64)*('Claims Data'!$K$10:$K$9996&lt;=J$48)*('Claims Data'!$B$10:$B$9996="TPD")*'Claims Data'!$L$10:$L$9996*'Claims Data'!$H$10:$H$9996)</f>
        <v>2066000</v>
      </c>
      <c r="K64" s="7" cm="1">
        <f t="array" ref="K64">SUMPRODUCT(('Claims Data'!$I$10:$I$9996=$D64)*('Claims Data'!$K$10:$K$9996&lt;=K$48)*('Claims Data'!$B$10:$B$9996="TPD")*'Claims Data'!$L$10:$L$9996*'Claims Data'!$H$10:$H$9996)</f>
        <v>2198000</v>
      </c>
      <c r="L64" s="7" cm="1">
        <f t="array" ref="L64">SUMPRODUCT(('Claims Data'!$I$10:$I$9996=$D64)*('Claims Data'!$K$10:$K$9996&lt;=L$48)*('Claims Data'!$B$10:$B$9996="TPD")*'Claims Data'!$L$10:$L$9996*'Claims Data'!$H$10:$H$9996)</f>
        <v>2247000</v>
      </c>
      <c r="M64" s="7" cm="1">
        <f t="array" ref="M64">SUMPRODUCT(('Claims Data'!$I$10:$I$9996=$D64)*('Claims Data'!$K$10:$K$9996&lt;=M$48)*('Claims Data'!$B$10:$B$9996="TPD")*'Claims Data'!$L$10:$L$9996*'Claims Data'!$H$10:$H$9996)</f>
        <v>2507000</v>
      </c>
      <c r="N64" s="7" cm="1">
        <f t="array" ref="N64">SUMPRODUCT(('Claims Data'!$I$10:$I$9996=$D64)*('Claims Data'!$K$10:$K$9996&lt;=N$48)*('Claims Data'!$B$10:$B$9996="TPD")*'Claims Data'!$L$10:$L$9996*'Claims Data'!$H$10:$H$9996)</f>
        <v>2542000</v>
      </c>
      <c r="O64" s="7" cm="1">
        <f t="array" ref="O64">SUMPRODUCT(('Claims Data'!$I$10:$I$9996=$D64)*('Claims Data'!$K$10:$K$9996&lt;=O$48)*('Claims Data'!$B$10:$B$9996="TPD")*'Claims Data'!$L$10:$L$9996*'Claims Data'!$H$10:$H$9996)</f>
        <v>2542000</v>
      </c>
      <c r="P64" s="7" cm="1">
        <f t="array" ref="P64">SUMPRODUCT(('Claims Data'!$I$10:$I$9996=$D64)*('Claims Data'!$K$10:$K$9996&lt;=P$48)*('Claims Data'!$B$10:$B$9996="TPD")*'Claims Data'!$L$10:$L$9996*'Claims Data'!$H$10:$H$9996)</f>
        <v>2712000</v>
      </c>
      <c r="Q64" s="7" cm="1">
        <f t="array" ref="Q64">SUMPRODUCT(('Claims Data'!$I$10:$I$9996=$D64)*('Claims Data'!$K$10:$K$9996&lt;=Q$48)*('Claims Data'!$B$10:$B$9996="TPD")*'Claims Data'!$L$10:$L$9996*'Claims Data'!$H$10:$H$9996)</f>
        <v>2889000</v>
      </c>
      <c r="R64" s="7" cm="1">
        <f t="array" ref="R64">SUMPRODUCT(('Claims Data'!$I$10:$I$9996=$D64)*('Claims Data'!$K$10:$K$9996&lt;=R$48)*('Claims Data'!$B$10:$B$9996="TPD")*'Claims Data'!$L$10:$L$9996*'Claims Data'!$H$10:$H$9996)</f>
        <v>3279000</v>
      </c>
      <c r="S64" s="7" cm="1">
        <f t="array" ref="S64">SUMPRODUCT(('Claims Data'!$I$10:$I$9996=$D64)*('Claims Data'!$K$10:$K$9996&lt;=S$48)*('Claims Data'!$B$10:$B$9996="TPD")*'Claims Data'!$L$10:$L$9996*'Claims Data'!$H$10:$H$9996)</f>
        <v>3460000</v>
      </c>
      <c r="T64" s="7" cm="1">
        <f t="array" ref="T64">SUMPRODUCT(('Claims Data'!$I$10:$I$9996=$D64)*('Claims Data'!$K$10:$K$9996&lt;=T$48)*('Claims Data'!$B$10:$B$9996="TPD")*'Claims Data'!$L$10:$L$9996*'Claims Data'!$H$10:$H$9996)</f>
        <v>3546000</v>
      </c>
      <c r="U64" s="7" cm="1">
        <f t="array" ref="U64">SUMPRODUCT(('Claims Data'!$I$10:$I$9996=$D64)*('Claims Data'!$K$10:$K$9996&lt;=U$48)*('Claims Data'!$B$10:$B$9996="TPD")*'Claims Data'!$L$10:$L$9996*'Claims Data'!$H$10:$H$9996)</f>
        <v>3701000</v>
      </c>
      <c r="V64" s="7" cm="1">
        <f t="array" ref="V64">SUMPRODUCT(('Claims Data'!$I$10:$I$9996=$D64)*('Claims Data'!$K$10:$K$9996&lt;=V$48)*('Claims Data'!$B$10:$B$9996="TPD")*'Claims Data'!$L$10:$L$9996*'Claims Data'!$H$10:$H$9996)</f>
        <v>3723000</v>
      </c>
      <c r="W64" s="7" cm="1">
        <f t="array" ref="W64">SUMPRODUCT(('Claims Data'!$I$10:$I$9996=$D64)*('Claims Data'!$K$10:$K$9996&lt;=W$48)*('Claims Data'!$B$10:$B$9996="TPD")*'Claims Data'!$L$10:$L$9996*'Claims Data'!$H$10:$H$9996)</f>
        <v>3999000</v>
      </c>
      <c r="X64" s="7" cm="1">
        <f t="array" ref="X64">SUMPRODUCT(('Claims Data'!$I$10:$I$9996=$D64)*('Claims Data'!$K$10:$K$9996&lt;=X$48)*('Claims Data'!$B$10:$B$9996="TPD")*'Claims Data'!$L$10:$L$9996*'Claims Data'!$H$10:$H$9996)</f>
        <v>4095800</v>
      </c>
      <c r="Y64" s="7" cm="1">
        <f t="array" ref="Y64">SUMPRODUCT(('Claims Data'!$I$10:$I$9996=$D64)*('Claims Data'!$K$10:$K$9996&lt;=Y$48)*('Claims Data'!$B$10:$B$9996="TPD")*'Claims Data'!$L$10:$L$9996*'Claims Data'!$H$10:$H$9996)</f>
        <v>4350800</v>
      </c>
      <c r="Z64" s="7"/>
      <c r="AA64" s="7"/>
      <c r="AB64" s="7"/>
      <c r="AC64" s="7"/>
      <c r="AD64" s="7"/>
      <c r="AE64" s="7"/>
      <c r="AF64" s="7"/>
      <c r="AG64" s="7"/>
      <c r="AH64" s="7"/>
      <c r="AI64" s="7"/>
      <c r="AJ64" s="7"/>
      <c r="AK64" s="7"/>
      <c r="AL64" s="7"/>
      <c r="AM64" s="7"/>
      <c r="AN64" s="9"/>
    </row>
    <row r="65" spans="2:40" ht="14" x14ac:dyDescent="0.3">
      <c r="B65" s="245"/>
      <c r="C65" s="122">
        <f t="shared" si="3"/>
        <v>2020</v>
      </c>
      <c r="D65" s="29" t="s">
        <v>174</v>
      </c>
      <c r="E65" s="8" cm="1">
        <f t="array" ref="E65">SUMPRODUCT(('Claims Data'!$I$10:$I$9996=$D65)*('Claims Data'!$K$10:$K$9996&lt;=E$48)*('Claims Data'!$B$10:$B$9996="TPD")*'Claims Data'!$L$10:$L$9996*'Claims Data'!$H$10:$H$9996)</f>
        <v>235000</v>
      </c>
      <c r="F65" s="7" cm="1">
        <f t="array" ref="F65">SUMPRODUCT(('Claims Data'!$I$10:$I$9996=$D65)*('Claims Data'!$K$10:$K$9996&lt;=F$48)*('Claims Data'!$B$10:$B$9996="TPD")*'Claims Data'!$L$10:$L$9996*'Claims Data'!$H$10:$H$9996)</f>
        <v>550000</v>
      </c>
      <c r="G65" s="7" cm="1">
        <f t="array" ref="G65">SUMPRODUCT(('Claims Data'!$I$10:$I$9996=$D65)*('Claims Data'!$K$10:$K$9996&lt;=G$48)*('Claims Data'!$B$10:$B$9996="TPD")*'Claims Data'!$L$10:$L$9996*'Claims Data'!$H$10:$H$9996)</f>
        <v>848000</v>
      </c>
      <c r="H65" s="7" cm="1">
        <f t="array" ref="H65">SUMPRODUCT(('Claims Data'!$I$10:$I$9996=$D65)*('Claims Data'!$K$10:$K$9996&lt;=H$48)*('Claims Data'!$B$10:$B$9996="TPD")*'Claims Data'!$L$10:$L$9996*'Claims Data'!$H$10:$H$9996)</f>
        <v>1188000</v>
      </c>
      <c r="I65" s="7" cm="1">
        <f t="array" ref="I65">SUMPRODUCT(('Claims Data'!$I$10:$I$9996=$D65)*('Claims Data'!$K$10:$K$9996&lt;=I$48)*('Claims Data'!$B$10:$B$9996="TPD")*'Claims Data'!$L$10:$L$9996*'Claims Data'!$H$10:$H$9996)</f>
        <v>1564000</v>
      </c>
      <c r="J65" s="7" cm="1">
        <f t="array" ref="J65">SUMPRODUCT(('Claims Data'!$I$10:$I$9996=$D65)*('Claims Data'!$K$10:$K$9996&lt;=J$48)*('Claims Data'!$B$10:$B$9996="TPD")*'Claims Data'!$L$10:$L$9996*'Claims Data'!$H$10:$H$9996)</f>
        <v>1725000</v>
      </c>
      <c r="K65" s="7" cm="1">
        <f t="array" ref="K65">SUMPRODUCT(('Claims Data'!$I$10:$I$9996=$D65)*('Claims Data'!$K$10:$K$9996&lt;=K$48)*('Claims Data'!$B$10:$B$9996="TPD")*'Claims Data'!$L$10:$L$9996*'Claims Data'!$H$10:$H$9996)</f>
        <v>2045000</v>
      </c>
      <c r="L65" s="7" cm="1">
        <f t="array" ref="L65">SUMPRODUCT(('Claims Data'!$I$10:$I$9996=$D65)*('Claims Data'!$K$10:$K$9996&lt;=L$48)*('Claims Data'!$B$10:$B$9996="TPD")*'Claims Data'!$L$10:$L$9996*'Claims Data'!$H$10:$H$9996)</f>
        <v>2473000</v>
      </c>
      <c r="M65" s="7" cm="1">
        <f t="array" ref="M65">SUMPRODUCT(('Claims Data'!$I$10:$I$9996=$D65)*('Claims Data'!$K$10:$K$9996&lt;=M$48)*('Claims Data'!$B$10:$B$9996="TPD")*'Claims Data'!$L$10:$L$9996*'Claims Data'!$H$10:$H$9996)</f>
        <v>2568000</v>
      </c>
      <c r="N65" s="7" cm="1">
        <f t="array" ref="N65">SUMPRODUCT(('Claims Data'!$I$10:$I$9996=$D65)*('Claims Data'!$K$10:$K$9996&lt;=N$48)*('Claims Data'!$B$10:$B$9996="TPD")*'Claims Data'!$L$10:$L$9996*'Claims Data'!$H$10:$H$9996)</f>
        <v>2625000</v>
      </c>
      <c r="O65" s="7" cm="1">
        <f t="array" ref="O65">SUMPRODUCT(('Claims Data'!$I$10:$I$9996=$D65)*('Claims Data'!$K$10:$K$9996&lt;=O$48)*('Claims Data'!$B$10:$B$9996="TPD")*'Claims Data'!$L$10:$L$9996*'Claims Data'!$H$10:$H$9996)</f>
        <v>2652000</v>
      </c>
      <c r="P65" s="7" cm="1">
        <f t="array" ref="P65">SUMPRODUCT(('Claims Data'!$I$10:$I$9996=$D65)*('Claims Data'!$K$10:$K$9996&lt;=P$48)*('Claims Data'!$B$10:$B$9996="TPD")*'Claims Data'!$L$10:$L$9996*'Claims Data'!$H$10:$H$9996)</f>
        <v>2877000</v>
      </c>
      <c r="Q65" s="7" cm="1">
        <f t="array" ref="Q65">SUMPRODUCT(('Claims Data'!$I$10:$I$9996=$D65)*('Claims Data'!$K$10:$K$9996&lt;=Q$48)*('Claims Data'!$B$10:$B$9996="TPD")*'Claims Data'!$L$10:$L$9996*'Claims Data'!$H$10:$H$9996)</f>
        <v>3009000</v>
      </c>
      <c r="R65" s="7" cm="1">
        <f t="array" ref="R65">SUMPRODUCT(('Claims Data'!$I$10:$I$9996=$D65)*('Claims Data'!$K$10:$K$9996&lt;=R$48)*('Claims Data'!$B$10:$B$9996="TPD")*'Claims Data'!$L$10:$L$9996*'Claims Data'!$H$10:$H$9996)</f>
        <v>3132000</v>
      </c>
      <c r="S65" s="7" cm="1">
        <f t="array" ref="S65">SUMPRODUCT(('Claims Data'!$I$10:$I$9996=$D65)*('Claims Data'!$K$10:$K$9996&lt;=S$48)*('Claims Data'!$B$10:$B$9996="TPD")*'Claims Data'!$L$10:$L$9996*'Claims Data'!$H$10:$H$9996)</f>
        <v>3218000</v>
      </c>
      <c r="T65" s="7" cm="1">
        <f t="array" ref="T65">SUMPRODUCT(('Claims Data'!$I$10:$I$9996=$D65)*('Claims Data'!$K$10:$K$9996&lt;=T$48)*('Claims Data'!$B$10:$B$9996="TPD")*'Claims Data'!$L$10:$L$9996*'Claims Data'!$H$10:$H$9996)</f>
        <v>3253000</v>
      </c>
      <c r="U65" s="7" cm="1">
        <f t="array" ref="U65">SUMPRODUCT(('Claims Data'!$I$10:$I$9996=$D65)*('Claims Data'!$K$10:$K$9996&lt;=U$48)*('Claims Data'!$B$10:$B$9996="TPD")*'Claims Data'!$L$10:$L$9996*'Claims Data'!$H$10:$H$9996)</f>
        <v>3373200</v>
      </c>
      <c r="V65" s="7" cm="1">
        <f t="array" ref="V65">SUMPRODUCT(('Claims Data'!$I$10:$I$9996=$D65)*('Claims Data'!$K$10:$K$9996&lt;=V$48)*('Claims Data'!$B$10:$B$9996="TPD")*'Claims Data'!$L$10:$L$9996*'Claims Data'!$H$10:$H$9996)</f>
        <v>3436200</v>
      </c>
      <c r="W65" s="7" cm="1">
        <f t="array" ref="W65">SUMPRODUCT(('Claims Data'!$I$10:$I$9996=$D65)*('Claims Data'!$K$10:$K$9996&lt;=W$48)*('Claims Data'!$B$10:$B$9996="TPD")*'Claims Data'!$L$10:$L$9996*'Claims Data'!$H$10:$H$9996)</f>
        <v>3945800</v>
      </c>
      <c r="X65" s="7" cm="1">
        <f t="array" ref="X65">SUMPRODUCT(('Claims Data'!$I$10:$I$9996=$D65)*('Claims Data'!$K$10:$K$9996&lt;=X$48)*('Claims Data'!$B$10:$B$9996="TPD")*'Claims Data'!$L$10:$L$9996*'Claims Data'!$H$10:$H$9996)</f>
        <v>4000200</v>
      </c>
      <c r="Y65" s="7"/>
      <c r="Z65" s="7"/>
      <c r="AA65" s="7"/>
      <c r="AB65" s="7"/>
      <c r="AC65" s="7"/>
      <c r="AD65" s="7"/>
      <c r="AE65" s="7"/>
      <c r="AF65" s="7"/>
      <c r="AG65" s="7"/>
      <c r="AH65" s="7"/>
      <c r="AI65" s="7"/>
      <c r="AJ65" s="7"/>
      <c r="AK65" s="7"/>
      <c r="AL65" s="7"/>
      <c r="AM65" s="7"/>
      <c r="AN65" s="9"/>
    </row>
    <row r="66" spans="2:40" ht="14" x14ac:dyDescent="0.3">
      <c r="B66" s="245"/>
      <c r="C66" s="122">
        <f t="shared" si="3"/>
        <v>2020</v>
      </c>
      <c r="D66" s="29" t="s">
        <v>175</v>
      </c>
      <c r="E66" s="8" cm="1">
        <f t="array" ref="E66">SUMPRODUCT(('Claims Data'!$I$10:$I$9996=$D66)*('Claims Data'!$K$10:$K$9996&lt;=E$48)*('Claims Data'!$B$10:$B$9996="TPD")*'Claims Data'!$L$10:$L$9996*'Claims Data'!$H$10:$H$9996)</f>
        <v>173000</v>
      </c>
      <c r="F66" s="7" cm="1">
        <f t="array" ref="F66">SUMPRODUCT(('Claims Data'!$I$10:$I$9996=$D66)*('Claims Data'!$K$10:$K$9996&lt;=F$48)*('Claims Data'!$B$10:$B$9996="TPD")*'Claims Data'!$L$10:$L$9996*'Claims Data'!$H$10:$H$9996)</f>
        <v>235000</v>
      </c>
      <c r="G66" s="7" cm="1">
        <f t="array" ref="G66">SUMPRODUCT(('Claims Data'!$I$10:$I$9996=$D66)*('Claims Data'!$K$10:$K$9996&lt;=G$48)*('Claims Data'!$B$10:$B$9996="TPD")*'Claims Data'!$L$10:$L$9996*'Claims Data'!$H$10:$H$9996)</f>
        <v>549000</v>
      </c>
      <c r="H66" s="7" cm="1">
        <f t="array" ref="H66">SUMPRODUCT(('Claims Data'!$I$10:$I$9996=$D66)*('Claims Data'!$K$10:$K$9996&lt;=H$48)*('Claims Data'!$B$10:$B$9996="TPD")*'Claims Data'!$L$10:$L$9996*'Claims Data'!$H$10:$H$9996)</f>
        <v>952000</v>
      </c>
      <c r="I66" s="7" cm="1">
        <f t="array" ref="I66">SUMPRODUCT(('Claims Data'!$I$10:$I$9996=$D66)*('Claims Data'!$K$10:$K$9996&lt;=I$48)*('Claims Data'!$B$10:$B$9996="TPD")*'Claims Data'!$L$10:$L$9996*'Claims Data'!$H$10:$H$9996)</f>
        <v>1501000</v>
      </c>
      <c r="J66" s="7" cm="1">
        <f t="array" ref="J66">SUMPRODUCT(('Claims Data'!$I$10:$I$9996=$D66)*('Claims Data'!$K$10:$K$9996&lt;=J$48)*('Claims Data'!$B$10:$B$9996="TPD")*'Claims Data'!$L$10:$L$9996*'Claims Data'!$H$10:$H$9996)</f>
        <v>1729000</v>
      </c>
      <c r="K66" s="7" cm="1">
        <f t="array" ref="K66">SUMPRODUCT(('Claims Data'!$I$10:$I$9996=$D66)*('Claims Data'!$K$10:$K$9996&lt;=K$48)*('Claims Data'!$B$10:$B$9996="TPD")*'Claims Data'!$L$10:$L$9996*'Claims Data'!$H$10:$H$9996)</f>
        <v>1926000</v>
      </c>
      <c r="L66" s="7" cm="1">
        <f t="array" ref="L66">SUMPRODUCT(('Claims Data'!$I$10:$I$9996=$D66)*('Claims Data'!$K$10:$K$9996&lt;=L$48)*('Claims Data'!$B$10:$B$9996="TPD")*'Claims Data'!$L$10:$L$9996*'Claims Data'!$H$10:$H$9996)</f>
        <v>1936000</v>
      </c>
      <c r="M66" s="7" cm="1">
        <f t="array" ref="M66">SUMPRODUCT(('Claims Data'!$I$10:$I$9996=$D66)*('Claims Data'!$K$10:$K$9996&lt;=M$48)*('Claims Data'!$B$10:$B$9996="TPD")*'Claims Data'!$L$10:$L$9996*'Claims Data'!$H$10:$H$9996)</f>
        <v>2206000</v>
      </c>
      <c r="N66" s="7" cm="1">
        <f t="array" ref="N66">SUMPRODUCT(('Claims Data'!$I$10:$I$9996=$D66)*('Claims Data'!$K$10:$K$9996&lt;=N$48)*('Claims Data'!$B$10:$B$9996="TPD")*'Claims Data'!$L$10:$L$9996*'Claims Data'!$H$10:$H$9996)</f>
        <v>2371000</v>
      </c>
      <c r="O66" s="7" cm="1">
        <f t="array" ref="O66">SUMPRODUCT(('Claims Data'!$I$10:$I$9996=$D66)*('Claims Data'!$K$10:$K$9996&lt;=O$48)*('Claims Data'!$B$10:$B$9996="TPD")*'Claims Data'!$L$10:$L$9996*'Claims Data'!$H$10:$H$9996)</f>
        <v>2718800</v>
      </c>
      <c r="P66" s="7" cm="1">
        <f t="array" ref="P66">SUMPRODUCT(('Claims Data'!$I$10:$I$9996=$D66)*('Claims Data'!$K$10:$K$9996&lt;=P$48)*('Claims Data'!$B$10:$B$9996="TPD")*'Claims Data'!$L$10:$L$9996*'Claims Data'!$H$10:$H$9996)</f>
        <v>3004800</v>
      </c>
      <c r="Q66" s="7" cm="1">
        <f t="array" ref="Q66">SUMPRODUCT(('Claims Data'!$I$10:$I$9996=$D66)*('Claims Data'!$K$10:$K$9996&lt;=Q$48)*('Claims Data'!$B$10:$B$9996="TPD")*'Claims Data'!$L$10:$L$9996*'Claims Data'!$H$10:$H$9996)</f>
        <v>3130800</v>
      </c>
      <c r="R66" s="7" cm="1">
        <f t="array" ref="R66">SUMPRODUCT(('Claims Data'!$I$10:$I$9996=$D66)*('Claims Data'!$K$10:$K$9996&lt;=R$48)*('Claims Data'!$B$10:$B$9996="TPD")*'Claims Data'!$L$10:$L$9996*'Claims Data'!$H$10:$H$9996)</f>
        <v>3150800</v>
      </c>
      <c r="S66" s="7" cm="1">
        <f t="array" ref="S66">SUMPRODUCT(('Claims Data'!$I$10:$I$9996=$D66)*('Claims Data'!$K$10:$K$9996&lt;=S$48)*('Claims Data'!$B$10:$B$9996="TPD")*'Claims Data'!$L$10:$L$9996*'Claims Data'!$H$10:$H$9996)</f>
        <v>3480800</v>
      </c>
      <c r="T66" s="7" cm="1">
        <f t="array" ref="T66">SUMPRODUCT(('Claims Data'!$I$10:$I$9996=$D66)*('Claims Data'!$K$10:$K$9996&lt;=T$48)*('Claims Data'!$B$10:$B$9996="TPD")*'Claims Data'!$L$10:$L$9996*'Claims Data'!$H$10:$H$9996)</f>
        <v>3690800</v>
      </c>
      <c r="U66" s="7" cm="1">
        <f t="array" ref="U66">SUMPRODUCT(('Claims Data'!$I$10:$I$9996=$D66)*('Claims Data'!$K$10:$K$9996&lt;=U$48)*('Claims Data'!$B$10:$B$9996="TPD")*'Claims Data'!$L$10:$L$9996*'Claims Data'!$H$10:$H$9996)</f>
        <v>3784800</v>
      </c>
      <c r="V66" s="7" cm="1">
        <f t="array" ref="V66">SUMPRODUCT(('Claims Data'!$I$10:$I$9996=$D66)*('Claims Data'!$K$10:$K$9996&lt;=V$48)*('Claims Data'!$B$10:$B$9996="TPD")*'Claims Data'!$L$10:$L$9996*'Claims Data'!$H$10:$H$9996)</f>
        <v>3861400</v>
      </c>
      <c r="W66" s="7" cm="1">
        <f t="array" ref="W66">SUMPRODUCT(('Claims Data'!$I$10:$I$9996=$D66)*('Claims Data'!$K$10:$K$9996&lt;=W$48)*('Claims Data'!$B$10:$B$9996="TPD")*'Claims Data'!$L$10:$L$9996*'Claims Data'!$H$10:$H$9996)</f>
        <v>3861400</v>
      </c>
      <c r="X66" s="7"/>
      <c r="Y66" s="7"/>
      <c r="Z66" s="7"/>
      <c r="AA66" s="7"/>
      <c r="AB66" s="7"/>
      <c r="AC66" s="7"/>
      <c r="AD66" s="7"/>
      <c r="AE66" s="7"/>
      <c r="AF66" s="7"/>
      <c r="AG66" s="7"/>
      <c r="AH66" s="7"/>
      <c r="AI66" s="7"/>
      <c r="AJ66" s="7"/>
      <c r="AK66" s="7"/>
      <c r="AL66" s="7"/>
      <c r="AM66" s="7"/>
      <c r="AN66" s="9"/>
    </row>
    <row r="67" spans="2:40" ht="14" x14ac:dyDescent="0.3">
      <c r="B67" s="245"/>
      <c r="C67" s="122">
        <f t="shared" si="3"/>
        <v>2020</v>
      </c>
      <c r="D67" s="29" t="s">
        <v>176</v>
      </c>
      <c r="E67" s="8" cm="1">
        <f t="array" ref="E67">SUMPRODUCT(('Claims Data'!$I$10:$I$9996=$D67)*('Claims Data'!$K$10:$K$9996&lt;=E$48)*('Claims Data'!$B$10:$B$9996="TPD")*'Claims Data'!$L$10:$L$9996*'Claims Data'!$H$10:$H$9996)</f>
        <v>240000</v>
      </c>
      <c r="F67" s="7" cm="1">
        <f t="array" ref="F67">SUMPRODUCT(('Claims Data'!$I$10:$I$9996=$D67)*('Claims Data'!$K$10:$K$9996&lt;=F$48)*('Claims Data'!$B$10:$B$9996="TPD")*'Claims Data'!$L$10:$L$9996*'Claims Data'!$H$10:$H$9996)</f>
        <v>410000</v>
      </c>
      <c r="G67" s="7" cm="1">
        <f t="array" ref="G67">SUMPRODUCT(('Claims Data'!$I$10:$I$9996=$D67)*('Claims Data'!$K$10:$K$9996&lt;=G$48)*('Claims Data'!$B$10:$B$9996="TPD")*'Claims Data'!$L$10:$L$9996*'Claims Data'!$H$10:$H$9996)</f>
        <v>1155000</v>
      </c>
      <c r="H67" s="7" cm="1">
        <f t="array" ref="H67">SUMPRODUCT(('Claims Data'!$I$10:$I$9996=$D67)*('Claims Data'!$K$10:$K$9996&lt;=H$48)*('Claims Data'!$B$10:$B$9996="TPD")*'Claims Data'!$L$10:$L$9996*'Claims Data'!$H$10:$H$9996)</f>
        <v>1572000</v>
      </c>
      <c r="I67" s="7" cm="1">
        <f t="array" ref="I67">SUMPRODUCT(('Claims Data'!$I$10:$I$9996=$D67)*('Claims Data'!$K$10:$K$9996&lt;=I$48)*('Claims Data'!$B$10:$B$9996="TPD")*'Claims Data'!$L$10:$L$9996*'Claims Data'!$H$10:$H$9996)</f>
        <v>1965000</v>
      </c>
      <c r="J67" s="7" cm="1">
        <f t="array" ref="J67">SUMPRODUCT(('Claims Data'!$I$10:$I$9996=$D67)*('Claims Data'!$K$10:$K$9996&lt;=J$48)*('Claims Data'!$B$10:$B$9996="TPD")*'Claims Data'!$L$10:$L$9996*'Claims Data'!$H$10:$H$9996)</f>
        <v>2145000</v>
      </c>
      <c r="K67" s="7" cm="1">
        <f t="array" ref="K67">SUMPRODUCT(('Claims Data'!$I$10:$I$9996=$D67)*('Claims Data'!$K$10:$K$9996&lt;=K$48)*('Claims Data'!$B$10:$B$9996="TPD")*'Claims Data'!$L$10:$L$9996*'Claims Data'!$H$10:$H$9996)</f>
        <v>2345000</v>
      </c>
      <c r="L67" s="7" cm="1">
        <f t="array" ref="L67">SUMPRODUCT(('Claims Data'!$I$10:$I$9996=$D67)*('Claims Data'!$K$10:$K$9996&lt;=L$48)*('Claims Data'!$B$10:$B$9996="TPD")*'Claims Data'!$L$10:$L$9996*'Claims Data'!$H$10:$H$9996)</f>
        <v>2482000</v>
      </c>
      <c r="M67" s="7" cm="1">
        <f t="array" ref="M67">SUMPRODUCT(('Claims Data'!$I$10:$I$9996=$D67)*('Claims Data'!$K$10:$K$9996&lt;=M$48)*('Claims Data'!$B$10:$B$9996="TPD")*'Claims Data'!$L$10:$L$9996*'Claims Data'!$H$10:$H$9996)</f>
        <v>2639000</v>
      </c>
      <c r="N67" s="7" cm="1">
        <f t="array" ref="N67">SUMPRODUCT(('Claims Data'!$I$10:$I$9996=$D67)*('Claims Data'!$K$10:$K$9996&lt;=N$48)*('Claims Data'!$B$10:$B$9996="TPD")*'Claims Data'!$L$10:$L$9996*'Claims Data'!$H$10:$H$9996)</f>
        <v>2948000</v>
      </c>
      <c r="O67" s="7" cm="1">
        <f t="array" ref="O67">SUMPRODUCT(('Claims Data'!$I$10:$I$9996=$D67)*('Claims Data'!$K$10:$K$9996&lt;=O$48)*('Claims Data'!$B$10:$B$9996="TPD")*'Claims Data'!$L$10:$L$9996*'Claims Data'!$H$10:$H$9996)</f>
        <v>3126000</v>
      </c>
      <c r="P67" s="7" cm="1">
        <f t="array" ref="P67">SUMPRODUCT(('Claims Data'!$I$10:$I$9996=$D67)*('Claims Data'!$K$10:$K$9996&lt;=P$48)*('Claims Data'!$B$10:$B$9996="TPD")*'Claims Data'!$L$10:$L$9996*'Claims Data'!$H$10:$H$9996)</f>
        <v>3180000</v>
      </c>
      <c r="Q67" s="7" cm="1">
        <f t="array" ref="Q67">SUMPRODUCT(('Claims Data'!$I$10:$I$9996=$D67)*('Claims Data'!$K$10:$K$9996&lt;=Q$48)*('Claims Data'!$B$10:$B$9996="TPD")*'Claims Data'!$L$10:$L$9996*'Claims Data'!$H$10:$H$9996)</f>
        <v>3377000</v>
      </c>
      <c r="R67" s="7" cm="1">
        <f t="array" ref="R67">SUMPRODUCT(('Claims Data'!$I$10:$I$9996=$D67)*('Claims Data'!$K$10:$K$9996&lt;=R$48)*('Claims Data'!$B$10:$B$9996="TPD")*'Claims Data'!$L$10:$L$9996*'Claims Data'!$H$10:$H$9996)</f>
        <v>3604000</v>
      </c>
      <c r="S67" s="7" cm="1">
        <f t="array" ref="S67">SUMPRODUCT(('Claims Data'!$I$10:$I$9996=$D67)*('Claims Data'!$K$10:$K$9996&lt;=S$48)*('Claims Data'!$B$10:$B$9996="TPD")*'Claims Data'!$L$10:$L$9996*'Claims Data'!$H$10:$H$9996)</f>
        <v>3919000</v>
      </c>
      <c r="T67" s="7" cm="1">
        <f t="array" ref="T67">SUMPRODUCT(('Claims Data'!$I$10:$I$9996=$D67)*('Claims Data'!$K$10:$K$9996&lt;=T$48)*('Claims Data'!$B$10:$B$9996="TPD")*'Claims Data'!$L$10:$L$9996*'Claims Data'!$H$10:$H$9996)</f>
        <v>4113000</v>
      </c>
      <c r="U67" s="7" cm="1">
        <f t="array" ref="U67">SUMPRODUCT(('Claims Data'!$I$10:$I$9996=$D67)*('Claims Data'!$K$10:$K$9996&lt;=U$48)*('Claims Data'!$B$10:$B$9996="TPD")*'Claims Data'!$L$10:$L$9996*'Claims Data'!$H$10:$H$9996)</f>
        <v>4328000</v>
      </c>
      <c r="V67" s="7" cm="1">
        <f t="array" ref="V67">SUMPRODUCT(('Claims Data'!$I$10:$I$9996=$D67)*('Claims Data'!$K$10:$K$9996&lt;=V$48)*('Claims Data'!$B$10:$B$9996="TPD")*'Claims Data'!$L$10:$L$9996*'Claims Data'!$H$10:$H$9996)</f>
        <v>4541000</v>
      </c>
      <c r="W67" s="7"/>
      <c r="X67" s="7"/>
      <c r="Y67" s="7"/>
      <c r="Z67" s="7"/>
      <c r="AA67" s="7"/>
      <c r="AB67" s="7"/>
      <c r="AC67" s="7"/>
      <c r="AD67" s="7"/>
      <c r="AE67" s="7"/>
      <c r="AF67" s="7"/>
      <c r="AG67" s="7"/>
      <c r="AH67" s="7"/>
      <c r="AI67" s="7"/>
      <c r="AJ67" s="7"/>
      <c r="AK67" s="7"/>
      <c r="AL67" s="7"/>
      <c r="AM67" s="7"/>
      <c r="AN67" s="9"/>
    </row>
    <row r="68" spans="2:40" ht="14" x14ac:dyDescent="0.3">
      <c r="B68" s="245"/>
      <c r="C68" s="122">
        <f t="shared" si="3"/>
        <v>2020</v>
      </c>
      <c r="D68" s="29" t="s">
        <v>177</v>
      </c>
      <c r="E68" s="8" cm="1">
        <f t="array" ref="E68">SUMPRODUCT(('Claims Data'!$I$10:$I$9996=$D68)*('Claims Data'!$K$10:$K$9996&lt;=E$48)*('Claims Data'!$B$10:$B$9996="TPD")*'Claims Data'!$L$10:$L$9996*'Claims Data'!$H$10:$H$9996)</f>
        <v>59000</v>
      </c>
      <c r="F68" s="7" cm="1">
        <f t="array" ref="F68">SUMPRODUCT(('Claims Data'!$I$10:$I$9996=$D68)*('Claims Data'!$K$10:$K$9996&lt;=F$48)*('Claims Data'!$B$10:$B$9996="TPD")*'Claims Data'!$L$10:$L$9996*'Claims Data'!$H$10:$H$9996)</f>
        <v>227000</v>
      </c>
      <c r="G68" s="7" cm="1">
        <f t="array" ref="G68">SUMPRODUCT(('Claims Data'!$I$10:$I$9996=$D68)*('Claims Data'!$K$10:$K$9996&lt;=G$48)*('Claims Data'!$B$10:$B$9996="TPD")*'Claims Data'!$L$10:$L$9996*'Claims Data'!$H$10:$H$9996)</f>
        <v>709000</v>
      </c>
      <c r="H68" s="7" cm="1">
        <f t="array" ref="H68">SUMPRODUCT(('Claims Data'!$I$10:$I$9996=$D68)*('Claims Data'!$K$10:$K$9996&lt;=H$48)*('Claims Data'!$B$10:$B$9996="TPD")*'Claims Data'!$L$10:$L$9996*'Claims Data'!$H$10:$H$9996)</f>
        <v>1429000</v>
      </c>
      <c r="I68" s="7" cm="1">
        <f t="array" ref="I68">SUMPRODUCT(('Claims Data'!$I$10:$I$9996=$D68)*('Claims Data'!$K$10:$K$9996&lt;=I$48)*('Claims Data'!$B$10:$B$9996="TPD")*'Claims Data'!$L$10:$L$9996*'Claims Data'!$H$10:$H$9996)</f>
        <v>1900000</v>
      </c>
      <c r="J68" s="7" cm="1">
        <f t="array" ref="J68">SUMPRODUCT(('Claims Data'!$I$10:$I$9996=$D68)*('Claims Data'!$K$10:$K$9996&lt;=J$48)*('Claims Data'!$B$10:$B$9996="TPD")*'Claims Data'!$L$10:$L$9996*'Claims Data'!$H$10:$H$9996)</f>
        <v>2026000</v>
      </c>
      <c r="K68" s="7" cm="1">
        <f t="array" ref="K68">SUMPRODUCT(('Claims Data'!$I$10:$I$9996=$D68)*('Claims Data'!$K$10:$K$9996&lt;=K$48)*('Claims Data'!$B$10:$B$9996="TPD")*'Claims Data'!$L$10:$L$9996*'Claims Data'!$H$10:$H$9996)</f>
        <v>2232000</v>
      </c>
      <c r="L68" s="7" cm="1">
        <f t="array" ref="L68">SUMPRODUCT(('Claims Data'!$I$10:$I$9996=$D68)*('Claims Data'!$K$10:$K$9996&lt;=L$48)*('Claims Data'!$B$10:$B$9996="TPD")*'Claims Data'!$L$10:$L$9996*'Claims Data'!$H$10:$H$9996)</f>
        <v>2461000</v>
      </c>
      <c r="M68" s="7" cm="1">
        <f t="array" ref="M68">SUMPRODUCT(('Claims Data'!$I$10:$I$9996=$D68)*('Claims Data'!$K$10:$K$9996&lt;=M$48)*('Claims Data'!$B$10:$B$9996="TPD")*'Claims Data'!$L$10:$L$9996*'Claims Data'!$H$10:$H$9996)</f>
        <v>2649000</v>
      </c>
      <c r="N68" s="7" cm="1">
        <f t="array" ref="N68">SUMPRODUCT(('Claims Data'!$I$10:$I$9996=$D68)*('Claims Data'!$K$10:$K$9996&lt;=N$48)*('Claims Data'!$B$10:$B$9996="TPD")*'Claims Data'!$L$10:$L$9996*'Claims Data'!$H$10:$H$9996)</f>
        <v>2866000</v>
      </c>
      <c r="O68" s="7" cm="1">
        <f t="array" ref="O68">SUMPRODUCT(('Claims Data'!$I$10:$I$9996=$D68)*('Claims Data'!$K$10:$K$9996&lt;=O$48)*('Claims Data'!$B$10:$B$9996="TPD")*'Claims Data'!$L$10:$L$9996*'Claims Data'!$H$10:$H$9996)</f>
        <v>2893000</v>
      </c>
      <c r="P68" s="7" cm="1">
        <f t="array" ref="P68">SUMPRODUCT(('Claims Data'!$I$10:$I$9996=$D68)*('Claims Data'!$K$10:$K$9996&lt;=P$48)*('Claims Data'!$B$10:$B$9996="TPD")*'Claims Data'!$L$10:$L$9996*'Claims Data'!$H$10:$H$9996)</f>
        <v>3194000</v>
      </c>
      <c r="Q68" s="7" cm="1">
        <f t="array" ref="Q68">SUMPRODUCT(('Claims Data'!$I$10:$I$9996=$D68)*('Claims Data'!$K$10:$K$9996&lt;=Q$48)*('Claims Data'!$B$10:$B$9996="TPD")*'Claims Data'!$L$10:$L$9996*'Claims Data'!$H$10:$H$9996)</f>
        <v>3488000</v>
      </c>
      <c r="R68" s="7" cm="1">
        <f t="array" ref="R68">SUMPRODUCT(('Claims Data'!$I$10:$I$9996=$D68)*('Claims Data'!$K$10:$K$9996&lt;=R$48)*('Claims Data'!$B$10:$B$9996="TPD")*'Claims Data'!$L$10:$L$9996*'Claims Data'!$H$10:$H$9996)</f>
        <v>3589200</v>
      </c>
      <c r="S68" s="7" cm="1">
        <f t="array" ref="S68">SUMPRODUCT(('Claims Data'!$I$10:$I$9996=$D68)*('Claims Data'!$K$10:$K$9996&lt;=S$48)*('Claims Data'!$B$10:$B$9996="TPD")*'Claims Data'!$L$10:$L$9996*'Claims Data'!$H$10:$H$9996)</f>
        <v>3861200</v>
      </c>
      <c r="T68" s="7" cm="1">
        <f t="array" ref="T68">SUMPRODUCT(('Claims Data'!$I$10:$I$9996=$D68)*('Claims Data'!$K$10:$K$9996&lt;=T$48)*('Claims Data'!$B$10:$B$9996="TPD")*'Claims Data'!$L$10:$L$9996*'Claims Data'!$H$10:$H$9996)</f>
        <v>3985200</v>
      </c>
      <c r="U68" s="7" cm="1">
        <f t="array" ref="U68">SUMPRODUCT(('Claims Data'!$I$10:$I$9996=$D68)*('Claims Data'!$K$10:$K$9996&lt;=U$48)*('Claims Data'!$B$10:$B$9996="TPD")*'Claims Data'!$L$10:$L$9996*'Claims Data'!$H$10:$H$9996)</f>
        <v>4123600</v>
      </c>
      <c r="V68" s="7"/>
      <c r="W68" s="7"/>
      <c r="X68" s="7"/>
      <c r="Y68" s="7"/>
      <c r="Z68" s="7"/>
      <c r="AA68" s="7"/>
      <c r="AB68" s="7"/>
      <c r="AC68" s="7"/>
      <c r="AD68" s="7"/>
      <c r="AE68" s="7"/>
      <c r="AF68" s="7"/>
      <c r="AG68" s="7"/>
      <c r="AH68" s="7"/>
      <c r="AI68" s="7"/>
      <c r="AJ68" s="7"/>
      <c r="AK68" s="7"/>
      <c r="AL68" s="7"/>
      <c r="AM68" s="7"/>
      <c r="AN68" s="9"/>
    </row>
    <row r="69" spans="2:40" ht="14" x14ac:dyDescent="0.3">
      <c r="B69" s="245"/>
      <c r="C69" s="122">
        <f t="shared" si="3"/>
        <v>2021</v>
      </c>
      <c r="D69" s="29" t="s">
        <v>178</v>
      </c>
      <c r="E69" s="8" cm="1">
        <f t="array" ref="E69">SUMPRODUCT(('Claims Data'!$I$10:$I$9996=$D69)*('Claims Data'!$K$10:$K$9996&lt;=E$48)*('Claims Data'!$B$10:$B$9996="TPD")*'Claims Data'!$L$10:$L$9996*'Claims Data'!$H$10:$H$9996)</f>
        <v>0</v>
      </c>
      <c r="F69" s="7" cm="1">
        <f t="array" ref="F69">SUMPRODUCT(('Claims Data'!$I$10:$I$9996=$D69)*('Claims Data'!$K$10:$K$9996&lt;=F$48)*('Claims Data'!$B$10:$B$9996="TPD")*'Claims Data'!$L$10:$L$9996*'Claims Data'!$H$10:$H$9996)</f>
        <v>81000</v>
      </c>
      <c r="G69" s="7" cm="1">
        <f t="array" ref="G69">SUMPRODUCT(('Claims Data'!$I$10:$I$9996=$D69)*('Claims Data'!$K$10:$K$9996&lt;=G$48)*('Claims Data'!$B$10:$B$9996="TPD")*'Claims Data'!$L$10:$L$9996*'Claims Data'!$H$10:$H$9996)</f>
        <v>589000</v>
      </c>
      <c r="H69" s="7" cm="1">
        <f t="array" ref="H69">SUMPRODUCT(('Claims Data'!$I$10:$I$9996=$D69)*('Claims Data'!$K$10:$K$9996&lt;=H$48)*('Claims Data'!$B$10:$B$9996="TPD")*'Claims Data'!$L$10:$L$9996*'Claims Data'!$H$10:$H$9996)</f>
        <v>1307000</v>
      </c>
      <c r="I69" s="7" cm="1">
        <f t="array" ref="I69">SUMPRODUCT(('Claims Data'!$I$10:$I$9996=$D69)*('Claims Data'!$K$10:$K$9996&lt;=I$48)*('Claims Data'!$B$10:$B$9996="TPD")*'Claims Data'!$L$10:$L$9996*'Claims Data'!$H$10:$H$9996)</f>
        <v>1640000</v>
      </c>
      <c r="J69" s="7" cm="1">
        <f t="array" ref="J69">SUMPRODUCT(('Claims Data'!$I$10:$I$9996=$D69)*('Claims Data'!$K$10:$K$9996&lt;=J$48)*('Claims Data'!$B$10:$B$9996="TPD")*'Claims Data'!$L$10:$L$9996*'Claims Data'!$H$10:$H$9996)</f>
        <v>1990000</v>
      </c>
      <c r="K69" s="7" cm="1">
        <f t="array" ref="K69">SUMPRODUCT(('Claims Data'!$I$10:$I$9996=$D69)*('Claims Data'!$K$10:$K$9996&lt;=K$48)*('Claims Data'!$B$10:$B$9996="TPD")*'Claims Data'!$L$10:$L$9996*'Claims Data'!$H$10:$H$9996)</f>
        <v>1990000</v>
      </c>
      <c r="L69" s="7" cm="1">
        <f t="array" ref="L69">SUMPRODUCT(('Claims Data'!$I$10:$I$9996=$D69)*('Claims Data'!$K$10:$K$9996&lt;=L$48)*('Claims Data'!$B$10:$B$9996="TPD")*'Claims Data'!$L$10:$L$9996*'Claims Data'!$H$10:$H$9996)</f>
        <v>2102000</v>
      </c>
      <c r="M69" s="7" cm="1">
        <f t="array" ref="M69">SUMPRODUCT(('Claims Data'!$I$10:$I$9996=$D69)*('Claims Data'!$K$10:$K$9996&lt;=M$48)*('Claims Data'!$B$10:$B$9996="TPD")*'Claims Data'!$L$10:$L$9996*'Claims Data'!$H$10:$H$9996)</f>
        <v>2473000</v>
      </c>
      <c r="N69" s="7" cm="1">
        <f t="array" ref="N69">SUMPRODUCT(('Claims Data'!$I$10:$I$9996=$D69)*('Claims Data'!$K$10:$K$9996&lt;=N$48)*('Claims Data'!$B$10:$B$9996="TPD")*'Claims Data'!$L$10:$L$9996*'Claims Data'!$H$10:$H$9996)</f>
        <v>2522000</v>
      </c>
      <c r="O69" s="7" cm="1">
        <f t="array" ref="O69">SUMPRODUCT(('Claims Data'!$I$10:$I$9996=$D69)*('Claims Data'!$K$10:$K$9996&lt;=O$48)*('Claims Data'!$B$10:$B$9996="TPD")*'Claims Data'!$L$10:$L$9996*'Claims Data'!$H$10:$H$9996)</f>
        <v>2587000</v>
      </c>
      <c r="P69" s="7" cm="1">
        <f t="array" ref="P69">SUMPRODUCT(('Claims Data'!$I$10:$I$9996=$D69)*('Claims Data'!$K$10:$K$9996&lt;=P$48)*('Claims Data'!$B$10:$B$9996="TPD")*'Claims Data'!$L$10:$L$9996*'Claims Data'!$H$10:$H$9996)</f>
        <v>2973000</v>
      </c>
      <c r="Q69" s="7" cm="1">
        <f t="array" ref="Q69">SUMPRODUCT(('Claims Data'!$I$10:$I$9996=$D69)*('Claims Data'!$K$10:$K$9996&lt;=Q$48)*('Claims Data'!$B$10:$B$9996="TPD")*'Claims Data'!$L$10:$L$9996*'Claims Data'!$H$10:$H$9996)</f>
        <v>3104000</v>
      </c>
      <c r="R69" s="7" cm="1">
        <f t="array" ref="R69">SUMPRODUCT(('Claims Data'!$I$10:$I$9996=$D69)*('Claims Data'!$K$10:$K$9996&lt;=R$48)*('Claims Data'!$B$10:$B$9996="TPD")*'Claims Data'!$L$10:$L$9996*'Claims Data'!$H$10:$H$9996)</f>
        <v>3408000</v>
      </c>
      <c r="S69" s="7" cm="1">
        <f t="array" ref="S69">SUMPRODUCT(('Claims Data'!$I$10:$I$9996=$D69)*('Claims Data'!$K$10:$K$9996&lt;=S$48)*('Claims Data'!$B$10:$B$9996="TPD")*'Claims Data'!$L$10:$L$9996*'Claims Data'!$H$10:$H$9996)</f>
        <v>3534400</v>
      </c>
      <c r="T69" s="7" cm="1">
        <f t="array" ref="T69">SUMPRODUCT(('Claims Data'!$I$10:$I$9996=$D69)*('Claims Data'!$K$10:$K$9996&lt;=T$48)*('Claims Data'!$B$10:$B$9996="TPD")*'Claims Data'!$L$10:$L$9996*'Claims Data'!$H$10:$H$9996)</f>
        <v>3713600</v>
      </c>
      <c r="U69" s="7"/>
      <c r="V69" s="7"/>
      <c r="W69" s="7"/>
      <c r="X69" s="7"/>
      <c r="Y69" s="7"/>
      <c r="Z69" s="7"/>
      <c r="AA69" s="7"/>
      <c r="AB69" s="7"/>
      <c r="AC69" s="7"/>
      <c r="AD69" s="7"/>
      <c r="AE69" s="7"/>
      <c r="AF69" s="7"/>
      <c r="AG69" s="7"/>
      <c r="AH69" s="7"/>
      <c r="AI69" s="7"/>
      <c r="AJ69" s="7"/>
      <c r="AK69" s="7"/>
      <c r="AL69" s="7"/>
      <c r="AM69" s="7"/>
      <c r="AN69" s="9"/>
    </row>
    <row r="70" spans="2:40" ht="14" x14ac:dyDescent="0.3">
      <c r="B70" s="245"/>
      <c r="C70" s="122">
        <f t="shared" si="3"/>
        <v>2021</v>
      </c>
      <c r="D70" s="29" t="s">
        <v>179</v>
      </c>
      <c r="E70" s="8" cm="1">
        <f t="array" ref="E70">SUMPRODUCT(('Claims Data'!$I$10:$I$9996=$D70)*('Claims Data'!$K$10:$K$9996&lt;=E$48)*('Claims Data'!$B$10:$B$9996="TPD")*'Claims Data'!$L$10:$L$9996*'Claims Data'!$H$10:$H$9996)</f>
        <v>0</v>
      </c>
      <c r="F70" s="7" cm="1">
        <f t="array" ref="F70">SUMPRODUCT(('Claims Data'!$I$10:$I$9996=$D70)*('Claims Data'!$K$10:$K$9996&lt;=F$48)*('Claims Data'!$B$10:$B$9996="TPD")*'Claims Data'!$L$10:$L$9996*'Claims Data'!$H$10:$H$9996)</f>
        <v>52000</v>
      </c>
      <c r="G70" s="7" cm="1">
        <f t="array" ref="G70">SUMPRODUCT(('Claims Data'!$I$10:$I$9996=$D70)*('Claims Data'!$K$10:$K$9996&lt;=G$48)*('Claims Data'!$B$10:$B$9996="TPD")*'Claims Data'!$L$10:$L$9996*'Claims Data'!$H$10:$H$9996)</f>
        <v>540000</v>
      </c>
      <c r="H70" s="7" cm="1">
        <f t="array" ref="H70">SUMPRODUCT(('Claims Data'!$I$10:$I$9996=$D70)*('Claims Data'!$K$10:$K$9996&lt;=H$48)*('Claims Data'!$B$10:$B$9996="TPD")*'Claims Data'!$L$10:$L$9996*'Claims Data'!$H$10:$H$9996)</f>
        <v>622000</v>
      </c>
      <c r="I70" s="7" cm="1">
        <f t="array" ref="I70">SUMPRODUCT(('Claims Data'!$I$10:$I$9996=$D70)*('Claims Data'!$K$10:$K$9996&lt;=I$48)*('Claims Data'!$B$10:$B$9996="TPD")*'Claims Data'!$L$10:$L$9996*'Claims Data'!$H$10:$H$9996)</f>
        <v>716000</v>
      </c>
      <c r="J70" s="7" cm="1">
        <f t="array" ref="J70">SUMPRODUCT(('Claims Data'!$I$10:$I$9996=$D70)*('Claims Data'!$K$10:$K$9996&lt;=J$48)*('Claims Data'!$B$10:$B$9996="TPD")*'Claims Data'!$L$10:$L$9996*'Claims Data'!$H$10:$H$9996)</f>
        <v>1168000</v>
      </c>
      <c r="K70" s="7" cm="1">
        <f t="array" ref="K70">SUMPRODUCT(('Claims Data'!$I$10:$I$9996=$D70)*('Claims Data'!$K$10:$K$9996&lt;=K$48)*('Claims Data'!$B$10:$B$9996="TPD")*'Claims Data'!$L$10:$L$9996*'Claims Data'!$H$10:$H$9996)</f>
        <v>1358000</v>
      </c>
      <c r="L70" s="7" cm="1">
        <f t="array" ref="L70">SUMPRODUCT(('Claims Data'!$I$10:$I$9996=$D70)*('Claims Data'!$K$10:$K$9996&lt;=L$48)*('Claims Data'!$B$10:$B$9996="TPD")*'Claims Data'!$L$10:$L$9996*'Claims Data'!$H$10:$H$9996)</f>
        <v>1586000</v>
      </c>
      <c r="M70" s="7" cm="1">
        <f t="array" ref="M70">SUMPRODUCT(('Claims Data'!$I$10:$I$9996=$D70)*('Claims Data'!$K$10:$K$9996&lt;=M$48)*('Claims Data'!$B$10:$B$9996="TPD")*'Claims Data'!$L$10:$L$9996*'Claims Data'!$H$10:$H$9996)</f>
        <v>1758000</v>
      </c>
      <c r="N70" s="7" cm="1">
        <f t="array" ref="N70">SUMPRODUCT(('Claims Data'!$I$10:$I$9996=$D70)*('Claims Data'!$K$10:$K$9996&lt;=N$48)*('Claims Data'!$B$10:$B$9996="TPD")*'Claims Data'!$L$10:$L$9996*'Claims Data'!$H$10:$H$9996)</f>
        <v>1899000</v>
      </c>
      <c r="O70" s="7" cm="1">
        <f t="array" ref="O70">SUMPRODUCT(('Claims Data'!$I$10:$I$9996=$D70)*('Claims Data'!$K$10:$K$9996&lt;=O$48)*('Claims Data'!$B$10:$B$9996="TPD")*'Claims Data'!$L$10:$L$9996*'Claims Data'!$H$10:$H$9996)</f>
        <v>2031000</v>
      </c>
      <c r="P70" s="7" cm="1">
        <f t="array" ref="P70">SUMPRODUCT(('Claims Data'!$I$10:$I$9996=$D70)*('Claims Data'!$K$10:$K$9996&lt;=P$48)*('Claims Data'!$B$10:$B$9996="TPD")*'Claims Data'!$L$10:$L$9996*'Claims Data'!$H$10:$H$9996)</f>
        <v>2373000</v>
      </c>
      <c r="Q70" s="7" cm="1">
        <f t="array" ref="Q70">SUMPRODUCT(('Claims Data'!$I$10:$I$9996=$D70)*('Claims Data'!$K$10:$K$9996&lt;=Q$48)*('Claims Data'!$B$10:$B$9996="TPD")*'Claims Data'!$L$10:$L$9996*'Claims Data'!$H$10:$H$9996)</f>
        <v>2775000</v>
      </c>
      <c r="R70" s="7" cm="1">
        <f t="array" ref="R70">SUMPRODUCT(('Claims Data'!$I$10:$I$9996=$D70)*('Claims Data'!$K$10:$K$9996&lt;=R$48)*('Claims Data'!$B$10:$B$9996="TPD")*'Claims Data'!$L$10:$L$9996*'Claims Data'!$H$10:$H$9996)</f>
        <v>3104200</v>
      </c>
      <c r="S70" s="7" cm="1">
        <f t="array" ref="S70">SUMPRODUCT(('Claims Data'!$I$10:$I$9996=$D70)*('Claims Data'!$K$10:$K$9996&lt;=S$48)*('Claims Data'!$B$10:$B$9996="TPD")*'Claims Data'!$L$10:$L$9996*'Claims Data'!$H$10:$H$9996)</f>
        <v>3681800</v>
      </c>
      <c r="T70" s="7"/>
      <c r="U70" s="7"/>
      <c r="V70" s="7"/>
      <c r="W70" s="7"/>
      <c r="X70" s="7"/>
      <c r="Y70" s="7"/>
      <c r="Z70" s="7"/>
      <c r="AA70" s="7"/>
      <c r="AB70" s="7"/>
      <c r="AC70" s="7"/>
      <c r="AD70" s="7"/>
      <c r="AE70" s="7"/>
      <c r="AF70" s="7"/>
      <c r="AG70" s="7"/>
      <c r="AH70" s="7"/>
      <c r="AI70" s="7"/>
      <c r="AJ70" s="7"/>
      <c r="AK70" s="7"/>
      <c r="AL70" s="7"/>
      <c r="AM70" s="7"/>
      <c r="AN70" s="9"/>
    </row>
    <row r="71" spans="2:40" ht="14" x14ac:dyDescent="0.3">
      <c r="B71" s="245"/>
      <c r="C71" s="122">
        <f t="shared" si="3"/>
        <v>2021</v>
      </c>
      <c r="D71" s="29" t="s">
        <v>180</v>
      </c>
      <c r="E71" s="8" cm="1">
        <f t="array" ref="E71">SUMPRODUCT(('Claims Data'!$I$10:$I$9996=$D71)*('Claims Data'!$K$10:$K$9996&lt;=E$48)*('Claims Data'!$B$10:$B$9996="TPD")*'Claims Data'!$L$10:$L$9996*'Claims Data'!$H$10:$H$9996)</f>
        <v>122000</v>
      </c>
      <c r="F71" s="7" cm="1">
        <f t="array" ref="F71">SUMPRODUCT(('Claims Data'!$I$10:$I$9996=$D71)*('Claims Data'!$K$10:$K$9996&lt;=F$48)*('Claims Data'!$B$10:$B$9996="TPD")*'Claims Data'!$L$10:$L$9996*'Claims Data'!$H$10:$H$9996)</f>
        <v>347000</v>
      </c>
      <c r="G71" s="7" cm="1">
        <f t="array" ref="G71">SUMPRODUCT(('Claims Data'!$I$10:$I$9996=$D71)*('Claims Data'!$K$10:$K$9996&lt;=G$48)*('Claims Data'!$B$10:$B$9996="TPD")*'Claims Data'!$L$10:$L$9996*'Claims Data'!$H$10:$H$9996)</f>
        <v>520000</v>
      </c>
      <c r="H71" s="7" cm="1">
        <f t="array" ref="H71">SUMPRODUCT(('Claims Data'!$I$10:$I$9996=$D71)*('Claims Data'!$K$10:$K$9996&lt;=H$48)*('Claims Data'!$B$10:$B$9996="TPD")*'Claims Data'!$L$10:$L$9996*'Claims Data'!$H$10:$H$9996)</f>
        <v>750000</v>
      </c>
      <c r="I71" s="7" cm="1">
        <f t="array" ref="I71">SUMPRODUCT(('Claims Data'!$I$10:$I$9996=$D71)*('Claims Data'!$K$10:$K$9996&lt;=I$48)*('Claims Data'!$B$10:$B$9996="TPD")*'Claims Data'!$L$10:$L$9996*'Claims Data'!$H$10:$H$9996)</f>
        <v>1449000</v>
      </c>
      <c r="J71" s="7" cm="1">
        <f t="array" ref="J71">SUMPRODUCT(('Claims Data'!$I$10:$I$9996=$D71)*('Claims Data'!$K$10:$K$9996&lt;=J$48)*('Claims Data'!$B$10:$B$9996="TPD")*'Claims Data'!$L$10:$L$9996*'Claims Data'!$H$10:$H$9996)</f>
        <v>1953000</v>
      </c>
      <c r="K71" s="7" cm="1">
        <f t="array" ref="K71">SUMPRODUCT(('Claims Data'!$I$10:$I$9996=$D71)*('Claims Data'!$K$10:$K$9996&lt;=K$48)*('Claims Data'!$B$10:$B$9996="TPD")*'Claims Data'!$L$10:$L$9996*'Claims Data'!$H$10:$H$9996)</f>
        <v>2457000</v>
      </c>
      <c r="L71" s="7" cm="1">
        <f t="array" ref="L71">SUMPRODUCT(('Claims Data'!$I$10:$I$9996=$D71)*('Claims Data'!$K$10:$K$9996&lt;=L$48)*('Claims Data'!$B$10:$B$9996="TPD")*'Claims Data'!$L$10:$L$9996*'Claims Data'!$H$10:$H$9996)</f>
        <v>2545000</v>
      </c>
      <c r="M71" s="7" cm="1">
        <f t="array" ref="M71">SUMPRODUCT(('Claims Data'!$I$10:$I$9996=$D71)*('Claims Data'!$K$10:$K$9996&lt;=M$48)*('Claims Data'!$B$10:$B$9996="TPD")*'Claims Data'!$L$10:$L$9996*'Claims Data'!$H$10:$H$9996)</f>
        <v>2612000</v>
      </c>
      <c r="N71" s="7" cm="1">
        <f t="array" ref="N71">SUMPRODUCT(('Claims Data'!$I$10:$I$9996=$D71)*('Claims Data'!$K$10:$K$9996&lt;=N$48)*('Claims Data'!$B$10:$B$9996="TPD")*'Claims Data'!$L$10:$L$9996*'Claims Data'!$H$10:$H$9996)</f>
        <v>2825000</v>
      </c>
      <c r="O71" s="7" cm="1">
        <f t="array" ref="O71">SUMPRODUCT(('Claims Data'!$I$10:$I$9996=$D71)*('Claims Data'!$K$10:$K$9996&lt;=O$48)*('Claims Data'!$B$10:$B$9996="TPD")*'Claims Data'!$L$10:$L$9996*'Claims Data'!$H$10:$H$9996)</f>
        <v>3173000</v>
      </c>
      <c r="P71" s="7" cm="1">
        <f t="array" ref="P71">SUMPRODUCT(('Claims Data'!$I$10:$I$9996=$D71)*('Claims Data'!$K$10:$K$9996&lt;=P$48)*('Claims Data'!$B$10:$B$9996="TPD")*'Claims Data'!$L$10:$L$9996*'Claims Data'!$H$10:$H$9996)</f>
        <v>3286000</v>
      </c>
      <c r="Q71" s="7" cm="1">
        <f t="array" ref="Q71">SUMPRODUCT(('Claims Data'!$I$10:$I$9996=$D71)*('Claims Data'!$K$10:$K$9996&lt;=Q$48)*('Claims Data'!$B$10:$B$9996="TPD")*'Claims Data'!$L$10:$L$9996*'Claims Data'!$H$10:$H$9996)</f>
        <v>3495400</v>
      </c>
      <c r="R71" s="7" cm="1">
        <f t="array" ref="R71">SUMPRODUCT(('Claims Data'!$I$10:$I$9996=$D71)*('Claims Data'!$K$10:$K$9996&lt;=R$48)*('Claims Data'!$B$10:$B$9996="TPD")*'Claims Data'!$L$10:$L$9996*'Claims Data'!$H$10:$H$9996)</f>
        <v>3741600</v>
      </c>
      <c r="S71" s="7"/>
      <c r="T71" s="7"/>
      <c r="U71" s="7"/>
      <c r="V71" s="7"/>
      <c r="W71" s="7"/>
      <c r="X71" s="7"/>
      <c r="Y71" s="7"/>
      <c r="Z71" s="7"/>
      <c r="AA71" s="7"/>
      <c r="AB71" s="7"/>
      <c r="AC71" s="7"/>
      <c r="AD71" s="7"/>
      <c r="AE71" s="7"/>
      <c r="AF71" s="7"/>
      <c r="AG71" s="7"/>
      <c r="AH71" s="7"/>
      <c r="AI71" s="7"/>
      <c r="AJ71" s="7"/>
      <c r="AK71" s="7"/>
      <c r="AL71" s="7"/>
      <c r="AM71" s="7"/>
      <c r="AN71" s="9"/>
    </row>
    <row r="72" spans="2:40" ht="14" x14ac:dyDescent="0.3">
      <c r="B72" s="245"/>
      <c r="C72" s="122">
        <f t="shared" si="3"/>
        <v>2021</v>
      </c>
      <c r="D72" s="29" t="s">
        <v>181</v>
      </c>
      <c r="E72" s="8" cm="1">
        <f t="array" ref="E72">SUMPRODUCT(('Claims Data'!$I$10:$I$9996=$D72)*('Claims Data'!$K$10:$K$9996&lt;=E$48)*('Claims Data'!$B$10:$B$9996="TPD")*'Claims Data'!$L$10:$L$9996*'Claims Data'!$H$10:$H$9996)</f>
        <v>0</v>
      </c>
      <c r="F72" s="7" cm="1">
        <f t="array" ref="F72">SUMPRODUCT(('Claims Data'!$I$10:$I$9996=$D72)*('Claims Data'!$K$10:$K$9996&lt;=F$48)*('Claims Data'!$B$10:$B$9996="TPD")*'Claims Data'!$L$10:$L$9996*'Claims Data'!$H$10:$H$9996)</f>
        <v>86000</v>
      </c>
      <c r="G72" s="7" cm="1">
        <f t="array" ref="G72">SUMPRODUCT(('Claims Data'!$I$10:$I$9996=$D72)*('Claims Data'!$K$10:$K$9996&lt;=G$48)*('Claims Data'!$B$10:$B$9996="TPD")*'Claims Data'!$L$10:$L$9996*'Claims Data'!$H$10:$H$9996)</f>
        <v>452000</v>
      </c>
      <c r="H72" s="7" cm="1">
        <f t="array" ref="H72">SUMPRODUCT(('Claims Data'!$I$10:$I$9996=$D72)*('Claims Data'!$K$10:$K$9996&lt;=H$48)*('Claims Data'!$B$10:$B$9996="TPD")*'Claims Data'!$L$10:$L$9996*'Claims Data'!$H$10:$H$9996)</f>
        <v>1103000</v>
      </c>
      <c r="I72" s="7" cm="1">
        <f t="array" ref="I72">SUMPRODUCT(('Claims Data'!$I$10:$I$9996=$D72)*('Claims Data'!$K$10:$K$9996&lt;=I$48)*('Claims Data'!$B$10:$B$9996="TPD")*'Claims Data'!$L$10:$L$9996*'Claims Data'!$H$10:$H$9996)</f>
        <v>1335000</v>
      </c>
      <c r="J72" s="7" cm="1">
        <f t="array" ref="J72">SUMPRODUCT(('Claims Data'!$I$10:$I$9996=$D72)*('Claims Data'!$K$10:$K$9996&lt;=J$48)*('Claims Data'!$B$10:$B$9996="TPD")*'Claims Data'!$L$10:$L$9996*'Claims Data'!$H$10:$H$9996)</f>
        <v>1955000</v>
      </c>
      <c r="K72" s="7" cm="1">
        <f t="array" ref="K72">SUMPRODUCT(('Claims Data'!$I$10:$I$9996=$D72)*('Claims Data'!$K$10:$K$9996&lt;=K$48)*('Claims Data'!$B$10:$B$9996="TPD")*'Claims Data'!$L$10:$L$9996*'Claims Data'!$H$10:$H$9996)</f>
        <v>2201000</v>
      </c>
      <c r="L72" s="7" cm="1">
        <f t="array" ref="L72">SUMPRODUCT(('Claims Data'!$I$10:$I$9996=$D72)*('Claims Data'!$K$10:$K$9996&lt;=L$48)*('Claims Data'!$B$10:$B$9996="TPD")*'Claims Data'!$L$10:$L$9996*'Claims Data'!$H$10:$H$9996)</f>
        <v>2419000</v>
      </c>
      <c r="M72" s="7" cm="1">
        <f t="array" ref="M72">SUMPRODUCT(('Claims Data'!$I$10:$I$9996=$D72)*('Claims Data'!$K$10:$K$9996&lt;=M$48)*('Claims Data'!$B$10:$B$9996="TPD")*'Claims Data'!$L$10:$L$9996*'Claims Data'!$H$10:$H$9996)</f>
        <v>2652000</v>
      </c>
      <c r="N72" s="7" cm="1">
        <f t="array" ref="N72">SUMPRODUCT(('Claims Data'!$I$10:$I$9996=$D72)*('Claims Data'!$K$10:$K$9996&lt;=N$48)*('Claims Data'!$B$10:$B$9996="TPD")*'Claims Data'!$L$10:$L$9996*'Claims Data'!$H$10:$H$9996)</f>
        <v>2781400</v>
      </c>
      <c r="O72" s="7" cm="1">
        <f t="array" ref="O72">SUMPRODUCT(('Claims Data'!$I$10:$I$9996=$D72)*('Claims Data'!$K$10:$K$9996&lt;=O$48)*('Claims Data'!$B$10:$B$9996="TPD")*'Claims Data'!$L$10:$L$9996*'Claims Data'!$H$10:$H$9996)</f>
        <v>2897400</v>
      </c>
      <c r="P72" s="7" cm="1">
        <f t="array" ref="P72">SUMPRODUCT(('Claims Data'!$I$10:$I$9996=$D72)*('Claims Data'!$K$10:$K$9996&lt;=P$48)*('Claims Data'!$B$10:$B$9996="TPD")*'Claims Data'!$L$10:$L$9996*'Claims Data'!$H$10:$H$9996)</f>
        <v>3236400</v>
      </c>
      <c r="Q72" s="7" cm="1">
        <f t="array" ref="Q72">SUMPRODUCT(('Claims Data'!$I$10:$I$9996=$D72)*('Claims Data'!$K$10:$K$9996&lt;=Q$48)*('Claims Data'!$B$10:$B$9996="TPD")*'Claims Data'!$L$10:$L$9996*'Claims Data'!$H$10:$H$9996)</f>
        <v>3486800</v>
      </c>
      <c r="R72" s="7"/>
      <c r="S72" s="7"/>
      <c r="T72" s="7"/>
      <c r="U72" s="7"/>
      <c r="V72" s="7"/>
      <c r="W72" s="7"/>
      <c r="X72" s="7"/>
      <c r="Y72" s="7"/>
      <c r="Z72" s="7"/>
      <c r="AA72" s="7"/>
      <c r="AB72" s="7"/>
      <c r="AC72" s="7"/>
      <c r="AD72" s="7"/>
      <c r="AE72" s="7"/>
      <c r="AF72" s="7"/>
      <c r="AG72" s="7"/>
      <c r="AH72" s="7"/>
      <c r="AI72" s="7"/>
      <c r="AJ72" s="7"/>
      <c r="AK72" s="7"/>
      <c r="AL72" s="7"/>
      <c r="AM72" s="7"/>
      <c r="AN72" s="9"/>
    </row>
    <row r="73" spans="2:40" ht="14" x14ac:dyDescent="0.3">
      <c r="B73" s="245"/>
      <c r="C73" s="122">
        <f t="shared" si="3"/>
        <v>2022</v>
      </c>
      <c r="D73" s="29" t="s">
        <v>182</v>
      </c>
      <c r="E73" s="8" cm="1">
        <f t="array" ref="E73">SUMPRODUCT(('Claims Data'!$I$10:$I$9996=$D73)*('Claims Data'!$K$10:$K$9996&lt;=E$48)*('Claims Data'!$B$10:$B$9996="TPD")*'Claims Data'!$L$10:$L$9996*'Claims Data'!$H$10:$H$9996)</f>
        <v>20000</v>
      </c>
      <c r="F73" s="7" cm="1">
        <f t="array" ref="F73">SUMPRODUCT(('Claims Data'!$I$10:$I$9996=$D73)*('Claims Data'!$K$10:$K$9996&lt;=F$48)*('Claims Data'!$B$10:$B$9996="TPD")*'Claims Data'!$L$10:$L$9996*'Claims Data'!$H$10:$H$9996)</f>
        <v>20000</v>
      </c>
      <c r="G73" s="7" cm="1">
        <f t="array" ref="G73">SUMPRODUCT(('Claims Data'!$I$10:$I$9996=$D73)*('Claims Data'!$K$10:$K$9996&lt;=G$48)*('Claims Data'!$B$10:$B$9996="TPD")*'Claims Data'!$L$10:$L$9996*'Claims Data'!$H$10:$H$9996)</f>
        <v>179000</v>
      </c>
      <c r="H73" s="7" cm="1">
        <f t="array" ref="H73">SUMPRODUCT(('Claims Data'!$I$10:$I$9996=$D73)*('Claims Data'!$K$10:$K$9996&lt;=H$48)*('Claims Data'!$B$10:$B$9996="TPD")*'Claims Data'!$L$10:$L$9996*'Claims Data'!$H$10:$H$9996)</f>
        <v>509000</v>
      </c>
      <c r="I73" s="7" cm="1">
        <f t="array" ref="I73">SUMPRODUCT(('Claims Data'!$I$10:$I$9996=$D73)*('Claims Data'!$K$10:$K$9996&lt;=I$48)*('Claims Data'!$B$10:$B$9996="TPD")*'Claims Data'!$L$10:$L$9996*'Claims Data'!$H$10:$H$9996)</f>
        <v>1025000</v>
      </c>
      <c r="J73" s="7" cm="1">
        <f t="array" ref="J73">SUMPRODUCT(('Claims Data'!$I$10:$I$9996=$D73)*('Claims Data'!$K$10:$K$9996&lt;=J$48)*('Claims Data'!$B$10:$B$9996="TPD")*'Claims Data'!$L$10:$L$9996*'Claims Data'!$H$10:$H$9996)</f>
        <v>1261000</v>
      </c>
      <c r="K73" s="7" cm="1">
        <f t="array" ref="K73">SUMPRODUCT(('Claims Data'!$I$10:$I$9996=$D73)*('Claims Data'!$K$10:$K$9996&lt;=K$48)*('Claims Data'!$B$10:$B$9996="TPD")*'Claims Data'!$L$10:$L$9996*'Claims Data'!$H$10:$H$9996)</f>
        <v>1418000</v>
      </c>
      <c r="L73" s="7" cm="1">
        <f t="array" ref="L73">SUMPRODUCT(('Claims Data'!$I$10:$I$9996=$D73)*('Claims Data'!$K$10:$K$9996&lt;=L$48)*('Claims Data'!$B$10:$B$9996="TPD")*'Claims Data'!$L$10:$L$9996*'Claims Data'!$H$10:$H$9996)</f>
        <v>1564800</v>
      </c>
      <c r="M73" s="7" cm="1">
        <f t="array" ref="M73">SUMPRODUCT(('Claims Data'!$I$10:$I$9996=$D73)*('Claims Data'!$K$10:$K$9996&lt;=M$48)*('Claims Data'!$B$10:$B$9996="TPD")*'Claims Data'!$L$10:$L$9996*'Claims Data'!$H$10:$H$9996)</f>
        <v>1851800</v>
      </c>
      <c r="N73" s="7" cm="1">
        <f t="array" ref="N73">SUMPRODUCT(('Claims Data'!$I$10:$I$9996=$D73)*('Claims Data'!$K$10:$K$9996&lt;=N$48)*('Claims Data'!$B$10:$B$9996="TPD")*'Claims Data'!$L$10:$L$9996*'Claims Data'!$H$10:$H$9996)</f>
        <v>1956800</v>
      </c>
      <c r="O73" s="7" cm="1">
        <f t="array" ref="O73">SUMPRODUCT(('Claims Data'!$I$10:$I$9996=$D73)*('Claims Data'!$K$10:$K$9996&lt;=O$48)*('Claims Data'!$B$10:$B$9996="TPD")*'Claims Data'!$L$10:$L$9996*'Claims Data'!$H$10:$H$9996)</f>
        <v>2374600</v>
      </c>
      <c r="P73" s="7" cm="1">
        <f t="array" ref="P73">SUMPRODUCT(('Claims Data'!$I$10:$I$9996=$D73)*('Claims Data'!$K$10:$K$9996&lt;=P$48)*('Claims Data'!$B$10:$B$9996="TPD")*'Claims Data'!$L$10:$L$9996*'Claims Data'!$H$10:$H$9996)</f>
        <v>2452200</v>
      </c>
      <c r="Q73" s="7"/>
      <c r="R73" s="7"/>
      <c r="S73" s="7"/>
      <c r="T73" s="7"/>
      <c r="U73" s="7"/>
      <c r="V73" s="7"/>
      <c r="W73" s="7"/>
      <c r="X73" s="7"/>
      <c r="Y73" s="7"/>
      <c r="Z73" s="7"/>
      <c r="AA73" s="7"/>
      <c r="AB73" s="7"/>
      <c r="AC73" s="7"/>
      <c r="AD73" s="7"/>
      <c r="AE73" s="7"/>
      <c r="AF73" s="7"/>
      <c r="AG73" s="7"/>
      <c r="AH73" s="7"/>
      <c r="AI73" s="7"/>
      <c r="AJ73" s="7"/>
      <c r="AK73" s="7"/>
      <c r="AL73" s="7"/>
      <c r="AM73" s="7"/>
      <c r="AN73" s="9"/>
    </row>
    <row r="74" spans="2:40" ht="14" x14ac:dyDescent="0.3">
      <c r="B74" s="245"/>
      <c r="C74" s="122">
        <f t="shared" si="3"/>
        <v>2022</v>
      </c>
      <c r="D74" s="29" t="s">
        <v>183</v>
      </c>
      <c r="E74" s="8" cm="1">
        <f t="array" ref="E74">SUMPRODUCT(('Claims Data'!$I$10:$I$9996=$D74)*('Claims Data'!$K$10:$K$9996&lt;=E$48)*('Claims Data'!$B$10:$B$9996="TPD")*'Claims Data'!$L$10:$L$9996*'Claims Data'!$H$10:$H$9996)</f>
        <v>0</v>
      </c>
      <c r="F74" s="7" cm="1">
        <f t="array" ref="F74">SUMPRODUCT(('Claims Data'!$I$10:$I$9996=$D74)*('Claims Data'!$K$10:$K$9996&lt;=F$48)*('Claims Data'!$B$10:$B$9996="TPD")*'Claims Data'!$L$10:$L$9996*'Claims Data'!$H$10:$H$9996)</f>
        <v>226000</v>
      </c>
      <c r="G74" s="7" cm="1">
        <f t="array" ref="G74">SUMPRODUCT(('Claims Data'!$I$10:$I$9996=$D74)*('Claims Data'!$K$10:$K$9996&lt;=G$48)*('Claims Data'!$B$10:$B$9996="TPD")*'Claims Data'!$L$10:$L$9996*'Claims Data'!$H$10:$H$9996)</f>
        <v>524000</v>
      </c>
      <c r="H74" s="7" cm="1">
        <f t="array" ref="H74">SUMPRODUCT(('Claims Data'!$I$10:$I$9996=$D74)*('Claims Data'!$K$10:$K$9996&lt;=H$48)*('Claims Data'!$B$10:$B$9996="TPD")*'Claims Data'!$L$10:$L$9996*'Claims Data'!$H$10:$H$9996)</f>
        <v>1003000</v>
      </c>
      <c r="I74" s="7" cm="1">
        <f t="array" ref="I74">SUMPRODUCT(('Claims Data'!$I$10:$I$9996=$D74)*('Claims Data'!$K$10:$K$9996&lt;=I$48)*('Claims Data'!$B$10:$B$9996="TPD")*'Claims Data'!$L$10:$L$9996*'Claims Data'!$H$10:$H$9996)</f>
        <v>1259000</v>
      </c>
      <c r="J74" s="7" cm="1">
        <f t="array" ref="J74">SUMPRODUCT(('Claims Data'!$I$10:$I$9996=$D74)*('Claims Data'!$K$10:$K$9996&lt;=J$48)*('Claims Data'!$B$10:$B$9996="TPD")*'Claims Data'!$L$10:$L$9996*'Claims Data'!$H$10:$H$9996)</f>
        <v>1546000</v>
      </c>
      <c r="K74" s="7" cm="1">
        <f t="array" ref="K74">SUMPRODUCT(('Claims Data'!$I$10:$I$9996=$D74)*('Claims Data'!$K$10:$K$9996&lt;=K$48)*('Claims Data'!$B$10:$B$9996="TPD")*'Claims Data'!$L$10:$L$9996*'Claims Data'!$H$10:$H$9996)</f>
        <v>1758600</v>
      </c>
      <c r="L74" s="7" cm="1">
        <f t="array" ref="L74">SUMPRODUCT(('Claims Data'!$I$10:$I$9996=$D74)*('Claims Data'!$K$10:$K$9996&lt;=L$48)*('Claims Data'!$B$10:$B$9996="TPD")*'Claims Data'!$L$10:$L$9996*'Claims Data'!$H$10:$H$9996)</f>
        <v>2700400</v>
      </c>
      <c r="M74" s="7" cm="1">
        <f t="array" ref="M74">SUMPRODUCT(('Claims Data'!$I$10:$I$9996=$D74)*('Claims Data'!$K$10:$K$9996&lt;=M$48)*('Claims Data'!$B$10:$B$9996="TPD")*'Claims Data'!$L$10:$L$9996*'Claims Data'!$H$10:$H$9996)</f>
        <v>2944400</v>
      </c>
      <c r="N74" s="7" cm="1">
        <f t="array" ref="N74">SUMPRODUCT(('Claims Data'!$I$10:$I$9996=$D74)*('Claims Data'!$K$10:$K$9996&lt;=N$48)*('Claims Data'!$B$10:$B$9996="TPD")*'Claims Data'!$L$10:$L$9996*'Claims Data'!$H$10:$H$9996)</f>
        <v>3291800</v>
      </c>
      <c r="O74" s="7" cm="1">
        <f t="array" ref="O74">SUMPRODUCT(('Claims Data'!$I$10:$I$9996=$D74)*('Claims Data'!$K$10:$K$9996&lt;=O$48)*('Claims Data'!$B$10:$B$9996="TPD")*'Claims Data'!$L$10:$L$9996*'Claims Data'!$H$10:$H$9996)</f>
        <v>3626200</v>
      </c>
      <c r="P74" s="7"/>
      <c r="Q74" s="7"/>
      <c r="R74" s="7"/>
      <c r="S74" s="7"/>
      <c r="T74" s="7"/>
      <c r="U74" s="7"/>
      <c r="V74" s="7"/>
      <c r="W74" s="7"/>
      <c r="X74" s="7"/>
      <c r="Y74" s="7"/>
      <c r="Z74" s="7"/>
      <c r="AA74" s="7"/>
      <c r="AB74" s="7"/>
      <c r="AC74" s="7"/>
      <c r="AD74" s="7"/>
      <c r="AE74" s="7"/>
      <c r="AF74" s="7"/>
      <c r="AG74" s="7"/>
      <c r="AH74" s="7"/>
      <c r="AI74" s="7"/>
      <c r="AJ74" s="7"/>
      <c r="AK74" s="7"/>
      <c r="AL74" s="7"/>
      <c r="AM74" s="7"/>
      <c r="AN74" s="9"/>
    </row>
    <row r="75" spans="2:40" ht="14" x14ac:dyDescent="0.3">
      <c r="B75" s="245"/>
      <c r="C75" s="122">
        <f t="shared" si="3"/>
        <v>2022</v>
      </c>
      <c r="D75" s="29" t="s">
        <v>184</v>
      </c>
      <c r="E75" s="8" cm="1">
        <f t="array" ref="E75">SUMPRODUCT(('Claims Data'!$I$10:$I$9996=$D75)*('Claims Data'!$K$10:$K$9996&lt;=E$48)*('Claims Data'!$B$10:$B$9996="TPD")*'Claims Data'!$L$10:$L$9996*'Claims Data'!$H$10:$H$9996)</f>
        <v>0</v>
      </c>
      <c r="F75" s="7" cm="1">
        <f t="array" ref="F75">SUMPRODUCT(('Claims Data'!$I$10:$I$9996=$D75)*('Claims Data'!$K$10:$K$9996&lt;=F$48)*('Claims Data'!$B$10:$B$9996="TPD")*'Claims Data'!$L$10:$L$9996*'Claims Data'!$H$10:$H$9996)</f>
        <v>10000</v>
      </c>
      <c r="G75" s="7" cm="1">
        <f t="array" ref="G75">SUMPRODUCT(('Claims Data'!$I$10:$I$9996=$D75)*('Claims Data'!$K$10:$K$9996&lt;=G$48)*('Claims Data'!$B$10:$B$9996="TPD")*'Claims Data'!$L$10:$L$9996*'Claims Data'!$H$10:$H$9996)</f>
        <v>520200</v>
      </c>
      <c r="H75" s="7" cm="1">
        <f t="array" ref="H75">SUMPRODUCT(('Claims Data'!$I$10:$I$9996=$D75)*('Claims Data'!$K$10:$K$9996&lt;=H$48)*('Claims Data'!$B$10:$B$9996="TPD")*'Claims Data'!$L$10:$L$9996*'Claims Data'!$H$10:$H$9996)</f>
        <v>850200</v>
      </c>
      <c r="I75" s="7" cm="1">
        <f t="array" ref="I75">SUMPRODUCT(('Claims Data'!$I$10:$I$9996=$D75)*('Claims Data'!$K$10:$K$9996&lt;=I$48)*('Claims Data'!$B$10:$B$9996="TPD")*'Claims Data'!$L$10:$L$9996*'Claims Data'!$H$10:$H$9996)</f>
        <v>1067200</v>
      </c>
      <c r="J75" s="7" cm="1">
        <f t="array" ref="J75">SUMPRODUCT(('Claims Data'!$I$10:$I$9996=$D75)*('Claims Data'!$K$10:$K$9996&lt;=J$48)*('Claims Data'!$B$10:$B$9996="TPD")*'Claims Data'!$L$10:$L$9996*'Claims Data'!$H$10:$H$9996)</f>
        <v>1325200</v>
      </c>
      <c r="K75" s="7" cm="1">
        <f t="array" ref="K75">SUMPRODUCT(('Claims Data'!$I$10:$I$9996=$D75)*('Claims Data'!$K$10:$K$9996&lt;=K$48)*('Claims Data'!$B$10:$B$9996="TPD")*'Claims Data'!$L$10:$L$9996*'Claims Data'!$H$10:$H$9996)</f>
        <v>1767000</v>
      </c>
      <c r="L75" s="7" cm="1">
        <f t="array" ref="L75">SUMPRODUCT(('Claims Data'!$I$10:$I$9996=$D75)*('Claims Data'!$K$10:$K$9996&lt;=L$48)*('Claims Data'!$B$10:$B$9996="TPD")*'Claims Data'!$L$10:$L$9996*'Claims Data'!$H$10:$H$9996)</f>
        <v>1983000</v>
      </c>
      <c r="M75" s="7" cm="1">
        <f t="array" ref="M75">SUMPRODUCT(('Claims Data'!$I$10:$I$9996=$D75)*('Claims Data'!$K$10:$K$9996&lt;=M$48)*('Claims Data'!$B$10:$B$9996="TPD")*'Claims Data'!$L$10:$L$9996*'Claims Data'!$H$10:$H$9996)</f>
        <v>2359400</v>
      </c>
      <c r="N75" s="7" cm="1">
        <f t="array" ref="N75">SUMPRODUCT(('Claims Data'!$I$10:$I$9996=$D75)*('Claims Data'!$K$10:$K$9996&lt;=N$48)*('Claims Data'!$B$10:$B$9996="TPD")*'Claims Data'!$L$10:$L$9996*'Claims Data'!$H$10:$H$9996)</f>
        <v>2909600</v>
      </c>
      <c r="O75" s="7"/>
      <c r="P75" s="7"/>
      <c r="Q75" s="7"/>
      <c r="R75" s="7"/>
      <c r="S75" s="7"/>
      <c r="T75" s="7"/>
      <c r="U75" s="7"/>
      <c r="V75" s="7"/>
      <c r="W75" s="7"/>
      <c r="X75" s="7"/>
      <c r="Y75" s="7"/>
      <c r="Z75" s="7"/>
      <c r="AA75" s="7"/>
      <c r="AB75" s="7"/>
      <c r="AC75" s="7"/>
      <c r="AD75" s="7"/>
      <c r="AE75" s="7"/>
      <c r="AF75" s="7"/>
      <c r="AG75" s="7"/>
      <c r="AH75" s="7"/>
      <c r="AI75" s="7"/>
      <c r="AJ75" s="7"/>
      <c r="AK75" s="7"/>
      <c r="AL75" s="7"/>
      <c r="AM75" s="7"/>
      <c r="AN75" s="9"/>
    </row>
    <row r="76" spans="2:40" ht="14" x14ac:dyDescent="0.3">
      <c r="B76" s="245"/>
      <c r="C76" s="122">
        <f t="shared" si="3"/>
        <v>2022</v>
      </c>
      <c r="D76" s="29" t="s">
        <v>185</v>
      </c>
      <c r="E76" s="8" cm="1">
        <f t="array" ref="E76">SUMPRODUCT(('Claims Data'!$I$10:$I$9996=$D76)*('Claims Data'!$K$10:$K$9996&lt;=E$48)*('Claims Data'!$B$10:$B$9996="TPD")*'Claims Data'!$L$10:$L$9996*'Claims Data'!$H$10:$H$9996)</f>
        <v>122000</v>
      </c>
      <c r="F76" s="7" cm="1">
        <f t="array" ref="F76">SUMPRODUCT(('Claims Data'!$I$10:$I$9996=$D76)*('Claims Data'!$K$10:$K$9996&lt;=F$48)*('Claims Data'!$B$10:$B$9996="TPD")*'Claims Data'!$L$10:$L$9996*'Claims Data'!$H$10:$H$9996)</f>
        <v>363000</v>
      </c>
      <c r="G76" s="7" cm="1">
        <f t="array" ref="G76">SUMPRODUCT(('Claims Data'!$I$10:$I$9996=$D76)*('Claims Data'!$K$10:$K$9996&lt;=G$48)*('Claims Data'!$B$10:$B$9996="TPD")*'Claims Data'!$L$10:$L$9996*'Claims Data'!$H$10:$H$9996)</f>
        <v>462000</v>
      </c>
      <c r="H76" s="7" cm="1">
        <f t="array" ref="H76">SUMPRODUCT(('Claims Data'!$I$10:$I$9996=$D76)*('Claims Data'!$K$10:$K$9996&lt;=H$48)*('Claims Data'!$B$10:$B$9996="TPD")*'Claims Data'!$L$10:$L$9996*'Claims Data'!$H$10:$H$9996)</f>
        <v>995800</v>
      </c>
      <c r="I76" s="7" cm="1">
        <f t="array" ref="I76">SUMPRODUCT(('Claims Data'!$I$10:$I$9996=$D76)*('Claims Data'!$K$10:$K$9996&lt;=I$48)*('Claims Data'!$B$10:$B$9996="TPD")*'Claims Data'!$L$10:$L$9996*'Claims Data'!$H$10:$H$9996)</f>
        <v>1450000</v>
      </c>
      <c r="J76" s="7" cm="1">
        <f t="array" ref="J76">SUMPRODUCT(('Claims Data'!$I$10:$I$9996=$D76)*('Claims Data'!$K$10:$K$9996&lt;=J$48)*('Claims Data'!$B$10:$B$9996="TPD")*'Claims Data'!$L$10:$L$9996*'Claims Data'!$H$10:$H$9996)</f>
        <v>1670000</v>
      </c>
      <c r="K76" s="7" cm="1">
        <f t="array" ref="K76">SUMPRODUCT(('Claims Data'!$I$10:$I$9996=$D76)*('Claims Data'!$K$10:$K$9996&lt;=K$48)*('Claims Data'!$B$10:$B$9996="TPD")*'Claims Data'!$L$10:$L$9996*'Claims Data'!$H$10:$H$9996)</f>
        <v>1964000</v>
      </c>
      <c r="L76" s="7" cm="1">
        <f t="array" ref="L76">SUMPRODUCT(('Claims Data'!$I$10:$I$9996=$D76)*('Claims Data'!$K$10:$K$9996&lt;=L$48)*('Claims Data'!$B$10:$B$9996="TPD")*'Claims Data'!$L$10:$L$9996*'Claims Data'!$H$10:$H$9996)</f>
        <v>2610800</v>
      </c>
      <c r="M76" s="7" cm="1">
        <f t="array" ref="M76">SUMPRODUCT(('Claims Data'!$I$10:$I$9996=$D76)*('Claims Data'!$K$10:$K$9996&lt;=M$48)*('Claims Data'!$B$10:$B$9996="TPD")*'Claims Data'!$L$10:$L$9996*'Claims Data'!$H$10:$H$9996)</f>
        <v>3379200</v>
      </c>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9"/>
    </row>
    <row r="77" spans="2:40" ht="14" x14ac:dyDescent="0.3">
      <c r="B77" s="245"/>
      <c r="C77" s="122">
        <f t="shared" si="3"/>
        <v>2023</v>
      </c>
      <c r="D77" s="29" t="s">
        <v>186</v>
      </c>
      <c r="E77" s="8" cm="1">
        <f t="array" ref="E77">SUMPRODUCT(('Claims Data'!$I$10:$I$9996=$D77)*('Claims Data'!$K$10:$K$9996&lt;=E$48)*('Claims Data'!$B$10:$B$9996="TPD")*'Claims Data'!$L$10:$L$9996*'Claims Data'!$H$10:$H$9996)</f>
        <v>0</v>
      </c>
      <c r="F77" s="7" cm="1">
        <f t="array" ref="F77">SUMPRODUCT(('Claims Data'!$I$10:$I$9996=$D77)*('Claims Data'!$K$10:$K$9996&lt;=F$48)*('Claims Data'!$B$10:$B$9996="TPD")*'Claims Data'!$L$10:$L$9996*'Claims Data'!$H$10:$H$9996)</f>
        <v>96000</v>
      </c>
      <c r="G77" s="7" cm="1">
        <f t="array" ref="G77">SUMPRODUCT(('Claims Data'!$I$10:$I$9996=$D77)*('Claims Data'!$K$10:$K$9996&lt;=G$48)*('Claims Data'!$B$10:$B$9996="TPD")*'Claims Data'!$L$10:$L$9996*'Claims Data'!$H$10:$H$9996)</f>
        <v>318000</v>
      </c>
      <c r="H77" s="7" cm="1">
        <f t="array" ref="H77">SUMPRODUCT(('Claims Data'!$I$10:$I$9996=$D77)*('Claims Data'!$K$10:$K$9996&lt;=H$48)*('Claims Data'!$B$10:$B$9996="TPD")*'Claims Data'!$L$10:$L$9996*'Claims Data'!$H$10:$H$9996)</f>
        <v>678200</v>
      </c>
      <c r="I77" s="7" cm="1">
        <f t="array" ref="I77">SUMPRODUCT(('Claims Data'!$I$10:$I$9996=$D77)*('Claims Data'!$K$10:$K$9996&lt;=I$48)*('Claims Data'!$B$10:$B$9996="TPD")*'Claims Data'!$L$10:$L$9996*'Claims Data'!$H$10:$H$9996)</f>
        <v>1211800</v>
      </c>
      <c r="J77" s="7" cm="1">
        <f t="array" ref="J77">SUMPRODUCT(('Claims Data'!$I$10:$I$9996=$D77)*('Claims Data'!$K$10:$K$9996&lt;=J$48)*('Claims Data'!$B$10:$B$9996="TPD")*'Claims Data'!$L$10:$L$9996*'Claims Data'!$H$10:$H$9996)</f>
        <v>1627600</v>
      </c>
      <c r="K77" s="7" cm="1">
        <f t="array" ref="K77">SUMPRODUCT(('Claims Data'!$I$10:$I$9996=$D77)*('Claims Data'!$K$10:$K$9996&lt;=K$48)*('Claims Data'!$B$10:$B$9996="TPD")*'Claims Data'!$L$10:$L$9996*'Claims Data'!$H$10:$H$9996)</f>
        <v>2084400</v>
      </c>
      <c r="L77" s="7" cm="1">
        <f t="array" ref="L77">SUMPRODUCT(('Claims Data'!$I$10:$I$9996=$D77)*('Claims Data'!$K$10:$K$9996&lt;=L$48)*('Claims Data'!$B$10:$B$9996="TPD")*'Claims Data'!$L$10:$L$9996*'Claims Data'!$H$10:$H$9996)</f>
        <v>2467600</v>
      </c>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9"/>
    </row>
    <row r="78" spans="2:40" ht="14" x14ac:dyDescent="0.3">
      <c r="B78" s="245"/>
      <c r="C78" s="122">
        <f t="shared" si="3"/>
        <v>2023</v>
      </c>
      <c r="D78" s="29" t="s">
        <v>187</v>
      </c>
      <c r="E78" s="8" cm="1">
        <f t="array" ref="E78">SUMPRODUCT(('Claims Data'!$I$10:$I$9996=$D78)*('Claims Data'!$K$10:$K$9996&lt;=E$48)*('Claims Data'!$B$10:$B$9996="TPD")*'Claims Data'!$L$10:$L$9996*'Claims Data'!$H$10:$H$9996)</f>
        <v>0</v>
      </c>
      <c r="F78" s="7" cm="1">
        <f t="array" ref="F78">SUMPRODUCT(('Claims Data'!$I$10:$I$9996=$D78)*('Claims Data'!$K$10:$K$9996&lt;=F$48)*('Claims Data'!$B$10:$B$9996="TPD")*'Claims Data'!$L$10:$L$9996*'Claims Data'!$H$10:$H$9996)</f>
        <v>100000</v>
      </c>
      <c r="G78" s="7" cm="1">
        <f t="array" ref="G78">SUMPRODUCT(('Claims Data'!$I$10:$I$9996=$D78)*('Claims Data'!$K$10:$K$9996&lt;=G$48)*('Claims Data'!$B$10:$B$9996="TPD")*'Claims Data'!$L$10:$L$9996*'Claims Data'!$H$10:$H$9996)</f>
        <v>343000</v>
      </c>
      <c r="H78" s="7" cm="1">
        <f t="array" ref="H78">SUMPRODUCT(('Claims Data'!$I$10:$I$9996=$D78)*('Claims Data'!$K$10:$K$9996&lt;=H$48)*('Claims Data'!$B$10:$B$9996="TPD")*'Claims Data'!$L$10:$L$9996*'Claims Data'!$H$10:$H$9996)</f>
        <v>770000</v>
      </c>
      <c r="I78" s="7" cm="1">
        <f t="array" ref="I78">SUMPRODUCT(('Claims Data'!$I$10:$I$9996=$D78)*('Claims Data'!$K$10:$K$9996&lt;=I$48)*('Claims Data'!$B$10:$B$9996="TPD")*'Claims Data'!$L$10:$L$9996*'Claims Data'!$H$10:$H$9996)</f>
        <v>1282800</v>
      </c>
      <c r="J78" s="7" cm="1">
        <f t="array" ref="J78">SUMPRODUCT(('Claims Data'!$I$10:$I$9996=$D78)*('Claims Data'!$K$10:$K$9996&lt;=J$48)*('Claims Data'!$B$10:$B$9996="TPD")*'Claims Data'!$L$10:$L$9996*'Claims Data'!$H$10:$H$9996)</f>
        <v>1779200</v>
      </c>
      <c r="K78" s="7" cm="1">
        <f t="array" ref="K78">SUMPRODUCT(('Claims Data'!$I$10:$I$9996=$D78)*('Claims Data'!$K$10:$K$9996&lt;=K$48)*('Claims Data'!$B$10:$B$9996="TPD")*'Claims Data'!$L$10:$L$9996*'Claims Data'!$H$10:$H$9996)</f>
        <v>2225000</v>
      </c>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9"/>
    </row>
    <row r="79" spans="2:40" ht="14" x14ac:dyDescent="0.3">
      <c r="B79" s="245"/>
      <c r="C79" s="122">
        <f t="shared" si="3"/>
        <v>2023</v>
      </c>
      <c r="D79" s="29" t="s">
        <v>188</v>
      </c>
      <c r="E79" s="8" cm="1">
        <f t="array" ref="E79">SUMPRODUCT(('Claims Data'!$I$10:$I$9996=$D79)*('Claims Data'!$K$10:$K$9996&lt;=E$48)*('Claims Data'!$B$10:$B$9996="TPD")*'Claims Data'!$L$10:$L$9996*'Claims Data'!$H$10:$H$9996)</f>
        <v>34000</v>
      </c>
      <c r="F79" s="7" cm="1">
        <f t="array" ref="F79">SUMPRODUCT(('Claims Data'!$I$10:$I$9996=$D79)*('Claims Data'!$K$10:$K$9996&lt;=F$48)*('Claims Data'!$B$10:$B$9996="TPD")*'Claims Data'!$L$10:$L$9996*'Claims Data'!$H$10:$H$9996)</f>
        <v>34000</v>
      </c>
      <c r="G79" s="7" cm="1">
        <f t="array" ref="G79">SUMPRODUCT(('Claims Data'!$I$10:$I$9996=$D79)*('Claims Data'!$K$10:$K$9996&lt;=G$48)*('Claims Data'!$B$10:$B$9996="TPD")*'Claims Data'!$L$10:$L$9996*'Claims Data'!$H$10:$H$9996)</f>
        <v>394200</v>
      </c>
      <c r="H79" s="7" cm="1">
        <f t="array" ref="H79">SUMPRODUCT(('Claims Data'!$I$10:$I$9996=$D79)*('Claims Data'!$K$10:$K$9996&lt;=H$48)*('Claims Data'!$B$10:$B$9996="TPD")*'Claims Data'!$L$10:$L$9996*'Claims Data'!$H$10:$H$9996)</f>
        <v>1037600</v>
      </c>
      <c r="I79" s="7" cm="1">
        <f t="array" ref="I79">SUMPRODUCT(('Claims Data'!$I$10:$I$9996=$D79)*('Claims Data'!$K$10:$K$9996&lt;=I$48)*('Claims Data'!$B$10:$B$9996="TPD")*'Claims Data'!$L$10:$L$9996*'Claims Data'!$H$10:$H$9996)</f>
        <v>1456800</v>
      </c>
      <c r="J79" s="7" cm="1">
        <f t="array" ref="J79">SUMPRODUCT(('Claims Data'!$I$10:$I$9996=$D79)*('Claims Data'!$K$10:$K$9996&lt;=J$48)*('Claims Data'!$B$10:$B$9996="TPD")*'Claims Data'!$L$10:$L$9996*'Claims Data'!$H$10:$H$9996)</f>
        <v>1940800</v>
      </c>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9"/>
    </row>
    <row r="80" spans="2:40" ht="14" x14ac:dyDescent="0.3">
      <c r="B80" s="245"/>
      <c r="C80" s="122">
        <f t="shared" si="3"/>
        <v>2023</v>
      </c>
      <c r="D80" s="29" t="s">
        <v>189</v>
      </c>
      <c r="E80" s="8" cm="1">
        <f t="array" ref="E80">SUMPRODUCT(('Claims Data'!$I$10:$I$9996=$D80)*('Claims Data'!$K$10:$K$9996&lt;=E$48)*('Claims Data'!$B$10:$B$9996="TPD")*'Claims Data'!$L$10:$L$9996*'Claims Data'!$H$10:$H$9996)</f>
        <v>0</v>
      </c>
      <c r="F80" s="7" cm="1">
        <f t="array" ref="F80">SUMPRODUCT(('Claims Data'!$I$10:$I$9996=$D80)*('Claims Data'!$K$10:$K$9996&lt;=F$48)*('Claims Data'!$B$10:$B$9996="TPD")*'Claims Data'!$L$10:$L$9996*'Claims Data'!$H$10:$H$9996)</f>
        <v>0</v>
      </c>
      <c r="G80" s="7" cm="1">
        <f t="array" ref="G80">SUMPRODUCT(('Claims Data'!$I$10:$I$9996=$D80)*('Claims Data'!$K$10:$K$9996&lt;=G$48)*('Claims Data'!$B$10:$B$9996="TPD")*'Claims Data'!$L$10:$L$9996*'Claims Data'!$H$10:$H$9996)</f>
        <v>184000</v>
      </c>
      <c r="H80" s="7" cm="1">
        <f t="array" ref="H80">SUMPRODUCT(('Claims Data'!$I$10:$I$9996=$D80)*('Claims Data'!$K$10:$K$9996&lt;=H$48)*('Claims Data'!$B$10:$B$9996="TPD")*'Claims Data'!$L$10:$L$9996*'Claims Data'!$H$10:$H$9996)</f>
        <v>633600</v>
      </c>
      <c r="I80" s="7" cm="1">
        <f t="array" ref="I80">SUMPRODUCT(('Claims Data'!$I$10:$I$9996=$D80)*('Claims Data'!$K$10:$K$9996&lt;=I$48)*('Claims Data'!$B$10:$B$9996="TPD")*'Claims Data'!$L$10:$L$9996*'Claims Data'!$H$10:$H$9996)</f>
        <v>1182400</v>
      </c>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9"/>
    </row>
    <row r="81" spans="2:40" ht="14" x14ac:dyDescent="0.3">
      <c r="B81" s="245"/>
      <c r="C81" s="122">
        <f t="shared" si="3"/>
        <v>2024</v>
      </c>
      <c r="D81" s="29" t="s">
        <v>190</v>
      </c>
      <c r="E81" s="8" cm="1">
        <f t="array" ref="E81">SUMPRODUCT(('Claims Data'!$I$10:$I$9996=$D81)*('Claims Data'!$K$10:$K$9996&lt;=E$48)*('Claims Data'!$B$10:$B$9996="TPD")*'Claims Data'!$L$10:$L$9996*'Claims Data'!$H$10:$H$9996)</f>
        <v>0</v>
      </c>
      <c r="F81" s="7" cm="1">
        <f t="array" ref="F81">SUMPRODUCT(('Claims Data'!$I$10:$I$9996=$D81)*('Claims Data'!$K$10:$K$9996&lt;=F$48)*('Claims Data'!$B$10:$B$9996="TPD")*'Claims Data'!$L$10:$L$9996*'Claims Data'!$H$10:$H$9996)</f>
        <v>22000</v>
      </c>
      <c r="G81" s="7" cm="1">
        <f t="array" ref="G81">SUMPRODUCT(('Claims Data'!$I$10:$I$9996=$D81)*('Claims Data'!$K$10:$K$9996&lt;=G$48)*('Claims Data'!$B$10:$B$9996="TPD")*'Claims Data'!$L$10:$L$9996*'Claims Data'!$H$10:$H$9996)</f>
        <v>269600</v>
      </c>
      <c r="H81" s="7" cm="1">
        <f t="array" ref="H81">SUMPRODUCT(('Claims Data'!$I$10:$I$9996=$D81)*('Claims Data'!$K$10:$K$9996&lt;=H$48)*('Claims Data'!$B$10:$B$9996="TPD")*'Claims Data'!$L$10:$L$9996*'Claims Data'!$H$10:$H$9996)</f>
        <v>936200</v>
      </c>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9"/>
    </row>
    <row r="82" spans="2:40" ht="14" x14ac:dyDescent="0.3">
      <c r="B82" s="245"/>
      <c r="C82" s="122">
        <f t="shared" si="3"/>
        <v>2024</v>
      </c>
      <c r="D82" s="29" t="s">
        <v>191</v>
      </c>
      <c r="E82" s="8" cm="1">
        <f t="array" ref="E82">SUMPRODUCT(('Claims Data'!$I$10:$I$9996=$D82)*('Claims Data'!$K$10:$K$9996&lt;=E$48)*('Claims Data'!$B$10:$B$9996="TPD")*'Claims Data'!$L$10:$L$9996*'Claims Data'!$H$10:$H$9996)</f>
        <v>0</v>
      </c>
      <c r="F82" s="7" cm="1">
        <f t="array" ref="F82">SUMPRODUCT(('Claims Data'!$I$10:$I$9996=$D82)*('Claims Data'!$K$10:$K$9996&lt;=F$48)*('Claims Data'!$B$10:$B$9996="TPD")*'Claims Data'!$L$10:$L$9996*'Claims Data'!$H$10:$H$9996)</f>
        <v>10000</v>
      </c>
      <c r="G82" s="7" cm="1">
        <f t="array" ref="G82">SUMPRODUCT(('Claims Data'!$I$10:$I$9996=$D82)*('Claims Data'!$K$10:$K$9996&lt;=G$48)*('Claims Data'!$B$10:$B$9996="TPD")*'Claims Data'!$L$10:$L$9996*'Claims Data'!$H$10:$H$9996)</f>
        <v>298800</v>
      </c>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9"/>
    </row>
    <row r="83" spans="2:40" ht="14" x14ac:dyDescent="0.3">
      <c r="B83" s="245"/>
      <c r="C83" s="122">
        <f t="shared" si="3"/>
        <v>2024</v>
      </c>
      <c r="D83" s="29" t="s">
        <v>192</v>
      </c>
      <c r="E83" s="8" cm="1">
        <f t="array" ref="E83">SUMPRODUCT(('Claims Data'!$I$10:$I$9996=$D83)*('Claims Data'!$K$10:$K$9996&lt;=E$48)*('Claims Data'!$B$10:$B$9996="TPD")*'Claims Data'!$L$10:$L$9996*'Claims Data'!$H$10:$H$9996)</f>
        <v>19200</v>
      </c>
      <c r="F83" s="7" cm="1">
        <f t="array" ref="F83">SUMPRODUCT(('Claims Data'!$I$10:$I$9996=$D83)*('Claims Data'!$K$10:$K$9996&lt;=F$48)*('Claims Data'!$B$10:$B$9996="TPD")*'Claims Data'!$L$10:$L$9996*'Claims Data'!$H$10:$H$9996)</f>
        <v>267200</v>
      </c>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9"/>
    </row>
    <row r="84" spans="2:40" ht="14" x14ac:dyDescent="0.3">
      <c r="B84" s="245"/>
      <c r="C84" s="123">
        <f t="shared" si="3"/>
        <v>2024</v>
      </c>
      <c r="D84" s="41" t="s">
        <v>193</v>
      </c>
      <c r="E84" s="44" cm="1">
        <f t="array" ref="E84">SUMPRODUCT(('Claims Data'!$I$10:$I$9996=$D84)*('Claims Data'!$K$10:$K$9996&lt;=E$48)*('Claims Data'!$B$10:$B$9996="TPD")*'Claims Data'!$L$10:$L$9996*'Claims Data'!$H$10:$H$9996)</f>
        <v>63200</v>
      </c>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8"/>
    </row>
    <row r="86" spans="2:40" ht="14" x14ac:dyDescent="0.3">
      <c r="C86" s="10" t="s">
        <v>234</v>
      </c>
    </row>
    <row r="88" spans="2:40" ht="14" x14ac:dyDescent="0.3">
      <c r="C88" s="23" t="s">
        <v>151</v>
      </c>
      <c r="D88" s="23" t="s">
        <v>152</v>
      </c>
      <c r="E88" s="55" t="s">
        <v>21</v>
      </c>
      <c r="F88" s="56" t="s">
        <v>22</v>
      </c>
      <c r="G88" s="56" t="s">
        <v>23</v>
      </c>
      <c r="H88" s="56" t="s">
        <v>24</v>
      </c>
      <c r="I88" s="56" t="s">
        <v>25</v>
      </c>
      <c r="J88" s="56" t="s">
        <v>26</v>
      </c>
      <c r="K88" s="56" t="s">
        <v>27</v>
      </c>
      <c r="L88" s="56" t="s">
        <v>28</v>
      </c>
      <c r="M88" s="56" t="s">
        <v>29</v>
      </c>
      <c r="N88" s="56" t="s">
        <v>66</v>
      </c>
      <c r="O88" s="56" t="s">
        <v>125</v>
      </c>
      <c r="P88" s="56" t="s">
        <v>126</v>
      </c>
      <c r="Q88" s="56" t="s">
        <v>127</v>
      </c>
      <c r="R88" s="56" t="s">
        <v>128</v>
      </c>
      <c r="S88" s="56" t="s">
        <v>129</v>
      </c>
      <c r="T88" s="56" t="s">
        <v>130</v>
      </c>
      <c r="U88" s="56" t="s">
        <v>131</v>
      </c>
      <c r="V88" s="56" t="s">
        <v>132</v>
      </c>
      <c r="W88" s="56" t="s">
        <v>133</v>
      </c>
      <c r="X88" s="56" t="s">
        <v>134</v>
      </c>
      <c r="Y88" s="56" t="s">
        <v>135</v>
      </c>
      <c r="Z88" s="56" t="s">
        <v>136</v>
      </c>
      <c r="AA88" s="56" t="s">
        <v>137</v>
      </c>
      <c r="AB88" s="56" t="s">
        <v>138</v>
      </c>
      <c r="AC88" s="56" t="s">
        <v>139</v>
      </c>
      <c r="AD88" s="56" t="s">
        <v>140</v>
      </c>
      <c r="AE88" s="56" t="s">
        <v>141</v>
      </c>
      <c r="AF88" s="56" t="s">
        <v>142</v>
      </c>
      <c r="AG88" s="56" t="s">
        <v>143</v>
      </c>
      <c r="AH88" s="56" t="s">
        <v>144</v>
      </c>
      <c r="AI88" s="56" t="s">
        <v>145</v>
      </c>
      <c r="AJ88" s="56" t="s">
        <v>146</v>
      </c>
      <c r="AK88" s="56" t="s">
        <v>147</v>
      </c>
      <c r="AL88" s="56" t="s">
        <v>148</v>
      </c>
      <c r="AM88" s="56" t="s">
        <v>149</v>
      </c>
      <c r="AN88" s="57" t="s">
        <v>150</v>
      </c>
    </row>
    <row r="89" spans="2:40" ht="15" customHeight="1" x14ac:dyDescent="0.3">
      <c r="B89" s="245" t="s">
        <v>52</v>
      </c>
      <c r="C89" s="122">
        <f>_xlfn.NUMBERVALUE(LEFT(D89,4))</f>
        <v>2016</v>
      </c>
      <c r="D89" s="29" t="s">
        <v>158</v>
      </c>
      <c r="E89" s="95" t="e">
        <f>F49/E49</f>
        <v>#DIV/0!</v>
      </c>
      <c r="F89" s="95">
        <f t="shared" ref="F89:AM89" si="4">G49/F49</f>
        <v>1.7407407407407407</v>
      </c>
      <c r="G89" s="95">
        <f t="shared" si="4"/>
        <v>4.0851063829787231</v>
      </c>
      <c r="H89" s="95">
        <f t="shared" si="4"/>
        <v>1.9791666666666667</v>
      </c>
      <c r="I89" s="95">
        <f t="shared" si="4"/>
        <v>1.1763157894736842</v>
      </c>
      <c r="J89" s="95">
        <f t="shared" si="4"/>
        <v>1.2102908277404922</v>
      </c>
      <c r="K89" s="95">
        <f t="shared" si="4"/>
        <v>1.3512014787430684</v>
      </c>
      <c r="L89" s="95">
        <f t="shared" si="4"/>
        <v>1.2612859097127223</v>
      </c>
      <c r="M89" s="95">
        <f t="shared" si="4"/>
        <v>1.0759219088937093</v>
      </c>
      <c r="N89" s="95">
        <f t="shared" si="4"/>
        <v>1.1008064516129032</v>
      </c>
      <c r="O89" s="95">
        <f t="shared" si="4"/>
        <v>1.0503663003663004</v>
      </c>
      <c r="P89" s="95">
        <f t="shared" si="4"/>
        <v>1</v>
      </c>
      <c r="Q89" s="95">
        <f t="shared" si="4"/>
        <v>1.0793374019180471</v>
      </c>
      <c r="R89" s="95">
        <f t="shared" si="4"/>
        <v>1</v>
      </c>
      <c r="S89" s="95">
        <f t="shared" si="4"/>
        <v>1</v>
      </c>
      <c r="T89" s="95">
        <f t="shared" si="4"/>
        <v>1.0161550888529887</v>
      </c>
      <c r="U89" s="95">
        <f t="shared" si="4"/>
        <v>1</v>
      </c>
      <c r="V89" s="95">
        <f t="shared" si="4"/>
        <v>1</v>
      </c>
      <c r="W89" s="95">
        <f t="shared" si="4"/>
        <v>1</v>
      </c>
      <c r="X89" s="95">
        <f t="shared" si="4"/>
        <v>1</v>
      </c>
      <c r="Y89" s="95">
        <f t="shared" si="4"/>
        <v>1.0556438791732909</v>
      </c>
      <c r="Z89" s="95">
        <f t="shared" si="4"/>
        <v>1.0203313253012047</v>
      </c>
      <c r="AA89" s="95">
        <f t="shared" si="4"/>
        <v>1.2878228782287824</v>
      </c>
      <c r="AB89" s="95">
        <f t="shared" si="4"/>
        <v>1.0338108882521491</v>
      </c>
      <c r="AC89" s="95">
        <f t="shared" si="4"/>
        <v>1.0138580931263859</v>
      </c>
      <c r="AD89" s="95">
        <f t="shared" si="4"/>
        <v>1.0164024056861674</v>
      </c>
      <c r="AE89" s="95">
        <f t="shared" si="4"/>
        <v>1.0731576116191501</v>
      </c>
      <c r="AF89" s="95">
        <f t="shared" si="4"/>
        <v>1.0340852130325815</v>
      </c>
      <c r="AG89" s="95">
        <f t="shared" si="4"/>
        <v>1.0392632089190499</v>
      </c>
      <c r="AH89" s="95">
        <f t="shared" si="4"/>
        <v>1.0223880597014925</v>
      </c>
      <c r="AI89" s="95">
        <f t="shared" si="4"/>
        <v>1</v>
      </c>
      <c r="AJ89" s="95">
        <f t="shared" si="4"/>
        <v>1.0447080291970803</v>
      </c>
      <c r="AK89" s="95">
        <f t="shared" si="4"/>
        <v>1</v>
      </c>
      <c r="AL89" s="95">
        <f t="shared" si="4"/>
        <v>1</v>
      </c>
      <c r="AM89" s="95">
        <f t="shared" si="4"/>
        <v>1</v>
      </c>
      <c r="AN89" s="96"/>
    </row>
    <row r="90" spans="2:40" ht="15" customHeight="1" x14ac:dyDescent="0.3">
      <c r="B90" s="245"/>
      <c r="C90" s="122">
        <f t="shared" ref="C90:C124" si="5">_xlfn.NUMBERVALUE(LEFT(D90,4))</f>
        <v>2016</v>
      </c>
      <c r="D90" s="29" t="s">
        <v>159</v>
      </c>
      <c r="E90" s="95" t="e">
        <f t="shared" ref="E90:AL98" si="6">F50/E50</f>
        <v>#DIV/0!</v>
      </c>
      <c r="F90" s="95" t="e">
        <f t="shared" si="6"/>
        <v>#DIV/0!</v>
      </c>
      <c r="G90" s="95">
        <f t="shared" si="6"/>
        <v>1</v>
      </c>
      <c r="H90" s="95">
        <f t="shared" si="6"/>
        <v>8.53125</v>
      </c>
      <c r="I90" s="95">
        <f t="shared" si="6"/>
        <v>1.4065934065934067</v>
      </c>
      <c r="J90" s="95">
        <f t="shared" si="6"/>
        <v>1.0703125</v>
      </c>
      <c r="K90" s="95">
        <f t="shared" si="6"/>
        <v>1.6666666666666667</v>
      </c>
      <c r="L90" s="95">
        <f t="shared" si="6"/>
        <v>1.0394160583941605</v>
      </c>
      <c r="M90" s="95">
        <f t="shared" si="6"/>
        <v>1.077247191011236</v>
      </c>
      <c r="N90" s="95">
        <f t="shared" si="6"/>
        <v>1.1838331160365059</v>
      </c>
      <c r="O90" s="95">
        <f t="shared" si="6"/>
        <v>1.0517621145374449</v>
      </c>
      <c r="P90" s="95">
        <f t="shared" si="6"/>
        <v>1.0418848167539267</v>
      </c>
      <c r="Q90" s="95">
        <f t="shared" si="6"/>
        <v>1.1005025125628141</v>
      </c>
      <c r="R90" s="95">
        <f t="shared" si="6"/>
        <v>1.1926940639269406</v>
      </c>
      <c r="S90" s="95">
        <f t="shared" si="6"/>
        <v>1.066615620214395</v>
      </c>
      <c r="T90" s="95">
        <f t="shared" si="6"/>
        <v>1.0997846374730798</v>
      </c>
      <c r="U90" s="95">
        <f t="shared" si="6"/>
        <v>1</v>
      </c>
      <c r="V90" s="95">
        <f t="shared" si="6"/>
        <v>1.0913838120104438</v>
      </c>
      <c r="W90" s="95">
        <f t="shared" si="6"/>
        <v>1</v>
      </c>
      <c r="X90" s="95">
        <f t="shared" si="6"/>
        <v>1</v>
      </c>
      <c r="Y90" s="95">
        <f t="shared" si="6"/>
        <v>1</v>
      </c>
      <c r="Z90" s="95">
        <f t="shared" si="6"/>
        <v>1.0322966507177034</v>
      </c>
      <c r="AA90" s="95">
        <f t="shared" si="6"/>
        <v>1.0683661645422944</v>
      </c>
      <c r="AB90" s="95">
        <f t="shared" si="6"/>
        <v>1</v>
      </c>
      <c r="AC90" s="95">
        <f t="shared" si="6"/>
        <v>1.0319956616052062</v>
      </c>
      <c r="AD90" s="95">
        <f t="shared" si="6"/>
        <v>1</v>
      </c>
      <c r="AE90" s="95">
        <f t="shared" si="6"/>
        <v>1</v>
      </c>
      <c r="AF90" s="95">
        <f t="shared" si="6"/>
        <v>1</v>
      </c>
      <c r="AG90" s="95">
        <f t="shared" si="6"/>
        <v>1.0168155543878088</v>
      </c>
      <c r="AH90" s="95">
        <f t="shared" si="6"/>
        <v>1</v>
      </c>
      <c r="AI90" s="95">
        <f t="shared" si="6"/>
        <v>1</v>
      </c>
      <c r="AJ90" s="95">
        <f t="shared" si="6"/>
        <v>1</v>
      </c>
      <c r="AK90" s="95">
        <f t="shared" si="6"/>
        <v>1</v>
      </c>
      <c r="AL90" s="95">
        <f t="shared" si="6"/>
        <v>1.0748320413436692</v>
      </c>
      <c r="AM90" s="95"/>
      <c r="AN90" s="96"/>
    </row>
    <row r="91" spans="2:40" ht="15" customHeight="1" x14ac:dyDescent="0.3">
      <c r="B91" s="245"/>
      <c r="C91" s="122">
        <f t="shared" si="5"/>
        <v>2016</v>
      </c>
      <c r="D91" s="29" t="s">
        <v>160</v>
      </c>
      <c r="E91" s="95" t="e">
        <f t="shared" si="6"/>
        <v>#DIV/0!</v>
      </c>
      <c r="F91" s="95">
        <f t="shared" si="6"/>
        <v>1.2657342657342658</v>
      </c>
      <c r="G91" s="95">
        <f t="shared" si="6"/>
        <v>3.0883977900552488</v>
      </c>
      <c r="H91" s="95">
        <f t="shared" si="6"/>
        <v>1.8354203935599285</v>
      </c>
      <c r="I91" s="95">
        <f t="shared" si="6"/>
        <v>1.0750487329434697</v>
      </c>
      <c r="J91" s="95">
        <f t="shared" si="6"/>
        <v>1.2021758839528558</v>
      </c>
      <c r="K91" s="95">
        <f t="shared" si="6"/>
        <v>1.05052790346908</v>
      </c>
      <c r="L91" s="95">
        <f t="shared" si="6"/>
        <v>1.0990667623833452</v>
      </c>
      <c r="M91" s="95">
        <f t="shared" si="6"/>
        <v>1.0130633572828216</v>
      </c>
      <c r="N91" s="95">
        <f t="shared" si="6"/>
        <v>1.0967117988394584</v>
      </c>
      <c r="O91" s="95">
        <f t="shared" si="6"/>
        <v>1.0922986478542034</v>
      </c>
      <c r="P91" s="95">
        <f t="shared" si="6"/>
        <v>1.0882669537136707</v>
      </c>
      <c r="Q91" s="95">
        <f t="shared" si="6"/>
        <v>1.0108803165182987</v>
      </c>
      <c r="R91" s="95">
        <f t="shared" si="6"/>
        <v>1</v>
      </c>
      <c r="S91" s="95">
        <f t="shared" si="6"/>
        <v>1.0357142857142858</v>
      </c>
      <c r="T91" s="95">
        <f t="shared" si="6"/>
        <v>1.0462919225318847</v>
      </c>
      <c r="U91" s="95">
        <f t="shared" si="6"/>
        <v>1</v>
      </c>
      <c r="V91" s="95">
        <f t="shared" si="6"/>
        <v>1.0686230248306998</v>
      </c>
      <c r="W91" s="95">
        <f t="shared" si="6"/>
        <v>1.0405576679340938</v>
      </c>
      <c r="X91" s="95">
        <f t="shared" si="6"/>
        <v>1.0154283394234673</v>
      </c>
      <c r="Y91" s="95">
        <f t="shared" si="6"/>
        <v>1</v>
      </c>
      <c r="Z91" s="95">
        <f t="shared" si="6"/>
        <v>1</v>
      </c>
      <c r="AA91" s="95">
        <f t="shared" si="6"/>
        <v>1</v>
      </c>
      <c r="AB91" s="95">
        <f t="shared" si="6"/>
        <v>1</v>
      </c>
      <c r="AC91" s="95">
        <f t="shared" si="6"/>
        <v>1.0267892842862856</v>
      </c>
      <c r="AD91" s="95">
        <f t="shared" si="6"/>
        <v>1.0654205607476634</v>
      </c>
      <c r="AE91" s="95">
        <f t="shared" si="6"/>
        <v>1.0365497076023391</v>
      </c>
      <c r="AF91" s="95">
        <f t="shared" si="6"/>
        <v>1.0208039492242595</v>
      </c>
      <c r="AG91" s="95">
        <f t="shared" si="6"/>
        <v>1.0345423143350605</v>
      </c>
      <c r="AH91" s="95">
        <f t="shared" si="6"/>
        <v>1.0300500834724542</v>
      </c>
      <c r="AI91" s="95">
        <f t="shared" si="6"/>
        <v>1.0272285251215558</v>
      </c>
      <c r="AJ91" s="95">
        <f t="shared" si="6"/>
        <v>1.0135689491953297</v>
      </c>
      <c r="AK91" s="95">
        <f t="shared" si="6"/>
        <v>1</v>
      </c>
      <c r="AL91" s="95"/>
      <c r="AM91" s="95"/>
      <c r="AN91" s="96"/>
    </row>
    <row r="92" spans="2:40" ht="15" customHeight="1" x14ac:dyDescent="0.3">
      <c r="B92" s="245"/>
      <c r="C92" s="122">
        <f t="shared" si="5"/>
        <v>2016</v>
      </c>
      <c r="D92" s="29" t="s">
        <v>161</v>
      </c>
      <c r="E92" s="95" t="e">
        <f t="shared" si="6"/>
        <v>#DIV/0!</v>
      </c>
      <c r="F92" s="95">
        <f t="shared" si="6"/>
        <v>1.5025641025641026</v>
      </c>
      <c r="G92" s="95">
        <f t="shared" si="6"/>
        <v>1.8566552901023892</v>
      </c>
      <c r="H92" s="95">
        <f t="shared" si="6"/>
        <v>1.6948529411764706</v>
      </c>
      <c r="I92" s="95">
        <f t="shared" si="6"/>
        <v>1.1279826464208242</v>
      </c>
      <c r="J92" s="95">
        <f t="shared" si="6"/>
        <v>1.0653846153846154</v>
      </c>
      <c r="K92" s="95">
        <f t="shared" si="6"/>
        <v>1.1010830324909748</v>
      </c>
      <c r="L92" s="95">
        <f t="shared" si="6"/>
        <v>1.0836065573770493</v>
      </c>
      <c r="M92" s="95">
        <f t="shared" si="6"/>
        <v>1.1316187594553706</v>
      </c>
      <c r="N92" s="95">
        <f t="shared" si="6"/>
        <v>1.0481283422459893</v>
      </c>
      <c r="O92" s="95">
        <f t="shared" si="6"/>
        <v>1</v>
      </c>
      <c r="P92" s="95">
        <f t="shared" si="6"/>
        <v>1</v>
      </c>
      <c r="Q92" s="95">
        <f t="shared" si="6"/>
        <v>1.0765306122448979</v>
      </c>
      <c r="R92" s="95">
        <f t="shared" si="6"/>
        <v>1.0177725118483412</v>
      </c>
      <c r="S92" s="95">
        <f t="shared" si="6"/>
        <v>1.0221187427240979</v>
      </c>
      <c r="T92" s="95">
        <f t="shared" si="6"/>
        <v>1.0199316628701594</v>
      </c>
      <c r="U92" s="95">
        <f t="shared" si="6"/>
        <v>1.0681183696259073</v>
      </c>
      <c r="V92" s="95">
        <f t="shared" si="6"/>
        <v>1</v>
      </c>
      <c r="W92" s="95">
        <f t="shared" si="6"/>
        <v>1.0778881338212232</v>
      </c>
      <c r="X92" s="95">
        <f t="shared" si="6"/>
        <v>1.0926285160038798</v>
      </c>
      <c r="Y92" s="95">
        <f t="shared" si="6"/>
        <v>1</v>
      </c>
      <c r="Z92" s="95">
        <f t="shared" si="6"/>
        <v>1.0585885486018642</v>
      </c>
      <c r="AA92" s="95">
        <f t="shared" si="6"/>
        <v>1</v>
      </c>
      <c r="AB92" s="95">
        <f t="shared" si="6"/>
        <v>1.0419287211740043</v>
      </c>
      <c r="AC92" s="95">
        <f t="shared" si="6"/>
        <v>1</v>
      </c>
      <c r="AD92" s="95">
        <f t="shared" si="6"/>
        <v>1</v>
      </c>
      <c r="AE92" s="95">
        <f t="shared" si="6"/>
        <v>1.018913480885312</v>
      </c>
      <c r="AF92" s="95">
        <f t="shared" si="6"/>
        <v>1.0394944707740916</v>
      </c>
      <c r="AG92" s="95">
        <f t="shared" si="6"/>
        <v>1</v>
      </c>
      <c r="AH92" s="95">
        <f t="shared" si="6"/>
        <v>1</v>
      </c>
      <c r="AI92" s="95">
        <f t="shared" si="6"/>
        <v>1.0045592705167172</v>
      </c>
      <c r="AJ92" s="95">
        <f t="shared" si="6"/>
        <v>1.0096822995461423</v>
      </c>
      <c r="AK92" s="95"/>
      <c r="AL92" s="95"/>
      <c r="AM92" s="95"/>
      <c r="AN92" s="96"/>
    </row>
    <row r="93" spans="2:40" ht="15" customHeight="1" x14ac:dyDescent="0.3">
      <c r="B93" s="245"/>
      <c r="C93" s="122">
        <f t="shared" si="5"/>
        <v>2017</v>
      </c>
      <c r="D93" s="29" t="s">
        <v>162</v>
      </c>
      <c r="E93" s="95" t="e">
        <f t="shared" si="6"/>
        <v>#DIV/0!</v>
      </c>
      <c r="F93" s="95">
        <f t="shared" si="6"/>
        <v>1.7222222222222223</v>
      </c>
      <c r="G93" s="95">
        <f t="shared" si="6"/>
        <v>4.596774193548387</v>
      </c>
      <c r="H93" s="95">
        <f t="shared" si="6"/>
        <v>1.2263157894736842</v>
      </c>
      <c r="I93" s="95">
        <f t="shared" si="6"/>
        <v>1.2861230329041489</v>
      </c>
      <c r="J93" s="95">
        <f t="shared" si="6"/>
        <v>1.132369299221357</v>
      </c>
      <c r="K93" s="95">
        <f t="shared" si="6"/>
        <v>1.0834970530451866</v>
      </c>
      <c r="L93" s="95">
        <f t="shared" si="6"/>
        <v>1.1160471441523119</v>
      </c>
      <c r="M93" s="95">
        <f t="shared" si="6"/>
        <v>1.0812347684809098</v>
      </c>
      <c r="N93" s="95">
        <f t="shared" si="6"/>
        <v>1</v>
      </c>
      <c r="O93" s="95">
        <f t="shared" si="6"/>
        <v>1.1607813673929377</v>
      </c>
      <c r="P93" s="95">
        <f t="shared" si="6"/>
        <v>1.16957928802589</v>
      </c>
      <c r="Q93" s="95">
        <f t="shared" si="6"/>
        <v>1.0475926950747094</v>
      </c>
      <c r="R93" s="95">
        <f t="shared" si="6"/>
        <v>1.0454305335446381</v>
      </c>
      <c r="S93" s="95">
        <f t="shared" si="6"/>
        <v>1.0505305709954522</v>
      </c>
      <c r="T93" s="95">
        <f t="shared" si="6"/>
        <v>1.0735930735930737</v>
      </c>
      <c r="U93" s="95">
        <f t="shared" si="6"/>
        <v>1.1335125448028673</v>
      </c>
      <c r="V93" s="95">
        <f t="shared" si="6"/>
        <v>1.0893280632411066</v>
      </c>
      <c r="W93" s="95">
        <f t="shared" si="6"/>
        <v>1.0228592162554426</v>
      </c>
      <c r="X93" s="95">
        <f t="shared" si="6"/>
        <v>1</v>
      </c>
      <c r="Y93" s="95">
        <f t="shared" si="6"/>
        <v>1.04930826534232</v>
      </c>
      <c r="Z93" s="95">
        <f t="shared" si="6"/>
        <v>1.0338066260987153</v>
      </c>
      <c r="AA93" s="95">
        <f t="shared" si="6"/>
        <v>1.0264879005886201</v>
      </c>
      <c r="AB93" s="95">
        <f t="shared" si="6"/>
        <v>1.0318572793883403</v>
      </c>
      <c r="AC93" s="95">
        <f t="shared" si="6"/>
        <v>1.0092621179376351</v>
      </c>
      <c r="AD93" s="95">
        <f t="shared" si="6"/>
        <v>1</v>
      </c>
      <c r="AE93" s="95">
        <f t="shared" si="6"/>
        <v>1.0370143774854697</v>
      </c>
      <c r="AF93" s="95">
        <f t="shared" si="6"/>
        <v>1</v>
      </c>
      <c r="AG93" s="95">
        <f t="shared" si="6"/>
        <v>1</v>
      </c>
      <c r="AH93" s="95">
        <f t="shared" si="6"/>
        <v>1.0238938053097346</v>
      </c>
      <c r="AI93" s="95">
        <f t="shared" si="6"/>
        <v>1.0299625468164795</v>
      </c>
      <c r="AJ93" s="95"/>
      <c r="AK93" s="95"/>
      <c r="AL93" s="95"/>
      <c r="AM93" s="95"/>
      <c r="AN93" s="96"/>
    </row>
    <row r="94" spans="2:40" ht="15" customHeight="1" x14ac:dyDescent="0.3">
      <c r="B94" s="245"/>
      <c r="C94" s="122">
        <f t="shared" si="5"/>
        <v>2017</v>
      </c>
      <c r="D94" s="29" t="s">
        <v>163</v>
      </c>
      <c r="E94" s="95">
        <f t="shared" si="6"/>
        <v>1.3472222222222223</v>
      </c>
      <c r="F94" s="95">
        <f t="shared" si="6"/>
        <v>3.195876288659794</v>
      </c>
      <c r="G94" s="95">
        <f t="shared" si="6"/>
        <v>2.4967741935483869</v>
      </c>
      <c r="H94" s="95">
        <f t="shared" si="6"/>
        <v>1.0775193798449612</v>
      </c>
      <c r="I94" s="95">
        <f t="shared" si="6"/>
        <v>1.1774580335731415</v>
      </c>
      <c r="J94" s="95">
        <f t="shared" si="6"/>
        <v>1.2454175152749491</v>
      </c>
      <c r="K94" s="95">
        <f t="shared" si="6"/>
        <v>1.0163532297628781</v>
      </c>
      <c r="L94" s="95">
        <f t="shared" si="6"/>
        <v>1.1222847948511665</v>
      </c>
      <c r="M94" s="95">
        <f t="shared" si="6"/>
        <v>1.0286738351254481</v>
      </c>
      <c r="N94" s="95">
        <f t="shared" si="6"/>
        <v>1.1038327526132403</v>
      </c>
      <c r="O94" s="95">
        <f t="shared" si="6"/>
        <v>1.0726010101010102</v>
      </c>
      <c r="P94" s="95">
        <f t="shared" si="6"/>
        <v>1.0512065921130076</v>
      </c>
      <c r="Q94" s="95">
        <f t="shared" si="6"/>
        <v>1.1181410974244121</v>
      </c>
      <c r="R94" s="95">
        <f t="shared" si="6"/>
        <v>1.0941412118177265</v>
      </c>
      <c r="S94" s="95">
        <f t="shared" si="6"/>
        <v>1.0640732265446224</v>
      </c>
      <c r="T94" s="95">
        <f t="shared" si="6"/>
        <v>1.0941935483870968</v>
      </c>
      <c r="U94" s="95">
        <f t="shared" si="6"/>
        <v>1.0687893081761006</v>
      </c>
      <c r="V94" s="95">
        <f t="shared" si="6"/>
        <v>1.0191246781905112</v>
      </c>
      <c r="W94" s="95">
        <f t="shared" si="6"/>
        <v>1</v>
      </c>
      <c r="X94" s="95">
        <f t="shared" si="6"/>
        <v>1</v>
      </c>
      <c r="Y94" s="95">
        <f t="shared" si="6"/>
        <v>1</v>
      </c>
      <c r="Z94" s="95">
        <f t="shared" si="6"/>
        <v>1.0360880548538434</v>
      </c>
      <c r="AA94" s="95">
        <f t="shared" si="6"/>
        <v>1</v>
      </c>
      <c r="AB94" s="95">
        <f t="shared" si="6"/>
        <v>1.0348310693138278</v>
      </c>
      <c r="AC94" s="95">
        <f t="shared" si="6"/>
        <v>1</v>
      </c>
      <c r="AD94" s="95">
        <f t="shared" si="6"/>
        <v>1.0966004712218109</v>
      </c>
      <c r="AE94" s="95">
        <f t="shared" si="6"/>
        <v>1.0116635972989565</v>
      </c>
      <c r="AF94" s="95">
        <f t="shared" si="6"/>
        <v>1.0097087378640777</v>
      </c>
      <c r="AG94" s="95">
        <f t="shared" si="6"/>
        <v>1</v>
      </c>
      <c r="AH94" s="95">
        <f t="shared" si="6"/>
        <v>1.0252403846153846</v>
      </c>
      <c r="AI94" s="95"/>
      <c r="AJ94" s="95"/>
      <c r="AK94" s="95"/>
      <c r="AL94" s="95"/>
      <c r="AM94" s="95"/>
      <c r="AN94" s="96"/>
    </row>
    <row r="95" spans="2:40" ht="15" customHeight="1" x14ac:dyDescent="0.3">
      <c r="B95" s="245"/>
      <c r="C95" s="122">
        <f t="shared" si="5"/>
        <v>2017</v>
      </c>
      <c r="D95" s="29" t="s">
        <v>164</v>
      </c>
      <c r="E95" s="95" t="e">
        <f t="shared" si="6"/>
        <v>#DIV/0!</v>
      </c>
      <c r="F95" s="95">
        <f t="shared" si="6"/>
        <v>2.3925925925925924</v>
      </c>
      <c r="G95" s="95">
        <f t="shared" si="6"/>
        <v>1.541795665634675</v>
      </c>
      <c r="H95" s="95">
        <f t="shared" si="6"/>
        <v>1.642570281124498</v>
      </c>
      <c r="I95" s="95">
        <f t="shared" si="6"/>
        <v>1.0721271393643033</v>
      </c>
      <c r="J95" s="95">
        <f t="shared" si="6"/>
        <v>1.0684150513112884</v>
      </c>
      <c r="K95" s="95">
        <f t="shared" si="6"/>
        <v>1.0426894343649946</v>
      </c>
      <c r="L95" s="95">
        <f t="shared" si="6"/>
        <v>1.0583418628454453</v>
      </c>
      <c r="M95" s="95">
        <f t="shared" si="6"/>
        <v>1.053191489361702</v>
      </c>
      <c r="N95" s="95">
        <f t="shared" si="6"/>
        <v>1.1120293847566576</v>
      </c>
      <c r="O95" s="95">
        <f t="shared" si="6"/>
        <v>1.259289843104872</v>
      </c>
      <c r="P95" s="95">
        <f t="shared" si="6"/>
        <v>1.0229508196721311</v>
      </c>
      <c r="Q95" s="95">
        <f t="shared" si="6"/>
        <v>1.0173076923076922</v>
      </c>
      <c r="R95" s="95">
        <f t="shared" si="6"/>
        <v>1.1228733459357279</v>
      </c>
      <c r="S95" s="95">
        <f t="shared" si="6"/>
        <v>1.0095398428731761</v>
      </c>
      <c r="T95" s="95">
        <f t="shared" si="6"/>
        <v>1.1122846025569761</v>
      </c>
      <c r="U95" s="95">
        <f t="shared" si="6"/>
        <v>1</v>
      </c>
      <c r="V95" s="95">
        <f t="shared" si="6"/>
        <v>1.0074962518740629</v>
      </c>
      <c r="W95" s="95">
        <f t="shared" si="6"/>
        <v>1.0391865079365079</v>
      </c>
      <c r="X95" s="95">
        <f t="shared" si="6"/>
        <v>1</v>
      </c>
      <c r="Y95" s="95">
        <f t="shared" si="6"/>
        <v>1.0071599045346062</v>
      </c>
      <c r="Z95" s="95">
        <f t="shared" si="6"/>
        <v>1.0379146919431279</v>
      </c>
      <c r="AA95" s="95">
        <f t="shared" si="6"/>
        <v>1.0173515981735159</v>
      </c>
      <c r="AB95" s="95">
        <f t="shared" si="6"/>
        <v>1</v>
      </c>
      <c r="AC95" s="95">
        <f t="shared" si="6"/>
        <v>1.0394973070017954</v>
      </c>
      <c r="AD95" s="95">
        <f t="shared" si="6"/>
        <v>1</v>
      </c>
      <c r="AE95" s="95">
        <f t="shared" si="6"/>
        <v>1.0069084628670122</v>
      </c>
      <c r="AF95" s="95">
        <f t="shared" si="6"/>
        <v>1.0343053173241852</v>
      </c>
      <c r="AG95" s="95">
        <f t="shared" si="6"/>
        <v>1.0291873963515754</v>
      </c>
      <c r="AH95" s="95"/>
      <c r="AI95" s="95"/>
      <c r="AJ95" s="95"/>
      <c r="AK95" s="95"/>
      <c r="AL95" s="95"/>
      <c r="AM95" s="95"/>
      <c r="AN95" s="96"/>
    </row>
    <row r="96" spans="2:40" ht="15" customHeight="1" x14ac:dyDescent="0.3">
      <c r="B96" s="245"/>
      <c r="C96" s="122">
        <f t="shared" si="5"/>
        <v>2017</v>
      </c>
      <c r="D96" s="29" t="s">
        <v>165</v>
      </c>
      <c r="E96" s="95">
        <f t="shared" si="6"/>
        <v>25.7</v>
      </c>
      <c r="F96" s="95">
        <f t="shared" si="6"/>
        <v>1.066147859922179</v>
      </c>
      <c r="G96" s="95">
        <f t="shared" si="6"/>
        <v>2.9781021897810218</v>
      </c>
      <c r="H96" s="95">
        <f t="shared" si="6"/>
        <v>1.2781862745098038</v>
      </c>
      <c r="I96" s="95">
        <f t="shared" si="6"/>
        <v>1.1169702780441035</v>
      </c>
      <c r="J96" s="95">
        <f t="shared" si="6"/>
        <v>1</v>
      </c>
      <c r="K96" s="95">
        <f t="shared" si="6"/>
        <v>1.1579399141630902</v>
      </c>
      <c r="L96" s="95">
        <f t="shared" si="6"/>
        <v>1.0533728687916974</v>
      </c>
      <c r="M96" s="95">
        <f t="shared" si="6"/>
        <v>1.0872624912033779</v>
      </c>
      <c r="N96" s="95">
        <f t="shared" si="6"/>
        <v>1.1514563106796116</v>
      </c>
      <c r="O96" s="95">
        <f t="shared" si="6"/>
        <v>1.1500843170320405</v>
      </c>
      <c r="P96" s="95">
        <f t="shared" si="6"/>
        <v>1.152492668621701</v>
      </c>
      <c r="Q96" s="95">
        <f t="shared" si="6"/>
        <v>1.0983884648006785</v>
      </c>
      <c r="R96" s="95">
        <f t="shared" si="6"/>
        <v>1</v>
      </c>
      <c r="S96" s="95">
        <f t="shared" si="6"/>
        <v>1.0656370656370657</v>
      </c>
      <c r="T96" s="95">
        <f t="shared" si="6"/>
        <v>1.036231884057971</v>
      </c>
      <c r="U96" s="95">
        <f t="shared" si="6"/>
        <v>1</v>
      </c>
      <c r="V96" s="95">
        <f t="shared" si="6"/>
        <v>1.0192307692307692</v>
      </c>
      <c r="W96" s="95">
        <f t="shared" si="6"/>
        <v>1.0456260720411663</v>
      </c>
      <c r="X96" s="95">
        <f t="shared" si="6"/>
        <v>1.071522309711286</v>
      </c>
      <c r="Y96" s="95">
        <f t="shared" si="6"/>
        <v>1.1160440906307409</v>
      </c>
      <c r="Z96" s="95">
        <f t="shared" si="6"/>
        <v>1.0203017832647463</v>
      </c>
      <c r="AA96" s="95">
        <f t="shared" si="6"/>
        <v>1.0026888948642108</v>
      </c>
      <c r="AB96" s="95">
        <f t="shared" si="6"/>
        <v>1.0421024403325287</v>
      </c>
      <c r="AC96" s="95">
        <f t="shared" si="6"/>
        <v>1.0077200205867216</v>
      </c>
      <c r="AD96" s="95">
        <f t="shared" si="6"/>
        <v>1.0068947906026557</v>
      </c>
      <c r="AE96" s="95">
        <f t="shared" si="6"/>
        <v>1</v>
      </c>
      <c r="AF96" s="95">
        <f t="shared" si="6"/>
        <v>1</v>
      </c>
      <c r="AG96" s="95"/>
      <c r="AH96" s="95"/>
      <c r="AI96" s="95"/>
      <c r="AJ96" s="95"/>
      <c r="AK96" s="95"/>
      <c r="AL96" s="95"/>
      <c r="AM96" s="95"/>
      <c r="AN96" s="96"/>
    </row>
    <row r="97" spans="2:40" ht="15" customHeight="1" x14ac:dyDescent="0.3">
      <c r="B97" s="245"/>
      <c r="C97" s="122">
        <f t="shared" si="5"/>
        <v>2018</v>
      </c>
      <c r="D97" s="29" t="s">
        <v>166</v>
      </c>
      <c r="E97" s="95" t="e">
        <f t="shared" si="6"/>
        <v>#DIV/0!</v>
      </c>
      <c r="F97" s="95">
        <f t="shared" si="6"/>
        <v>3.6902654867256639</v>
      </c>
      <c r="G97" s="95">
        <f t="shared" si="6"/>
        <v>1.815347721822542</v>
      </c>
      <c r="H97" s="95">
        <f t="shared" si="6"/>
        <v>1.2826948480845441</v>
      </c>
      <c r="I97" s="95">
        <f t="shared" si="6"/>
        <v>1.1585993820803295</v>
      </c>
      <c r="J97" s="95">
        <f t="shared" si="6"/>
        <v>1.1502222222222223</v>
      </c>
      <c r="K97" s="95">
        <f t="shared" si="6"/>
        <v>1.0293663060278206</v>
      </c>
      <c r="L97" s="95">
        <f t="shared" si="6"/>
        <v>1.0885885885885886</v>
      </c>
      <c r="M97" s="95">
        <f t="shared" si="6"/>
        <v>1.1124137931034483</v>
      </c>
      <c r="N97" s="95">
        <f t="shared" si="6"/>
        <v>1.1277123372597644</v>
      </c>
      <c r="O97" s="95">
        <f t="shared" si="6"/>
        <v>1.0120945574491478</v>
      </c>
      <c r="P97" s="95">
        <f t="shared" si="6"/>
        <v>1</v>
      </c>
      <c r="Q97" s="95">
        <f t="shared" si="6"/>
        <v>1</v>
      </c>
      <c r="R97" s="95">
        <f t="shared" si="6"/>
        <v>1.0852797392721347</v>
      </c>
      <c r="S97" s="95">
        <f t="shared" si="6"/>
        <v>1.057057057057057</v>
      </c>
      <c r="T97" s="95">
        <f t="shared" si="6"/>
        <v>1</v>
      </c>
      <c r="U97" s="95">
        <f t="shared" si="6"/>
        <v>1.0184659090909092</v>
      </c>
      <c r="V97" s="95">
        <f t="shared" si="6"/>
        <v>1.0478847047884705</v>
      </c>
      <c r="W97" s="95">
        <f t="shared" si="6"/>
        <v>1.0603371783496007</v>
      </c>
      <c r="X97" s="95">
        <f t="shared" si="6"/>
        <v>1.0543933054393306</v>
      </c>
      <c r="Y97" s="95">
        <f t="shared" si="6"/>
        <v>1.0206349206349206</v>
      </c>
      <c r="Z97" s="95">
        <f t="shared" si="6"/>
        <v>1.036547433903577</v>
      </c>
      <c r="AA97" s="95">
        <f t="shared" si="6"/>
        <v>1.0156039009752438</v>
      </c>
      <c r="AB97" s="95">
        <f t="shared" si="6"/>
        <v>1.0099719308612793</v>
      </c>
      <c r="AC97" s="95">
        <f t="shared" si="6"/>
        <v>1</v>
      </c>
      <c r="AD97" s="95">
        <f t="shared" si="6"/>
        <v>1.0296204198054559</v>
      </c>
      <c r="AE97" s="95">
        <f t="shared" si="6"/>
        <v>1.0134962352606904</v>
      </c>
      <c r="AF97" s="95"/>
      <c r="AG97" s="95"/>
      <c r="AH97" s="95"/>
      <c r="AI97" s="95"/>
      <c r="AJ97" s="95"/>
      <c r="AK97" s="95"/>
      <c r="AL97" s="95"/>
      <c r="AM97" s="95"/>
      <c r="AN97" s="96"/>
    </row>
    <row r="98" spans="2:40" ht="15" customHeight="1" x14ac:dyDescent="0.3">
      <c r="B98" s="245"/>
      <c r="C98" s="122">
        <f t="shared" si="5"/>
        <v>2018</v>
      </c>
      <c r="D98" s="29" t="s">
        <v>167</v>
      </c>
      <c r="E98" s="95" t="e">
        <f t="shared" si="6"/>
        <v>#DIV/0!</v>
      </c>
      <c r="F98" s="95" t="e">
        <f t="shared" si="6"/>
        <v>#DIV/0!</v>
      </c>
      <c r="G98" s="95">
        <f t="shared" si="6"/>
        <v>3.9225352112676055</v>
      </c>
      <c r="H98" s="95">
        <f t="shared" si="6"/>
        <v>1.1238779174147218</v>
      </c>
      <c r="I98" s="95">
        <f t="shared" si="6"/>
        <v>1.255591054313099</v>
      </c>
      <c r="J98" s="95">
        <f t="shared" si="6"/>
        <v>1.5585241730279897</v>
      </c>
      <c r="K98" s="95">
        <f t="shared" si="6"/>
        <v>1.140408163265306</v>
      </c>
      <c r="L98" s="95">
        <f t="shared" si="6"/>
        <v>1.0214745884037222</v>
      </c>
      <c r="M98" s="95">
        <f t="shared" si="6"/>
        <v>1.0861948142957254</v>
      </c>
      <c r="N98" s="95">
        <f t="shared" si="6"/>
        <v>1.163225806451613</v>
      </c>
      <c r="O98" s="95">
        <f t="shared" si="6"/>
        <v>1.0709927897947864</v>
      </c>
      <c r="P98" s="95">
        <f t="shared" ref="P98:AD98" si="7">Q58/P58</f>
        <v>1.2620403935784568</v>
      </c>
      <c r="Q98" s="95">
        <f t="shared" si="7"/>
        <v>1.0512925728354534</v>
      </c>
      <c r="R98" s="95">
        <f t="shared" si="7"/>
        <v>1.0327868852459017</v>
      </c>
      <c r="S98" s="95">
        <f t="shared" si="7"/>
        <v>1.0162509448223733</v>
      </c>
      <c r="T98" s="95">
        <f t="shared" si="7"/>
        <v>1.049460766084046</v>
      </c>
      <c r="U98" s="95">
        <f t="shared" si="7"/>
        <v>1</v>
      </c>
      <c r="V98" s="95">
        <f t="shared" si="7"/>
        <v>1.0885896527285612</v>
      </c>
      <c r="W98" s="95">
        <f t="shared" si="7"/>
        <v>1.0224609375</v>
      </c>
      <c r="X98" s="95">
        <f t="shared" si="7"/>
        <v>1.0296084049665712</v>
      </c>
      <c r="Y98" s="95">
        <f t="shared" si="7"/>
        <v>1</v>
      </c>
      <c r="Z98" s="95">
        <f t="shared" si="7"/>
        <v>1</v>
      </c>
      <c r="AA98" s="95">
        <f t="shared" si="7"/>
        <v>1.0247371675943104</v>
      </c>
      <c r="AB98" s="95">
        <f t="shared" si="7"/>
        <v>1</v>
      </c>
      <c r="AC98" s="95">
        <f t="shared" si="7"/>
        <v>1</v>
      </c>
      <c r="AD98" s="95">
        <f t="shared" si="7"/>
        <v>1.0369342184671093</v>
      </c>
      <c r="AE98" s="95"/>
      <c r="AF98" s="95"/>
      <c r="AG98" s="95"/>
      <c r="AH98" s="95"/>
      <c r="AI98" s="95"/>
      <c r="AJ98" s="95"/>
      <c r="AK98" s="95"/>
      <c r="AL98" s="95"/>
      <c r="AM98" s="95"/>
      <c r="AN98" s="96"/>
    </row>
    <row r="99" spans="2:40" ht="15" customHeight="1" x14ac:dyDescent="0.3">
      <c r="B99" s="245"/>
      <c r="C99" s="122">
        <f t="shared" si="5"/>
        <v>2018</v>
      </c>
      <c r="D99" s="29" t="s">
        <v>168</v>
      </c>
      <c r="E99" s="95" t="e">
        <f t="shared" ref="E99:AC112" si="8">F59/E59</f>
        <v>#DIV/0!</v>
      </c>
      <c r="F99" s="95">
        <f t="shared" si="8"/>
        <v>2.75</v>
      </c>
      <c r="G99" s="95">
        <f t="shared" si="8"/>
        <v>1.8585858585858586</v>
      </c>
      <c r="H99" s="95">
        <f t="shared" si="8"/>
        <v>1.6413043478260869</v>
      </c>
      <c r="I99" s="95">
        <f t="shared" si="8"/>
        <v>1.1710816777041944</v>
      </c>
      <c r="J99" s="95">
        <f t="shared" si="8"/>
        <v>1.1366635249764374</v>
      </c>
      <c r="K99" s="95">
        <f t="shared" si="8"/>
        <v>1.1650082918739635</v>
      </c>
      <c r="L99" s="95">
        <f t="shared" si="8"/>
        <v>1.19288256227758</v>
      </c>
      <c r="M99" s="95">
        <f t="shared" si="8"/>
        <v>1.2625298329355608</v>
      </c>
      <c r="N99" s="95">
        <f t="shared" si="8"/>
        <v>1.1205103969754253</v>
      </c>
      <c r="O99" s="95">
        <f t="shared" si="8"/>
        <v>1.0341628005061156</v>
      </c>
      <c r="P99" s="95">
        <f t="shared" si="8"/>
        <v>1.0407830342577489</v>
      </c>
      <c r="Q99" s="95">
        <f t="shared" si="8"/>
        <v>1.021551724137931</v>
      </c>
      <c r="R99" s="95">
        <f t="shared" si="8"/>
        <v>1</v>
      </c>
      <c r="S99" s="95">
        <f t="shared" si="8"/>
        <v>1.0145761411584195</v>
      </c>
      <c r="T99" s="95">
        <f t="shared" si="8"/>
        <v>1</v>
      </c>
      <c r="U99" s="95">
        <f t="shared" si="8"/>
        <v>1.0378071833648392</v>
      </c>
      <c r="V99" s="95">
        <f t="shared" si="8"/>
        <v>1.0459016393442624</v>
      </c>
      <c r="W99" s="95">
        <f t="shared" si="8"/>
        <v>1.0498084291187739</v>
      </c>
      <c r="X99" s="95">
        <f t="shared" si="8"/>
        <v>1.0663570006635701</v>
      </c>
      <c r="Y99" s="95">
        <f t="shared" si="8"/>
        <v>1.0373366521468574</v>
      </c>
      <c r="Z99" s="95">
        <f t="shared" si="8"/>
        <v>1.0353929214157169</v>
      </c>
      <c r="AA99" s="95">
        <f t="shared" si="8"/>
        <v>1.0272305909617614</v>
      </c>
      <c r="AB99" s="95">
        <f t="shared" si="8"/>
        <v>1.032994923857868</v>
      </c>
      <c r="AC99" s="95">
        <f t="shared" si="8"/>
        <v>1.0128310128310127</v>
      </c>
      <c r="AD99" s="95"/>
      <c r="AE99" s="95"/>
      <c r="AF99" s="95"/>
      <c r="AG99" s="95"/>
      <c r="AH99" s="95"/>
      <c r="AI99" s="95"/>
      <c r="AJ99" s="95"/>
      <c r="AK99" s="95"/>
      <c r="AL99" s="95"/>
      <c r="AM99" s="95"/>
      <c r="AN99" s="96"/>
    </row>
    <row r="100" spans="2:40" ht="15" customHeight="1" x14ac:dyDescent="0.3">
      <c r="B100" s="245"/>
      <c r="C100" s="122">
        <f t="shared" si="5"/>
        <v>2018</v>
      </c>
      <c r="D100" s="29" t="s">
        <v>169</v>
      </c>
      <c r="E100" s="95" t="e">
        <f t="shared" si="8"/>
        <v>#DIV/0!</v>
      </c>
      <c r="F100" s="95">
        <f t="shared" si="8"/>
        <v>10.54054054054054</v>
      </c>
      <c r="G100" s="95">
        <f t="shared" si="8"/>
        <v>1.8153846153846154</v>
      </c>
      <c r="H100" s="95">
        <f t="shared" si="8"/>
        <v>1.2951977401129944</v>
      </c>
      <c r="I100" s="95">
        <f t="shared" si="8"/>
        <v>1.2966194111232279</v>
      </c>
      <c r="J100" s="95">
        <f t="shared" si="8"/>
        <v>1</v>
      </c>
      <c r="K100" s="95">
        <f t="shared" si="8"/>
        <v>1.1665264928511354</v>
      </c>
      <c r="L100" s="95">
        <f t="shared" si="8"/>
        <v>1.1434751261715934</v>
      </c>
      <c r="M100" s="95">
        <f t="shared" si="8"/>
        <v>1.0138713745271122</v>
      </c>
      <c r="N100" s="95">
        <f t="shared" si="8"/>
        <v>1.1088308457711442</v>
      </c>
      <c r="O100" s="95">
        <f t="shared" si="8"/>
        <v>1</v>
      </c>
      <c r="P100" s="95">
        <f t="shared" si="8"/>
        <v>1.1228266965787999</v>
      </c>
      <c r="Q100" s="95">
        <f t="shared" si="8"/>
        <v>1.0794205794205793</v>
      </c>
      <c r="R100" s="95">
        <f t="shared" si="8"/>
        <v>1.1022674687644609</v>
      </c>
      <c r="S100" s="95">
        <f t="shared" si="8"/>
        <v>1.0285474391267841</v>
      </c>
      <c r="T100" s="95">
        <f t="shared" si="8"/>
        <v>1.0240816326530613</v>
      </c>
      <c r="U100" s="95">
        <f t="shared" si="8"/>
        <v>1.0402550817058589</v>
      </c>
      <c r="V100" s="95">
        <f t="shared" si="8"/>
        <v>1</v>
      </c>
      <c r="W100" s="95">
        <f t="shared" si="8"/>
        <v>1.0199233716475096</v>
      </c>
      <c r="X100" s="95">
        <f t="shared" si="8"/>
        <v>1</v>
      </c>
      <c r="Y100" s="95">
        <f t="shared" si="8"/>
        <v>1.0965439519158526</v>
      </c>
      <c r="Z100" s="95">
        <f t="shared" si="8"/>
        <v>1.0311750599520384</v>
      </c>
      <c r="AA100" s="95">
        <f t="shared" si="8"/>
        <v>1.0554817275747508</v>
      </c>
      <c r="AB100" s="95">
        <f t="shared" si="8"/>
        <v>1.0314762354422411</v>
      </c>
      <c r="AC100" s="95"/>
      <c r="AD100" s="95"/>
      <c r="AE100" s="95"/>
      <c r="AF100" s="95"/>
      <c r="AG100" s="95"/>
      <c r="AH100" s="95"/>
      <c r="AI100" s="95"/>
      <c r="AJ100" s="95"/>
      <c r="AK100" s="95"/>
      <c r="AL100" s="95"/>
      <c r="AM100" s="95"/>
      <c r="AN100" s="96"/>
    </row>
    <row r="101" spans="2:40" ht="15" customHeight="1" x14ac:dyDescent="0.3">
      <c r="B101" s="245"/>
      <c r="C101" s="122">
        <f t="shared" si="5"/>
        <v>2019</v>
      </c>
      <c r="D101" s="29" t="s">
        <v>170</v>
      </c>
      <c r="E101" s="95" t="e">
        <f t="shared" si="8"/>
        <v>#DIV/0!</v>
      </c>
      <c r="F101" s="95">
        <f t="shared" si="8"/>
        <v>1.5379061371841156</v>
      </c>
      <c r="G101" s="95">
        <f t="shared" si="8"/>
        <v>2.267605633802817</v>
      </c>
      <c r="H101" s="95">
        <f t="shared" si="8"/>
        <v>1.463768115942029</v>
      </c>
      <c r="I101" s="95">
        <f t="shared" si="8"/>
        <v>1.144978783592645</v>
      </c>
      <c r="J101" s="95">
        <f t="shared" si="8"/>
        <v>1.105620753551575</v>
      </c>
      <c r="K101" s="95">
        <f t="shared" si="8"/>
        <v>1.1664804469273744</v>
      </c>
      <c r="L101" s="95">
        <f t="shared" si="8"/>
        <v>1.0181992337164751</v>
      </c>
      <c r="M101" s="95">
        <f t="shared" si="8"/>
        <v>1.1114769520225776</v>
      </c>
      <c r="N101" s="95">
        <f t="shared" si="8"/>
        <v>1.0990266610241219</v>
      </c>
      <c r="O101" s="95">
        <f t="shared" si="8"/>
        <v>1.0835579514824798</v>
      </c>
      <c r="P101" s="95">
        <f t="shared" si="8"/>
        <v>1.0575692963752665</v>
      </c>
      <c r="Q101" s="95">
        <f t="shared" si="8"/>
        <v>1.085013440860215</v>
      </c>
      <c r="R101" s="95">
        <f t="shared" si="8"/>
        <v>1.0768039640755651</v>
      </c>
      <c r="S101" s="95">
        <f t="shared" si="8"/>
        <v>1.0169686511360367</v>
      </c>
      <c r="T101" s="95">
        <f t="shared" si="8"/>
        <v>1.0820135746606334</v>
      </c>
      <c r="U101" s="95">
        <f t="shared" si="8"/>
        <v>1.0235232618923158</v>
      </c>
      <c r="V101" s="95">
        <f t="shared" si="8"/>
        <v>1.0097037793667007</v>
      </c>
      <c r="W101" s="95">
        <f t="shared" si="8"/>
        <v>1.0025290844714214</v>
      </c>
      <c r="X101" s="95">
        <f t="shared" si="8"/>
        <v>1.0466700302724521</v>
      </c>
      <c r="Y101" s="95">
        <f t="shared" si="8"/>
        <v>1.0113280308508075</v>
      </c>
      <c r="Z101" s="95">
        <f t="shared" si="8"/>
        <v>1.0378455672068636</v>
      </c>
      <c r="AA101" s="95">
        <f t="shared" si="8"/>
        <v>1.0159823642876826</v>
      </c>
      <c r="AB101" s="95"/>
      <c r="AC101" s="95"/>
      <c r="AD101" s="95"/>
      <c r="AE101" s="95"/>
      <c r="AF101" s="95"/>
      <c r="AG101" s="95"/>
      <c r="AH101" s="95"/>
      <c r="AI101" s="95"/>
      <c r="AJ101" s="95"/>
      <c r="AK101" s="95"/>
      <c r="AL101" s="95"/>
      <c r="AM101" s="95"/>
      <c r="AN101" s="96"/>
    </row>
    <row r="102" spans="2:40" ht="15" customHeight="1" x14ac:dyDescent="0.3">
      <c r="B102" s="245"/>
      <c r="C102" s="122">
        <f t="shared" si="5"/>
        <v>2019</v>
      </c>
      <c r="D102" s="29" t="s">
        <v>171</v>
      </c>
      <c r="E102" s="95">
        <f t="shared" si="8"/>
        <v>8.7727272727272734</v>
      </c>
      <c r="F102" s="95">
        <f t="shared" si="8"/>
        <v>1.2046632124352332</v>
      </c>
      <c r="G102" s="95">
        <f t="shared" si="8"/>
        <v>2.2021505376344086</v>
      </c>
      <c r="H102" s="95">
        <f t="shared" si="8"/>
        <v>1.1064453125</v>
      </c>
      <c r="I102" s="95">
        <f t="shared" si="8"/>
        <v>1.2391879964695498</v>
      </c>
      <c r="J102" s="95">
        <f t="shared" si="8"/>
        <v>1.2507122507122508</v>
      </c>
      <c r="K102" s="95">
        <f t="shared" si="8"/>
        <v>1.1588838268792712</v>
      </c>
      <c r="L102" s="95">
        <f t="shared" si="8"/>
        <v>1.0987714987714987</v>
      </c>
      <c r="M102" s="95">
        <f t="shared" si="8"/>
        <v>1.0460644007155635</v>
      </c>
      <c r="N102" s="95">
        <f t="shared" si="8"/>
        <v>1.0607097050021377</v>
      </c>
      <c r="O102" s="95">
        <f t="shared" si="8"/>
        <v>1.0423216444981862</v>
      </c>
      <c r="P102" s="95">
        <f t="shared" si="8"/>
        <v>1.0843000773395204</v>
      </c>
      <c r="Q102" s="95">
        <f t="shared" si="8"/>
        <v>1.0848787446504993</v>
      </c>
      <c r="R102" s="95">
        <f t="shared" si="8"/>
        <v>1.0213675213675213</v>
      </c>
      <c r="S102" s="95">
        <f t="shared" si="8"/>
        <v>1.0553588670743483</v>
      </c>
      <c r="T102" s="95">
        <f t="shared" si="8"/>
        <v>1.0225678560536748</v>
      </c>
      <c r="U102" s="95">
        <f t="shared" si="8"/>
        <v>1.009543692215926</v>
      </c>
      <c r="V102" s="95">
        <f t="shared" si="8"/>
        <v>1.0375184638109305</v>
      </c>
      <c r="W102" s="95">
        <f t="shared" si="8"/>
        <v>1.0445330296127562</v>
      </c>
      <c r="X102" s="95">
        <f t="shared" si="8"/>
        <v>1.0201722821938719</v>
      </c>
      <c r="Y102" s="95">
        <f t="shared" si="8"/>
        <v>1.0085506626763574</v>
      </c>
      <c r="Z102" s="95">
        <f t="shared" si="8"/>
        <v>1.067719372615515</v>
      </c>
      <c r="AA102" s="95"/>
      <c r="AB102" s="95"/>
      <c r="AC102" s="95"/>
      <c r="AD102" s="95"/>
      <c r="AE102" s="95"/>
      <c r="AF102" s="95"/>
      <c r="AG102" s="95"/>
      <c r="AH102" s="95"/>
      <c r="AI102" s="95"/>
      <c r="AJ102" s="95"/>
      <c r="AK102" s="95"/>
      <c r="AL102" s="95"/>
      <c r="AM102" s="95"/>
      <c r="AN102" s="96"/>
    </row>
    <row r="103" spans="2:40" ht="15" customHeight="1" x14ac:dyDescent="0.3">
      <c r="B103" s="245"/>
      <c r="C103" s="122">
        <f t="shared" si="5"/>
        <v>2019</v>
      </c>
      <c r="D103" s="29" t="s">
        <v>172</v>
      </c>
      <c r="E103" s="95">
        <f t="shared" si="8"/>
        <v>3.35</v>
      </c>
      <c r="F103" s="95">
        <f t="shared" si="8"/>
        <v>3.6119402985074629</v>
      </c>
      <c r="G103" s="95">
        <f t="shared" si="8"/>
        <v>1.7561983471074381</v>
      </c>
      <c r="H103" s="95">
        <f t="shared" si="8"/>
        <v>1.4976470588235293</v>
      </c>
      <c r="I103" s="95">
        <f t="shared" si="8"/>
        <v>1.1759622937941869</v>
      </c>
      <c r="J103" s="95">
        <f t="shared" si="8"/>
        <v>1.2658650634602537</v>
      </c>
      <c r="K103" s="95">
        <f t="shared" si="8"/>
        <v>1.1187335092348285</v>
      </c>
      <c r="L103" s="95">
        <f t="shared" si="8"/>
        <v>1</v>
      </c>
      <c r="M103" s="95">
        <f t="shared" si="8"/>
        <v>1.0462264150943397</v>
      </c>
      <c r="N103" s="95">
        <f t="shared" si="8"/>
        <v>1.0450856627592426</v>
      </c>
      <c r="O103" s="95">
        <f t="shared" si="8"/>
        <v>1.0289042277825713</v>
      </c>
      <c r="P103" s="95">
        <f t="shared" si="8"/>
        <v>1.1907756813417192</v>
      </c>
      <c r="Q103" s="95">
        <f t="shared" si="8"/>
        <v>1.1028169014084508</v>
      </c>
      <c r="R103" s="95">
        <f t="shared" si="8"/>
        <v>1.0424648786717752</v>
      </c>
      <c r="S103" s="95">
        <f t="shared" si="8"/>
        <v>1.0695252679938745</v>
      </c>
      <c r="T103" s="95">
        <f t="shared" si="8"/>
        <v>1.0429553264604812</v>
      </c>
      <c r="U103" s="95">
        <f t="shared" si="8"/>
        <v>1.0230642504118617</v>
      </c>
      <c r="V103" s="95">
        <f t="shared" si="8"/>
        <v>1.0225442834138487</v>
      </c>
      <c r="W103" s="95">
        <f t="shared" si="8"/>
        <v>1</v>
      </c>
      <c r="X103" s="95">
        <f t="shared" si="8"/>
        <v>1.0263517060367453</v>
      </c>
      <c r="Y103" s="95">
        <f t="shared" si="8"/>
        <v>1.0987111292962357</v>
      </c>
      <c r="Z103" s="95"/>
      <c r="AA103" s="95"/>
      <c r="AB103" s="95"/>
      <c r="AC103" s="95"/>
      <c r="AD103" s="95"/>
      <c r="AE103" s="95"/>
      <c r="AF103" s="95"/>
      <c r="AG103" s="95"/>
      <c r="AH103" s="95"/>
      <c r="AI103" s="95"/>
      <c r="AJ103" s="95"/>
      <c r="AK103" s="95"/>
      <c r="AL103" s="95"/>
      <c r="AM103" s="95"/>
      <c r="AN103" s="96"/>
    </row>
    <row r="104" spans="2:40" ht="15" customHeight="1" x14ac:dyDescent="0.3">
      <c r="B104" s="245"/>
      <c r="C104" s="122">
        <f t="shared" si="5"/>
        <v>2019</v>
      </c>
      <c r="D104" s="29" t="s">
        <v>173</v>
      </c>
      <c r="E104" s="95">
        <f t="shared" si="8"/>
        <v>19.5</v>
      </c>
      <c r="F104" s="95">
        <f t="shared" si="8"/>
        <v>1.7412587412587412</v>
      </c>
      <c r="G104" s="95">
        <f t="shared" si="8"/>
        <v>1.8433734939759037</v>
      </c>
      <c r="H104" s="95">
        <f t="shared" si="8"/>
        <v>1.280319535221496</v>
      </c>
      <c r="I104" s="95">
        <f t="shared" si="8"/>
        <v>1.1718661372660237</v>
      </c>
      <c r="J104" s="95">
        <f t="shared" si="8"/>
        <v>1.063891577928364</v>
      </c>
      <c r="K104" s="95">
        <f t="shared" si="8"/>
        <v>1.0222929936305734</v>
      </c>
      <c r="L104" s="95">
        <f t="shared" si="8"/>
        <v>1.1157098353360035</v>
      </c>
      <c r="M104" s="95">
        <f t="shared" si="8"/>
        <v>1.01396090945353</v>
      </c>
      <c r="N104" s="95">
        <f t="shared" si="8"/>
        <v>1</v>
      </c>
      <c r="O104" s="95">
        <f t="shared" si="8"/>
        <v>1.0668764752163651</v>
      </c>
      <c r="P104" s="95">
        <f t="shared" si="8"/>
        <v>1.0652654867256637</v>
      </c>
      <c r="Q104" s="95">
        <f t="shared" si="8"/>
        <v>1.1349948078920042</v>
      </c>
      <c r="R104" s="95">
        <f t="shared" si="8"/>
        <v>1.0551997560231778</v>
      </c>
      <c r="S104" s="95">
        <f t="shared" si="8"/>
        <v>1.0248554913294798</v>
      </c>
      <c r="T104" s="95">
        <f t="shared" si="8"/>
        <v>1.0437112239142696</v>
      </c>
      <c r="U104" s="95">
        <f t="shared" si="8"/>
        <v>1.0059443393677385</v>
      </c>
      <c r="V104" s="95">
        <f t="shared" si="8"/>
        <v>1.0741337630942789</v>
      </c>
      <c r="W104" s="95">
        <f t="shared" si="8"/>
        <v>1.0242060515128781</v>
      </c>
      <c r="X104" s="95">
        <f t="shared" si="8"/>
        <v>1.0622588993603204</v>
      </c>
      <c r="Y104" s="95"/>
      <c r="Z104" s="95"/>
      <c r="AA104" s="95"/>
      <c r="AB104" s="95"/>
      <c r="AC104" s="95"/>
      <c r="AD104" s="95"/>
      <c r="AE104" s="95"/>
      <c r="AF104" s="95"/>
      <c r="AG104" s="95"/>
      <c r="AH104" s="95"/>
      <c r="AI104" s="95"/>
      <c r="AJ104" s="95"/>
      <c r="AK104" s="95"/>
      <c r="AL104" s="95"/>
      <c r="AM104" s="95"/>
      <c r="AN104" s="96"/>
    </row>
    <row r="105" spans="2:40" ht="15" customHeight="1" x14ac:dyDescent="0.3">
      <c r="B105" s="245"/>
      <c r="C105" s="122">
        <f t="shared" si="5"/>
        <v>2020</v>
      </c>
      <c r="D105" s="29" t="s">
        <v>174</v>
      </c>
      <c r="E105" s="95">
        <f t="shared" si="8"/>
        <v>2.3404255319148937</v>
      </c>
      <c r="F105" s="95">
        <f t="shared" si="8"/>
        <v>1.5418181818181818</v>
      </c>
      <c r="G105" s="95">
        <f t="shared" si="8"/>
        <v>1.4009433962264151</v>
      </c>
      <c r="H105" s="95">
        <f t="shared" si="8"/>
        <v>1.3164983164983164</v>
      </c>
      <c r="I105" s="95">
        <f t="shared" si="8"/>
        <v>1.1029411764705883</v>
      </c>
      <c r="J105" s="95">
        <f t="shared" si="8"/>
        <v>1.1855072463768115</v>
      </c>
      <c r="K105" s="95">
        <f t="shared" si="8"/>
        <v>1.2092909535452323</v>
      </c>
      <c r="L105" s="95">
        <f t="shared" si="8"/>
        <v>1.0384148807116862</v>
      </c>
      <c r="M105" s="95">
        <f t="shared" si="8"/>
        <v>1.0221962616822431</v>
      </c>
      <c r="N105" s="95">
        <f t="shared" si="8"/>
        <v>1.0102857142857142</v>
      </c>
      <c r="O105" s="95">
        <f t="shared" si="8"/>
        <v>1.0848416289592759</v>
      </c>
      <c r="P105" s="95">
        <f t="shared" si="8"/>
        <v>1.0458811261730969</v>
      </c>
      <c r="Q105" s="95">
        <f t="shared" si="8"/>
        <v>1.040877367896311</v>
      </c>
      <c r="R105" s="95">
        <f t="shared" si="8"/>
        <v>1.0274584929757344</v>
      </c>
      <c r="S105" s="95">
        <f t="shared" si="8"/>
        <v>1.0108763206960845</v>
      </c>
      <c r="T105" s="95">
        <f t="shared" si="8"/>
        <v>1.0369505072241008</v>
      </c>
      <c r="U105" s="95">
        <f t="shared" si="8"/>
        <v>1.0186766275346852</v>
      </c>
      <c r="V105" s="95">
        <f t="shared" si="8"/>
        <v>1.1483033583609801</v>
      </c>
      <c r="W105" s="95">
        <f t="shared" si="8"/>
        <v>1.0137868112930204</v>
      </c>
      <c r="X105" s="95"/>
      <c r="Y105" s="95"/>
      <c r="Z105" s="95"/>
      <c r="AA105" s="95"/>
      <c r="AB105" s="95"/>
      <c r="AC105" s="95"/>
      <c r="AD105" s="95"/>
      <c r="AE105" s="95"/>
      <c r="AF105" s="95"/>
      <c r="AG105" s="95"/>
      <c r="AH105" s="95"/>
      <c r="AI105" s="95"/>
      <c r="AJ105" s="95"/>
      <c r="AK105" s="95"/>
      <c r="AL105" s="95"/>
      <c r="AM105" s="95"/>
      <c r="AN105" s="96"/>
    </row>
    <row r="106" spans="2:40" ht="15" customHeight="1" x14ac:dyDescent="0.3">
      <c r="B106" s="245"/>
      <c r="C106" s="122">
        <f t="shared" si="5"/>
        <v>2020</v>
      </c>
      <c r="D106" s="29" t="s">
        <v>175</v>
      </c>
      <c r="E106" s="95">
        <f t="shared" si="8"/>
        <v>1.3583815028901733</v>
      </c>
      <c r="F106" s="95">
        <f t="shared" si="8"/>
        <v>2.3361702127659574</v>
      </c>
      <c r="G106" s="95">
        <f t="shared" si="8"/>
        <v>1.7340619307832423</v>
      </c>
      <c r="H106" s="95">
        <f t="shared" si="8"/>
        <v>1.5766806722689075</v>
      </c>
      <c r="I106" s="95">
        <f t="shared" si="8"/>
        <v>1.1518987341772151</v>
      </c>
      <c r="J106" s="95">
        <f t="shared" si="8"/>
        <v>1.1139386928860613</v>
      </c>
      <c r="K106" s="95">
        <f t="shared" si="8"/>
        <v>1.0051921079958464</v>
      </c>
      <c r="L106" s="95">
        <f t="shared" si="8"/>
        <v>1.1394628099173554</v>
      </c>
      <c r="M106" s="95">
        <f t="shared" si="8"/>
        <v>1.0747960108794197</v>
      </c>
      <c r="N106" s="95">
        <f t="shared" si="8"/>
        <v>1.1466891606916914</v>
      </c>
      <c r="O106" s="95">
        <f t="shared" si="8"/>
        <v>1.1051934677063411</v>
      </c>
      <c r="P106" s="95">
        <f t="shared" si="8"/>
        <v>1.0419329073482428</v>
      </c>
      <c r="Q106" s="95">
        <f t="shared" si="8"/>
        <v>1.0063881436054682</v>
      </c>
      <c r="R106" s="95">
        <f t="shared" si="8"/>
        <v>1.1047353053192841</v>
      </c>
      <c r="S106" s="95">
        <f t="shared" si="8"/>
        <v>1.0603309584003677</v>
      </c>
      <c r="T106" s="95">
        <f t="shared" si="8"/>
        <v>1.0254687330660019</v>
      </c>
      <c r="U106" s="95">
        <f t="shared" si="8"/>
        <v>1.0202388501373916</v>
      </c>
      <c r="V106" s="95">
        <f t="shared" si="8"/>
        <v>1</v>
      </c>
      <c r="W106" s="95"/>
      <c r="X106" s="95"/>
      <c r="Y106" s="95"/>
      <c r="Z106" s="95"/>
      <c r="AA106" s="95"/>
      <c r="AB106" s="95"/>
      <c r="AC106" s="95"/>
      <c r="AD106" s="95"/>
      <c r="AE106" s="95"/>
      <c r="AF106" s="95"/>
      <c r="AG106" s="95"/>
      <c r="AH106" s="95"/>
      <c r="AI106" s="95"/>
      <c r="AJ106" s="95"/>
      <c r="AK106" s="95"/>
      <c r="AL106" s="95"/>
      <c r="AM106" s="95"/>
      <c r="AN106" s="96"/>
    </row>
    <row r="107" spans="2:40" ht="15" customHeight="1" x14ac:dyDescent="0.3">
      <c r="B107" s="245"/>
      <c r="C107" s="122">
        <f t="shared" si="5"/>
        <v>2020</v>
      </c>
      <c r="D107" s="29" t="s">
        <v>176</v>
      </c>
      <c r="E107" s="95">
        <f t="shared" si="8"/>
        <v>1.7083333333333333</v>
      </c>
      <c r="F107" s="95">
        <f t="shared" si="8"/>
        <v>2.8170731707317072</v>
      </c>
      <c r="G107" s="95">
        <f t="shared" si="8"/>
        <v>1.361038961038961</v>
      </c>
      <c r="H107" s="95">
        <f t="shared" si="8"/>
        <v>1.25</v>
      </c>
      <c r="I107" s="95">
        <f t="shared" si="8"/>
        <v>1.0916030534351144</v>
      </c>
      <c r="J107" s="95">
        <f t="shared" si="8"/>
        <v>1.0932400932400932</v>
      </c>
      <c r="K107" s="95">
        <f t="shared" si="8"/>
        <v>1.0584221748400853</v>
      </c>
      <c r="L107" s="95">
        <f t="shared" si="8"/>
        <v>1.0632554391619662</v>
      </c>
      <c r="M107" s="95">
        <f t="shared" si="8"/>
        <v>1.1170898067449793</v>
      </c>
      <c r="N107" s="95">
        <f t="shared" si="8"/>
        <v>1.0603799185888738</v>
      </c>
      <c r="O107" s="95">
        <f t="shared" si="8"/>
        <v>1.017274472168906</v>
      </c>
      <c r="P107" s="95">
        <f t="shared" si="8"/>
        <v>1.0619496855345911</v>
      </c>
      <c r="Q107" s="95">
        <f t="shared" si="8"/>
        <v>1.0672194255256144</v>
      </c>
      <c r="R107" s="95">
        <f t="shared" si="8"/>
        <v>1.0874028856825748</v>
      </c>
      <c r="S107" s="95">
        <f t="shared" si="8"/>
        <v>1.0495024240877775</v>
      </c>
      <c r="T107" s="95">
        <f t="shared" si="8"/>
        <v>1.0522732798443959</v>
      </c>
      <c r="U107" s="95">
        <f t="shared" si="8"/>
        <v>1.0492144177449167</v>
      </c>
      <c r="V107" s="95"/>
      <c r="W107" s="95"/>
      <c r="X107" s="95"/>
      <c r="Y107" s="95"/>
      <c r="Z107" s="95"/>
      <c r="AA107" s="95"/>
      <c r="AB107" s="95"/>
      <c r="AC107" s="95"/>
      <c r="AD107" s="95"/>
      <c r="AE107" s="95"/>
      <c r="AF107" s="95"/>
      <c r="AG107" s="95"/>
      <c r="AH107" s="95"/>
      <c r="AI107" s="95"/>
      <c r="AJ107" s="95"/>
      <c r="AK107" s="95"/>
      <c r="AL107" s="95"/>
      <c r="AM107" s="95"/>
      <c r="AN107" s="96"/>
    </row>
    <row r="108" spans="2:40" ht="15" customHeight="1" x14ac:dyDescent="0.3">
      <c r="B108" s="245"/>
      <c r="C108" s="122">
        <f t="shared" si="5"/>
        <v>2020</v>
      </c>
      <c r="D108" s="29" t="s">
        <v>177</v>
      </c>
      <c r="E108" s="95">
        <f t="shared" si="8"/>
        <v>3.847457627118644</v>
      </c>
      <c r="F108" s="95">
        <f t="shared" si="8"/>
        <v>3.1233480176211454</v>
      </c>
      <c r="G108" s="95">
        <f t="shared" si="8"/>
        <v>2.0155148095909734</v>
      </c>
      <c r="H108" s="95">
        <f t="shared" si="8"/>
        <v>1.3296011196641007</v>
      </c>
      <c r="I108" s="95">
        <f t="shared" si="8"/>
        <v>1.0663157894736841</v>
      </c>
      <c r="J108" s="95">
        <f t="shared" si="8"/>
        <v>1.1016781836130305</v>
      </c>
      <c r="K108" s="95">
        <f t="shared" si="8"/>
        <v>1.1025985663082438</v>
      </c>
      <c r="L108" s="95">
        <f t="shared" si="8"/>
        <v>1.0763917106867127</v>
      </c>
      <c r="M108" s="95">
        <f t="shared" si="8"/>
        <v>1.0819177047942621</v>
      </c>
      <c r="N108" s="95">
        <f t="shared" si="8"/>
        <v>1.009420795533845</v>
      </c>
      <c r="O108" s="95">
        <f t="shared" si="8"/>
        <v>1.1040442447286554</v>
      </c>
      <c r="P108" s="95">
        <f t="shared" si="8"/>
        <v>1.0920475892298058</v>
      </c>
      <c r="Q108" s="95">
        <f t="shared" si="8"/>
        <v>1.0290137614678898</v>
      </c>
      <c r="R108" s="95">
        <f t="shared" si="8"/>
        <v>1.0757829042683607</v>
      </c>
      <c r="S108" s="95">
        <f t="shared" si="8"/>
        <v>1.0321143685900755</v>
      </c>
      <c r="T108" s="95">
        <f t="shared" si="8"/>
        <v>1.0347284954331024</v>
      </c>
      <c r="U108" s="95"/>
      <c r="V108" s="95"/>
      <c r="W108" s="95"/>
      <c r="X108" s="95"/>
      <c r="Y108" s="95"/>
      <c r="Z108" s="95"/>
      <c r="AA108" s="95"/>
      <c r="AB108" s="95"/>
      <c r="AC108" s="95"/>
      <c r="AD108" s="95"/>
      <c r="AE108" s="95"/>
      <c r="AF108" s="95"/>
      <c r="AG108" s="95"/>
      <c r="AH108" s="95"/>
      <c r="AI108" s="95"/>
      <c r="AJ108" s="95"/>
      <c r="AK108" s="95"/>
      <c r="AL108" s="95"/>
      <c r="AM108" s="95"/>
      <c r="AN108" s="96"/>
    </row>
    <row r="109" spans="2:40" ht="15" customHeight="1" x14ac:dyDescent="0.3">
      <c r="B109" s="245"/>
      <c r="C109" s="122">
        <f t="shared" si="5"/>
        <v>2021</v>
      </c>
      <c r="D109" s="29" t="s">
        <v>178</v>
      </c>
      <c r="E109" s="95" t="e">
        <f t="shared" si="8"/>
        <v>#DIV/0!</v>
      </c>
      <c r="F109" s="95">
        <f t="shared" si="8"/>
        <v>7.2716049382716053</v>
      </c>
      <c r="G109" s="95">
        <f t="shared" si="8"/>
        <v>2.2190152801358236</v>
      </c>
      <c r="H109" s="95">
        <f t="shared" si="8"/>
        <v>1.2547819433817904</v>
      </c>
      <c r="I109" s="95">
        <f t="shared" si="8"/>
        <v>1.2134146341463414</v>
      </c>
      <c r="J109" s="95">
        <f t="shared" si="8"/>
        <v>1</v>
      </c>
      <c r="K109" s="95">
        <f t="shared" si="8"/>
        <v>1.0562814070351758</v>
      </c>
      <c r="L109" s="95">
        <f t="shared" si="8"/>
        <v>1.1764985727878212</v>
      </c>
      <c r="M109" s="95">
        <f t="shared" si="8"/>
        <v>1.0198139911039223</v>
      </c>
      <c r="N109" s="95">
        <f t="shared" si="8"/>
        <v>1.0257731958762886</v>
      </c>
      <c r="O109" s="95">
        <f t="shared" si="8"/>
        <v>1.1492075763432548</v>
      </c>
      <c r="P109" s="95">
        <f t="shared" si="8"/>
        <v>1.0440632357887656</v>
      </c>
      <c r="Q109" s="95">
        <f t="shared" si="8"/>
        <v>1.097938144329897</v>
      </c>
      <c r="R109" s="95">
        <f t="shared" si="8"/>
        <v>1.0370892018779343</v>
      </c>
      <c r="S109" s="95">
        <f t="shared" si="8"/>
        <v>1.050701674966048</v>
      </c>
      <c r="T109" s="95"/>
      <c r="U109" s="95"/>
      <c r="V109" s="95"/>
      <c r="W109" s="95"/>
      <c r="X109" s="95"/>
      <c r="Y109" s="95"/>
      <c r="Z109" s="95"/>
      <c r="AA109" s="95"/>
      <c r="AB109" s="95"/>
      <c r="AC109" s="95"/>
      <c r="AD109" s="95"/>
      <c r="AE109" s="95"/>
      <c r="AF109" s="95"/>
      <c r="AG109" s="95"/>
      <c r="AH109" s="95"/>
      <c r="AI109" s="95"/>
      <c r="AJ109" s="95"/>
      <c r="AK109" s="95"/>
      <c r="AL109" s="95"/>
      <c r="AM109" s="95"/>
      <c r="AN109" s="96"/>
    </row>
    <row r="110" spans="2:40" ht="15" customHeight="1" x14ac:dyDescent="0.3">
      <c r="B110" s="245"/>
      <c r="C110" s="122">
        <f t="shared" si="5"/>
        <v>2021</v>
      </c>
      <c r="D110" s="29" t="s">
        <v>179</v>
      </c>
      <c r="E110" s="95" t="e">
        <f t="shared" si="8"/>
        <v>#DIV/0!</v>
      </c>
      <c r="F110" s="95">
        <f t="shared" si="8"/>
        <v>10.384615384615385</v>
      </c>
      <c r="G110" s="95">
        <f t="shared" si="8"/>
        <v>1.1518518518518519</v>
      </c>
      <c r="H110" s="95">
        <f t="shared" si="8"/>
        <v>1.1511254019292605</v>
      </c>
      <c r="I110" s="95">
        <f t="shared" si="8"/>
        <v>1.6312849162011174</v>
      </c>
      <c r="J110" s="95">
        <f t="shared" si="8"/>
        <v>1.1626712328767124</v>
      </c>
      <c r="K110" s="95">
        <f t="shared" si="8"/>
        <v>1.1678939617083948</v>
      </c>
      <c r="L110" s="95">
        <f t="shared" si="8"/>
        <v>1.1084489281210592</v>
      </c>
      <c r="M110" s="95">
        <f t="shared" si="8"/>
        <v>1.0802047781569966</v>
      </c>
      <c r="N110" s="95">
        <f t="shared" si="8"/>
        <v>1.0695102685624012</v>
      </c>
      <c r="O110" s="95">
        <f t="shared" si="8"/>
        <v>1.1683899556868538</v>
      </c>
      <c r="P110" s="95">
        <f t="shared" si="8"/>
        <v>1.1694058154235145</v>
      </c>
      <c r="Q110" s="95">
        <f t="shared" si="8"/>
        <v>1.1186306306306306</v>
      </c>
      <c r="R110" s="95">
        <f t="shared" si="8"/>
        <v>1.1860704851491528</v>
      </c>
      <c r="S110" s="95"/>
      <c r="T110" s="95"/>
      <c r="U110" s="95"/>
      <c r="V110" s="95"/>
      <c r="W110" s="95"/>
      <c r="X110" s="95"/>
      <c r="Y110" s="95"/>
      <c r="Z110" s="95"/>
      <c r="AA110" s="95"/>
      <c r="AB110" s="95"/>
      <c r="AC110" s="95"/>
      <c r="AD110" s="95"/>
      <c r="AE110" s="95"/>
      <c r="AF110" s="95"/>
      <c r="AG110" s="95"/>
      <c r="AH110" s="95"/>
      <c r="AI110" s="95"/>
      <c r="AJ110" s="95"/>
      <c r="AK110" s="95"/>
      <c r="AL110" s="95"/>
      <c r="AM110" s="95"/>
      <c r="AN110" s="96"/>
    </row>
    <row r="111" spans="2:40" ht="15" customHeight="1" x14ac:dyDescent="0.3">
      <c r="B111" s="245"/>
      <c r="C111" s="122">
        <f t="shared" si="5"/>
        <v>2021</v>
      </c>
      <c r="D111" s="29" t="s">
        <v>180</v>
      </c>
      <c r="E111" s="95">
        <f t="shared" si="8"/>
        <v>2.8442622950819674</v>
      </c>
      <c r="F111" s="95">
        <f t="shared" si="8"/>
        <v>1.4985590778097984</v>
      </c>
      <c r="G111" s="95">
        <f t="shared" si="8"/>
        <v>1.4423076923076923</v>
      </c>
      <c r="H111" s="95">
        <f t="shared" si="8"/>
        <v>1.9319999999999999</v>
      </c>
      <c r="I111" s="95">
        <f t="shared" si="8"/>
        <v>1.3478260869565217</v>
      </c>
      <c r="J111" s="95">
        <f t="shared" si="8"/>
        <v>1.2580645161290323</v>
      </c>
      <c r="K111" s="95">
        <f t="shared" si="8"/>
        <v>1.0358160358160358</v>
      </c>
      <c r="L111" s="95">
        <f t="shared" si="8"/>
        <v>1.0263261296660118</v>
      </c>
      <c r="M111" s="95">
        <f t="shared" si="8"/>
        <v>1.0815467075038285</v>
      </c>
      <c r="N111" s="95">
        <f t="shared" si="8"/>
        <v>1.1231858407079647</v>
      </c>
      <c r="O111" s="95">
        <f t="shared" si="8"/>
        <v>1.0356129845572013</v>
      </c>
      <c r="P111" s="95">
        <f t="shared" si="8"/>
        <v>1.0637248934875227</v>
      </c>
      <c r="Q111" s="95">
        <f t="shared" si="8"/>
        <v>1.0704354294215255</v>
      </c>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6"/>
    </row>
    <row r="112" spans="2:40" ht="15" customHeight="1" x14ac:dyDescent="0.3">
      <c r="B112" s="245"/>
      <c r="C112" s="122">
        <f t="shared" si="5"/>
        <v>2021</v>
      </c>
      <c r="D112" s="29" t="s">
        <v>181</v>
      </c>
      <c r="E112" s="95" t="e">
        <f t="shared" si="8"/>
        <v>#DIV/0!</v>
      </c>
      <c r="F112" s="95">
        <f t="shared" si="8"/>
        <v>5.2558139534883717</v>
      </c>
      <c r="G112" s="95">
        <f t="shared" si="8"/>
        <v>2.4402654867256639</v>
      </c>
      <c r="H112" s="95">
        <f t="shared" si="8"/>
        <v>1.2103354487760654</v>
      </c>
      <c r="I112" s="95">
        <f t="shared" si="8"/>
        <v>1.4644194756554307</v>
      </c>
      <c r="J112" s="95">
        <f t="shared" si="8"/>
        <v>1.1258312020460357</v>
      </c>
      <c r="K112" s="95">
        <f t="shared" si="8"/>
        <v>1.0990458882326215</v>
      </c>
      <c r="L112" s="95">
        <f t="shared" si="8"/>
        <v>1.0963207937164117</v>
      </c>
      <c r="M112" s="95">
        <f>N72/M72</f>
        <v>1.0487933634992459</v>
      </c>
      <c r="N112" s="95">
        <f>O72/N72</f>
        <v>1.0417056158768965</v>
      </c>
      <c r="O112" s="95">
        <f>P72/O72</f>
        <v>1.1170014495754814</v>
      </c>
      <c r="P112" s="95">
        <f>Q72/P72</f>
        <v>1.0773699171919418</v>
      </c>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c r="AN112" s="96"/>
    </row>
    <row r="113" spans="2:40" ht="15" customHeight="1" x14ac:dyDescent="0.3">
      <c r="B113" s="245"/>
      <c r="C113" s="122">
        <f t="shared" si="5"/>
        <v>2022</v>
      </c>
      <c r="D113" s="29" t="s">
        <v>182</v>
      </c>
      <c r="E113" s="95">
        <f t="shared" ref="E113:O123" si="9">F73/E73</f>
        <v>1</v>
      </c>
      <c r="F113" s="95">
        <f t="shared" si="9"/>
        <v>8.9499999999999993</v>
      </c>
      <c r="G113" s="95">
        <f t="shared" si="9"/>
        <v>2.8435754189944134</v>
      </c>
      <c r="H113" s="95">
        <f t="shared" si="9"/>
        <v>2.0137524557956779</v>
      </c>
      <c r="I113" s="95">
        <f t="shared" si="9"/>
        <v>1.2302439024390244</v>
      </c>
      <c r="J113" s="95">
        <f t="shared" si="9"/>
        <v>1.1245043616177637</v>
      </c>
      <c r="K113" s="95">
        <f t="shared" si="9"/>
        <v>1.1035260930888575</v>
      </c>
      <c r="L113" s="95">
        <f t="shared" si="9"/>
        <v>1.1834100204498978</v>
      </c>
      <c r="M113" s="95">
        <f t="shared" si="9"/>
        <v>1.0567015876444541</v>
      </c>
      <c r="N113" s="95">
        <f t="shared" si="9"/>
        <v>1.2135118560915781</v>
      </c>
      <c r="O113" s="95">
        <f t="shared" si="9"/>
        <v>1.0326791880737809</v>
      </c>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6"/>
    </row>
    <row r="114" spans="2:40" ht="15" customHeight="1" x14ac:dyDescent="0.3">
      <c r="B114" s="245"/>
      <c r="C114" s="122">
        <f t="shared" si="5"/>
        <v>2022</v>
      </c>
      <c r="D114" s="29" t="s">
        <v>183</v>
      </c>
      <c r="E114" s="95" t="e">
        <f t="shared" si="9"/>
        <v>#DIV/0!</v>
      </c>
      <c r="F114" s="95">
        <f t="shared" si="9"/>
        <v>2.3185840707964602</v>
      </c>
      <c r="G114" s="95">
        <f t="shared" si="9"/>
        <v>1.9141221374045803</v>
      </c>
      <c r="H114" s="95">
        <f t="shared" si="9"/>
        <v>1.2552342971086741</v>
      </c>
      <c r="I114" s="95">
        <f t="shared" si="9"/>
        <v>1.2279586973788721</v>
      </c>
      <c r="J114" s="95">
        <f t="shared" si="9"/>
        <v>1.1375161707632599</v>
      </c>
      <c r="K114" s="95">
        <f t="shared" si="9"/>
        <v>1.5355396337996132</v>
      </c>
      <c r="L114" s="95">
        <f t="shared" si="9"/>
        <v>1.0903569841504963</v>
      </c>
      <c r="M114" s="95">
        <f t="shared" si="9"/>
        <v>1.1179866865914958</v>
      </c>
      <c r="N114" s="95">
        <f t="shared" si="9"/>
        <v>1.1015857585515523</v>
      </c>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6"/>
    </row>
    <row r="115" spans="2:40" ht="15" customHeight="1" x14ac:dyDescent="0.3">
      <c r="B115" s="245"/>
      <c r="C115" s="122">
        <f t="shared" si="5"/>
        <v>2022</v>
      </c>
      <c r="D115" s="29" t="s">
        <v>184</v>
      </c>
      <c r="E115" s="95" t="e">
        <f t="shared" si="9"/>
        <v>#DIV/0!</v>
      </c>
      <c r="F115" s="95">
        <f t="shared" si="9"/>
        <v>52.02</v>
      </c>
      <c r="G115" s="95">
        <f t="shared" si="9"/>
        <v>1.6343713956170705</v>
      </c>
      <c r="H115" s="95">
        <f t="shared" si="9"/>
        <v>1.2552340625735121</v>
      </c>
      <c r="I115" s="95">
        <f t="shared" si="9"/>
        <v>1.2417541229385307</v>
      </c>
      <c r="J115" s="95">
        <f t="shared" si="9"/>
        <v>1.3333836402052521</v>
      </c>
      <c r="K115" s="95">
        <f t="shared" si="9"/>
        <v>1.1222410865874364</v>
      </c>
      <c r="L115" s="95">
        <f t="shared" si="9"/>
        <v>1.189813414019163</v>
      </c>
      <c r="M115" s="95">
        <f t="shared" si="9"/>
        <v>1.2331948800542512</v>
      </c>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c r="AN115" s="96"/>
    </row>
    <row r="116" spans="2:40" ht="15" customHeight="1" x14ac:dyDescent="0.3">
      <c r="B116" s="245"/>
      <c r="C116" s="122">
        <f t="shared" si="5"/>
        <v>2022</v>
      </c>
      <c r="D116" s="29" t="s">
        <v>185</v>
      </c>
      <c r="E116" s="95">
        <f t="shared" si="9"/>
        <v>2.9754098360655736</v>
      </c>
      <c r="F116" s="95">
        <f t="shared" si="9"/>
        <v>1.2727272727272727</v>
      </c>
      <c r="G116" s="95">
        <f t="shared" si="9"/>
        <v>2.1554112554112552</v>
      </c>
      <c r="H116" s="95">
        <f t="shared" si="9"/>
        <v>1.456115685880699</v>
      </c>
      <c r="I116" s="95">
        <f t="shared" si="9"/>
        <v>1.1517241379310346</v>
      </c>
      <c r="J116" s="95">
        <f t="shared" si="9"/>
        <v>1.1760479041916168</v>
      </c>
      <c r="K116" s="95">
        <f t="shared" si="9"/>
        <v>1.3293279022403259</v>
      </c>
      <c r="L116" s="95">
        <f t="shared" si="9"/>
        <v>1.2943159184924162</v>
      </c>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6"/>
    </row>
    <row r="117" spans="2:40" ht="14" x14ac:dyDescent="0.3">
      <c r="B117" s="245"/>
      <c r="C117" s="122">
        <f t="shared" si="5"/>
        <v>2023</v>
      </c>
      <c r="D117" s="29" t="s">
        <v>186</v>
      </c>
      <c r="E117" s="95" t="e">
        <f t="shared" si="9"/>
        <v>#DIV/0!</v>
      </c>
      <c r="F117" s="95">
        <f t="shared" si="9"/>
        <v>3.3125</v>
      </c>
      <c r="G117" s="95">
        <f t="shared" si="9"/>
        <v>2.1327044025157234</v>
      </c>
      <c r="H117" s="95">
        <f t="shared" si="9"/>
        <v>1.786788557947508</v>
      </c>
      <c r="I117" s="95">
        <f t="shared" si="9"/>
        <v>1.3431259283710184</v>
      </c>
      <c r="J117" s="95">
        <f t="shared" si="9"/>
        <v>1.2806586384861145</v>
      </c>
      <c r="K117" s="95">
        <f t="shared" si="9"/>
        <v>1.183841872961044</v>
      </c>
      <c r="L117" s="95"/>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c r="AK117" s="95"/>
      <c r="AL117" s="95"/>
      <c r="AM117" s="95"/>
      <c r="AN117" s="96"/>
    </row>
    <row r="118" spans="2:40" ht="14" x14ac:dyDescent="0.3">
      <c r="B118" s="245"/>
      <c r="C118" s="122">
        <f t="shared" si="5"/>
        <v>2023</v>
      </c>
      <c r="D118" s="29" t="s">
        <v>187</v>
      </c>
      <c r="E118" s="95" t="e">
        <f t="shared" si="9"/>
        <v>#DIV/0!</v>
      </c>
      <c r="F118" s="95">
        <f t="shared" si="9"/>
        <v>3.43</v>
      </c>
      <c r="G118" s="95">
        <f t="shared" si="9"/>
        <v>2.2448979591836733</v>
      </c>
      <c r="H118" s="95">
        <f t="shared" si="9"/>
        <v>1.6659740259740259</v>
      </c>
      <c r="I118" s="95">
        <f t="shared" si="9"/>
        <v>1.3869660118490801</v>
      </c>
      <c r="J118" s="95">
        <f t="shared" si="9"/>
        <v>1.2505620503597121</v>
      </c>
      <c r="K118" s="95"/>
      <c r="L118" s="95"/>
      <c r="M118" s="95"/>
      <c r="N118" s="95"/>
      <c r="O118" s="95"/>
      <c r="P118" s="95"/>
      <c r="Q118" s="95"/>
      <c r="R118" s="95"/>
      <c r="S118" s="95"/>
      <c r="T118" s="95"/>
      <c r="U118" s="95"/>
      <c r="V118" s="95"/>
      <c r="W118" s="95"/>
      <c r="X118" s="95"/>
      <c r="Y118" s="95"/>
      <c r="Z118" s="95"/>
      <c r="AA118" s="95"/>
      <c r="AB118" s="95"/>
      <c r="AC118" s="95"/>
      <c r="AD118" s="95"/>
      <c r="AE118" s="95"/>
      <c r="AF118" s="95"/>
      <c r="AG118" s="95"/>
      <c r="AH118" s="95"/>
      <c r="AI118" s="95"/>
      <c r="AJ118" s="95"/>
      <c r="AK118" s="95"/>
      <c r="AL118" s="95"/>
      <c r="AM118" s="95"/>
      <c r="AN118" s="96"/>
    </row>
    <row r="119" spans="2:40" ht="14" x14ac:dyDescent="0.3">
      <c r="B119" s="245"/>
      <c r="C119" s="122">
        <f t="shared" si="5"/>
        <v>2023</v>
      </c>
      <c r="D119" s="29" t="s">
        <v>188</v>
      </c>
      <c r="E119" s="95">
        <f t="shared" si="9"/>
        <v>1</v>
      </c>
      <c r="F119" s="95">
        <f t="shared" si="9"/>
        <v>11.594117647058823</v>
      </c>
      <c r="G119" s="95">
        <f t="shared" si="9"/>
        <v>2.6321664129883309</v>
      </c>
      <c r="H119" s="95">
        <f t="shared" si="9"/>
        <v>1.4040092521202776</v>
      </c>
      <c r="I119" s="95">
        <f t="shared" si="9"/>
        <v>1.3322350356946733</v>
      </c>
      <c r="J119" s="95"/>
      <c r="K119" s="95"/>
      <c r="L119" s="95"/>
      <c r="M119" s="95"/>
      <c r="N119" s="95"/>
      <c r="O119" s="95"/>
      <c r="P119" s="95"/>
      <c r="Q119" s="95"/>
      <c r="R119" s="95"/>
      <c r="S119" s="95"/>
      <c r="T119" s="95"/>
      <c r="U119" s="95"/>
      <c r="V119" s="95"/>
      <c r="W119" s="95"/>
      <c r="X119" s="95"/>
      <c r="Y119" s="95"/>
      <c r="Z119" s="95"/>
      <c r="AA119" s="95"/>
      <c r="AB119" s="95"/>
      <c r="AC119" s="95"/>
      <c r="AD119" s="95"/>
      <c r="AE119" s="95"/>
      <c r="AF119" s="95"/>
      <c r="AG119" s="95"/>
      <c r="AH119" s="95"/>
      <c r="AI119" s="95"/>
      <c r="AJ119" s="95"/>
      <c r="AK119" s="95"/>
      <c r="AL119" s="95"/>
      <c r="AM119" s="95"/>
      <c r="AN119" s="96"/>
    </row>
    <row r="120" spans="2:40" ht="14" x14ac:dyDescent="0.3">
      <c r="B120" s="245"/>
      <c r="C120" s="122">
        <f t="shared" si="5"/>
        <v>2023</v>
      </c>
      <c r="D120" s="29" t="s">
        <v>189</v>
      </c>
      <c r="E120" s="95" t="e">
        <f t="shared" si="9"/>
        <v>#DIV/0!</v>
      </c>
      <c r="F120" s="95" t="e">
        <f t="shared" si="9"/>
        <v>#DIV/0!</v>
      </c>
      <c r="G120" s="95">
        <f t="shared" si="9"/>
        <v>3.4434782608695653</v>
      </c>
      <c r="H120" s="95">
        <f t="shared" si="9"/>
        <v>1.8661616161616161</v>
      </c>
      <c r="I120" s="95"/>
      <c r="J120" s="95"/>
      <c r="K120" s="95"/>
      <c r="L120" s="95"/>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c r="AN120" s="96"/>
    </row>
    <row r="121" spans="2:40" ht="14" x14ac:dyDescent="0.3">
      <c r="B121" s="245"/>
      <c r="C121" s="122">
        <f t="shared" si="5"/>
        <v>2024</v>
      </c>
      <c r="D121" s="29" t="s">
        <v>190</v>
      </c>
      <c r="E121" s="95" t="e">
        <f t="shared" si="9"/>
        <v>#DIV/0!</v>
      </c>
      <c r="F121" s="95">
        <f t="shared" si="9"/>
        <v>12.254545454545454</v>
      </c>
      <c r="G121" s="95">
        <f t="shared" si="9"/>
        <v>3.4725519287833828</v>
      </c>
      <c r="H121" s="95"/>
      <c r="I121" s="95"/>
      <c r="J121" s="95"/>
      <c r="K121" s="95"/>
      <c r="L121" s="95"/>
      <c r="M121" s="95"/>
      <c r="N121" s="95"/>
      <c r="O121" s="95"/>
      <c r="P121" s="95"/>
      <c r="Q121" s="95"/>
      <c r="R121" s="95"/>
      <c r="S121" s="95"/>
      <c r="T121" s="95"/>
      <c r="U121" s="95"/>
      <c r="V121" s="95"/>
      <c r="W121" s="95"/>
      <c r="X121" s="95"/>
      <c r="Y121" s="95"/>
      <c r="Z121" s="95"/>
      <c r="AA121" s="95"/>
      <c r="AB121" s="95"/>
      <c r="AC121" s="95"/>
      <c r="AD121" s="95"/>
      <c r="AE121" s="95"/>
      <c r="AF121" s="95"/>
      <c r="AG121" s="95"/>
      <c r="AH121" s="95"/>
      <c r="AI121" s="95"/>
      <c r="AJ121" s="95"/>
      <c r="AK121" s="95"/>
      <c r="AL121" s="95"/>
      <c r="AM121" s="95"/>
      <c r="AN121" s="96"/>
    </row>
    <row r="122" spans="2:40" ht="14" x14ac:dyDescent="0.3">
      <c r="B122" s="245"/>
      <c r="C122" s="122">
        <f t="shared" si="5"/>
        <v>2024</v>
      </c>
      <c r="D122" s="29" t="s">
        <v>191</v>
      </c>
      <c r="E122" s="95" t="e">
        <f t="shared" si="9"/>
        <v>#DIV/0!</v>
      </c>
      <c r="F122" s="95">
        <f t="shared" si="9"/>
        <v>29.88</v>
      </c>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6"/>
    </row>
    <row r="123" spans="2:40" ht="14" x14ac:dyDescent="0.3">
      <c r="B123" s="245"/>
      <c r="C123" s="122">
        <f t="shared" si="5"/>
        <v>2024</v>
      </c>
      <c r="D123" s="29" t="s">
        <v>192</v>
      </c>
      <c r="E123" s="95">
        <f t="shared" si="9"/>
        <v>13.916666666666666</v>
      </c>
      <c r="F123" s="95"/>
      <c r="G123" s="95"/>
      <c r="H123" s="95"/>
      <c r="I123" s="95"/>
      <c r="J123" s="95"/>
      <c r="K123" s="95"/>
      <c r="L123" s="95"/>
      <c r="M123" s="95"/>
      <c r="N123" s="95"/>
      <c r="O123" s="95"/>
      <c r="P123" s="95"/>
      <c r="Q123" s="95"/>
      <c r="R123" s="95"/>
      <c r="S123" s="95"/>
      <c r="T123" s="95"/>
      <c r="U123" s="95"/>
      <c r="V123" s="95"/>
      <c r="W123" s="95"/>
      <c r="X123" s="95"/>
      <c r="Y123" s="95"/>
      <c r="Z123" s="95"/>
      <c r="AA123" s="95"/>
      <c r="AB123" s="95"/>
      <c r="AC123" s="95"/>
      <c r="AD123" s="95"/>
      <c r="AE123" s="95"/>
      <c r="AF123" s="95"/>
      <c r="AG123" s="95"/>
      <c r="AH123" s="95"/>
      <c r="AI123" s="95"/>
      <c r="AJ123" s="95"/>
      <c r="AK123" s="95"/>
      <c r="AL123" s="95"/>
      <c r="AM123" s="95"/>
      <c r="AN123" s="96"/>
    </row>
    <row r="124" spans="2:40" ht="14" x14ac:dyDescent="0.3">
      <c r="B124" s="245"/>
      <c r="C124" s="123">
        <f t="shared" si="5"/>
        <v>2024</v>
      </c>
      <c r="D124" s="41" t="s">
        <v>193</v>
      </c>
      <c r="E124" s="97"/>
      <c r="F124" s="98"/>
      <c r="G124" s="98"/>
      <c r="H124" s="98"/>
      <c r="I124" s="98"/>
      <c r="J124" s="98"/>
      <c r="K124" s="98"/>
      <c r="L124" s="98"/>
      <c r="M124" s="98"/>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9"/>
    </row>
    <row r="126" spans="2:40" ht="14" x14ac:dyDescent="0.3">
      <c r="C126" s="84" t="s">
        <v>35</v>
      </c>
      <c r="D126" s="100"/>
      <c r="E126" s="100">
        <f t="shared" ref="E126:AN126" si="10">E171</f>
        <v>4.5753176043557167</v>
      </c>
      <c r="F126" s="100">
        <f t="shared" si="10"/>
        <v>2.6154195870430006</v>
      </c>
      <c r="G126" s="100">
        <f t="shared" si="10"/>
        <v>2.007151317737637</v>
      </c>
      <c r="H126" s="100">
        <f t="shared" si="10"/>
        <v>1.4136015647682645</v>
      </c>
      <c r="I126" s="100">
        <f t="shared" si="10"/>
        <v>1.2139606818422919</v>
      </c>
      <c r="J126" s="100">
        <f t="shared" si="10"/>
        <v>1.1566772578471018</v>
      </c>
      <c r="K126" s="100">
        <f t="shared" si="10"/>
        <v>1.1356070524570132</v>
      </c>
      <c r="L126" s="100">
        <f t="shared" si="10"/>
        <v>1.1051497730711044</v>
      </c>
      <c r="M126" s="100">
        <f t="shared" si="10"/>
        <v>1.0805701769742806</v>
      </c>
      <c r="N126" s="100">
        <f t="shared" si="10"/>
        <v>1.0821792899071065</v>
      </c>
      <c r="O126" s="100">
        <f t="shared" si="10"/>
        <v>1.0765380346751454</v>
      </c>
      <c r="P126" s="100">
        <f t="shared" si="10"/>
        <v>1.0814753907500654</v>
      </c>
      <c r="Q126" s="100">
        <f t="shared" si="10"/>
        <v>1.0670369099694084</v>
      </c>
      <c r="R126" s="100">
        <f t="shared" si="10"/>
        <v>1.0626371191927566</v>
      </c>
      <c r="S126" s="100">
        <f t="shared" si="10"/>
        <v>1.0389659733249219</v>
      </c>
      <c r="T126" s="100">
        <f t="shared" si="10"/>
        <v>1.0441335839876147</v>
      </c>
      <c r="U126" s="100">
        <f t="shared" si="10"/>
        <v>1.0269489234518077</v>
      </c>
      <c r="V126" s="100">
        <f t="shared" si="10"/>
        <v>1.0435919649580192</v>
      </c>
      <c r="W126" s="100">
        <f t="shared" si="10"/>
        <v>1.025947777372431</v>
      </c>
      <c r="X126" s="100">
        <f t="shared" si="10"/>
        <v>1.0330357063374076</v>
      </c>
      <c r="Y126" s="100">
        <f t="shared" si="10"/>
        <v>1.0355862580467257</v>
      </c>
      <c r="Z126" s="100">
        <f t="shared" si="10"/>
        <v>1.0327090665539354</v>
      </c>
      <c r="AA126" s="100">
        <f t="shared" si="10"/>
        <v>1.0298232836278607</v>
      </c>
      <c r="AB126" s="100">
        <f t="shared" si="10"/>
        <v>1.0229008093628151</v>
      </c>
      <c r="AC126" s="100">
        <f t="shared" si="10"/>
        <v>1.0112815295928215</v>
      </c>
      <c r="AD126" s="100">
        <f t="shared" si="10"/>
        <v>1.0261997538966365</v>
      </c>
      <c r="AE126" s="100">
        <f t="shared" si="10"/>
        <v>1.0201752316490811</v>
      </c>
      <c r="AF126" s="100">
        <f t="shared" si="10"/>
        <v>1.0152517208800107</v>
      </c>
      <c r="AG126" s="100">
        <f t="shared" si="10"/>
        <v>1.0152177415024433</v>
      </c>
      <c r="AH126" s="100">
        <f t="shared" si="10"/>
        <v>1.0184486117876279</v>
      </c>
      <c r="AI126" s="100">
        <f t="shared" si="10"/>
        <v>1.0150206533984227</v>
      </c>
      <c r="AJ126" s="100">
        <f t="shared" si="10"/>
        <v>1.0167605633802816</v>
      </c>
      <c r="AK126" s="100">
        <f t="shared" si="10"/>
        <v>1</v>
      </c>
      <c r="AL126" s="100">
        <f t="shared" si="10"/>
        <v>1.0342721893491125</v>
      </c>
      <c r="AM126" s="100">
        <f t="shared" si="10"/>
        <v>1</v>
      </c>
      <c r="AN126" s="115">
        <f t="shared" si="10"/>
        <v>0</v>
      </c>
    </row>
    <row r="127" spans="2:40" ht="14" x14ac:dyDescent="0.3">
      <c r="C127" s="222" t="s">
        <v>204</v>
      </c>
      <c r="D127" s="98"/>
      <c r="E127" s="98">
        <f t="shared" ref="E127:AN127" si="11">E217</f>
        <v>5.1600212652844233</v>
      </c>
      <c r="F127" s="98">
        <f t="shared" si="11"/>
        <v>3.578598848368522</v>
      </c>
      <c r="G127" s="98">
        <f t="shared" si="11"/>
        <v>1.9653087701089778</v>
      </c>
      <c r="H127" s="98">
        <f t="shared" si="11"/>
        <v>1.4288589906755669</v>
      </c>
      <c r="I127" s="98">
        <f t="shared" si="11"/>
        <v>1.235601445168603</v>
      </c>
      <c r="J127" s="98">
        <f t="shared" si="11"/>
        <v>1.1602519753850635</v>
      </c>
      <c r="K127" s="98">
        <f t="shared" si="11"/>
        <v>1.138162127727345</v>
      </c>
      <c r="L127" s="98">
        <f t="shared" si="11"/>
        <v>1.1054450824541058</v>
      </c>
      <c r="M127" s="98">
        <f t="shared" si="11"/>
        <v>1.0745019792102468</v>
      </c>
      <c r="N127" s="98">
        <f t="shared" si="11"/>
        <v>1.0738184966388267</v>
      </c>
      <c r="O127" s="98">
        <f t="shared" si="11"/>
        <v>1.0716668566811574</v>
      </c>
      <c r="P127" s="98">
        <f t="shared" si="11"/>
        <v>1.0839538146109853</v>
      </c>
      <c r="Q127" s="98">
        <f t="shared" si="11"/>
        <v>1.0686495911549263</v>
      </c>
      <c r="R127" s="98">
        <f t="shared" si="11"/>
        <v>1.0649960233125155</v>
      </c>
      <c r="S127" s="98">
        <f t="shared" si="11"/>
        <v>1.0394886387553566</v>
      </c>
      <c r="T127" s="98">
        <f t="shared" si="11"/>
        <v>1.0440298194915609</v>
      </c>
      <c r="U127" s="98">
        <f t="shared" si="11"/>
        <v>1.0297870549617036</v>
      </c>
      <c r="V127" s="98">
        <f t="shared" si="11"/>
        <v>1.0431976933770402</v>
      </c>
      <c r="W127" s="98">
        <f t="shared" si="11"/>
        <v>1.0266507026603326</v>
      </c>
      <c r="X127" s="98">
        <f t="shared" si="11"/>
        <v>1.0330357063374076</v>
      </c>
      <c r="Y127" s="98">
        <f t="shared" si="11"/>
        <v>1.0355862580467257</v>
      </c>
      <c r="Z127" s="98">
        <f t="shared" si="11"/>
        <v>1.0327090665539354</v>
      </c>
      <c r="AA127" s="98">
        <f t="shared" si="11"/>
        <v>1.0298232836278607</v>
      </c>
      <c r="AB127" s="98">
        <f t="shared" si="11"/>
        <v>1.0229008093628151</v>
      </c>
      <c r="AC127" s="98">
        <f t="shared" si="11"/>
        <v>1.0112815295928215</v>
      </c>
      <c r="AD127" s="98">
        <f t="shared" si="11"/>
        <v>1.0261997538966365</v>
      </c>
      <c r="AE127" s="98">
        <f t="shared" si="11"/>
        <v>1.0201752316490811</v>
      </c>
      <c r="AF127" s="98">
        <f t="shared" si="11"/>
        <v>1.0152517208800107</v>
      </c>
      <c r="AG127" s="98">
        <f t="shared" si="11"/>
        <v>1.0152177415024433</v>
      </c>
      <c r="AH127" s="98">
        <f t="shared" si="11"/>
        <v>1.0184486117876279</v>
      </c>
      <c r="AI127" s="98">
        <f t="shared" si="11"/>
        <v>1.0150206533984227</v>
      </c>
      <c r="AJ127" s="98">
        <f t="shared" si="11"/>
        <v>1.0167605633802816</v>
      </c>
      <c r="AK127" s="98">
        <f t="shared" si="11"/>
        <v>1</v>
      </c>
      <c r="AL127" s="98">
        <f t="shared" si="11"/>
        <v>1.0342721893491125</v>
      </c>
      <c r="AM127" s="98">
        <f t="shared" si="11"/>
        <v>1</v>
      </c>
      <c r="AN127" s="21">
        <f t="shared" si="11"/>
        <v>0</v>
      </c>
    </row>
    <row r="129" spans="2:43" ht="14" x14ac:dyDescent="0.3">
      <c r="C129" s="10" t="s">
        <v>235</v>
      </c>
    </row>
    <row r="130" spans="2:43" ht="14" x14ac:dyDescent="0.3">
      <c r="E130" s="244" t="s">
        <v>121</v>
      </c>
      <c r="F130" s="244"/>
      <c r="G130" s="244"/>
      <c r="H130" s="244"/>
      <c r="I130" s="244"/>
      <c r="J130" s="244"/>
      <c r="K130" s="244"/>
      <c r="L130" s="244"/>
      <c r="M130" s="244"/>
      <c r="N130" s="244"/>
      <c r="O130" s="244"/>
      <c r="P130" s="244"/>
      <c r="Q130" s="244"/>
      <c r="R130" s="244"/>
      <c r="S130" s="244"/>
      <c r="T130" s="244"/>
      <c r="U130" s="244"/>
      <c r="V130" s="244"/>
      <c r="W130" s="244"/>
      <c r="X130" s="244"/>
      <c r="Y130" s="244"/>
      <c r="Z130" s="244"/>
      <c r="AA130" s="244"/>
      <c r="AB130" s="244"/>
      <c r="AC130" s="244"/>
      <c r="AD130" s="244"/>
      <c r="AE130" s="244"/>
      <c r="AF130" s="244"/>
      <c r="AG130" s="244"/>
      <c r="AH130" s="244"/>
      <c r="AI130" s="244"/>
      <c r="AJ130" s="244"/>
      <c r="AK130" s="244"/>
      <c r="AL130" s="244"/>
      <c r="AM130" s="244"/>
      <c r="AN130" s="244"/>
    </row>
    <row r="131" spans="2:43" ht="14" x14ac:dyDescent="0.3">
      <c r="C131" s="23" t="s">
        <v>151</v>
      </c>
      <c r="D131" s="23" t="s">
        <v>152</v>
      </c>
      <c r="E131" s="28">
        <v>0</v>
      </c>
      <c r="F131" s="28">
        <f t="shared" ref="F131:AM131" si="12">E131+1</f>
        <v>1</v>
      </c>
      <c r="G131" s="28">
        <f t="shared" si="12"/>
        <v>2</v>
      </c>
      <c r="H131" s="28">
        <f t="shared" si="12"/>
        <v>3</v>
      </c>
      <c r="I131" s="28">
        <f t="shared" si="12"/>
        <v>4</v>
      </c>
      <c r="J131" s="28">
        <f t="shared" si="12"/>
        <v>5</v>
      </c>
      <c r="K131" s="28">
        <f t="shared" si="12"/>
        <v>6</v>
      </c>
      <c r="L131" s="28">
        <f t="shared" si="12"/>
        <v>7</v>
      </c>
      <c r="M131" s="28">
        <f t="shared" si="12"/>
        <v>8</v>
      </c>
      <c r="N131" s="28">
        <f t="shared" si="12"/>
        <v>9</v>
      </c>
      <c r="O131" s="28">
        <f t="shared" si="12"/>
        <v>10</v>
      </c>
      <c r="P131" s="28">
        <f t="shared" si="12"/>
        <v>11</v>
      </c>
      <c r="Q131" s="28">
        <f t="shared" si="12"/>
        <v>12</v>
      </c>
      <c r="R131" s="28">
        <f t="shared" si="12"/>
        <v>13</v>
      </c>
      <c r="S131" s="28">
        <f t="shared" si="12"/>
        <v>14</v>
      </c>
      <c r="T131" s="28">
        <f t="shared" si="12"/>
        <v>15</v>
      </c>
      <c r="U131" s="28">
        <f t="shared" si="12"/>
        <v>16</v>
      </c>
      <c r="V131" s="28">
        <f t="shared" si="12"/>
        <v>17</v>
      </c>
      <c r="W131" s="28">
        <f t="shared" si="12"/>
        <v>18</v>
      </c>
      <c r="X131" s="28">
        <f t="shared" si="12"/>
        <v>19</v>
      </c>
      <c r="Y131" s="28">
        <f t="shared" si="12"/>
        <v>20</v>
      </c>
      <c r="Z131" s="28">
        <f t="shared" si="12"/>
        <v>21</v>
      </c>
      <c r="AA131" s="28">
        <f t="shared" si="12"/>
        <v>22</v>
      </c>
      <c r="AB131" s="28">
        <f t="shared" si="12"/>
        <v>23</v>
      </c>
      <c r="AC131" s="28">
        <f t="shared" si="12"/>
        <v>24</v>
      </c>
      <c r="AD131" s="28">
        <f t="shared" si="12"/>
        <v>25</v>
      </c>
      <c r="AE131" s="28">
        <f t="shared" si="12"/>
        <v>26</v>
      </c>
      <c r="AF131" s="28">
        <f t="shared" si="12"/>
        <v>27</v>
      </c>
      <c r="AG131" s="28">
        <f t="shared" si="12"/>
        <v>28</v>
      </c>
      <c r="AH131" s="28">
        <f t="shared" si="12"/>
        <v>29</v>
      </c>
      <c r="AI131" s="28">
        <f t="shared" si="12"/>
        <v>30</v>
      </c>
      <c r="AJ131" s="28">
        <f t="shared" si="12"/>
        <v>31</v>
      </c>
      <c r="AK131" s="28">
        <f t="shared" si="12"/>
        <v>32</v>
      </c>
      <c r="AL131" s="28">
        <f t="shared" si="12"/>
        <v>33</v>
      </c>
      <c r="AM131" s="28">
        <f t="shared" si="12"/>
        <v>34</v>
      </c>
      <c r="AN131" s="28">
        <f>AM131+1</f>
        <v>35</v>
      </c>
      <c r="AO131" s="28" t="s">
        <v>17</v>
      </c>
      <c r="AP131" s="27" t="s">
        <v>18</v>
      </c>
    </row>
    <row r="132" spans="2:43" ht="15" customHeight="1" x14ac:dyDescent="0.3">
      <c r="B132" s="245" t="s">
        <v>122</v>
      </c>
      <c r="C132" s="122">
        <f>_xlfn.NUMBERVALUE(LEFT(D132,4))</f>
        <v>2016</v>
      </c>
      <c r="D132" s="29" t="s">
        <v>158</v>
      </c>
      <c r="E132" s="33">
        <f>E49</f>
        <v>0</v>
      </c>
      <c r="F132" s="34">
        <f>F49</f>
        <v>27000</v>
      </c>
      <c r="G132" s="34">
        <f t="shared" ref="G132:AN140" si="13">G49</f>
        <v>47000</v>
      </c>
      <c r="H132" s="34">
        <f t="shared" si="13"/>
        <v>192000</v>
      </c>
      <c r="I132" s="7">
        <f t="shared" si="13"/>
        <v>380000</v>
      </c>
      <c r="J132" s="7">
        <f t="shared" si="13"/>
        <v>447000</v>
      </c>
      <c r="K132" s="7">
        <f t="shared" si="13"/>
        <v>541000</v>
      </c>
      <c r="L132" s="7">
        <f t="shared" si="13"/>
        <v>731000</v>
      </c>
      <c r="M132" s="7">
        <f t="shared" si="13"/>
        <v>922000</v>
      </c>
      <c r="N132" s="7">
        <f t="shared" si="13"/>
        <v>992000</v>
      </c>
      <c r="O132" s="7">
        <f t="shared" si="13"/>
        <v>1092000</v>
      </c>
      <c r="P132" s="7">
        <f t="shared" si="13"/>
        <v>1147000</v>
      </c>
      <c r="Q132" s="7">
        <f t="shared" si="13"/>
        <v>1147000</v>
      </c>
      <c r="R132" s="7">
        <f t="shared" si="13"/>
        <v>1238000</v>
      </c>
      <c r="S132" s="7">
        <f t="shared" si="13"/>
        <v>1238000</v>
      </c>
      <c r="T132" s="7">
        <f t="shared" si="13"/>
        <v>1238000</v>
      </c>
      <c r="U132" s="7">
        <f t="shared" si="13"/>
        <v>1258000</v>
      </c>
      <c r="V132" s="7">
        <f t="shared" si="13"/>
        <v>1258000</v>
      </c>
      <c r="W132" s="7">
        <f t="shared" si="13"/>
        <v>1258000</v>
      </c>
      <c r="X132" s="7">
        <f t="shared" si="13"/>
        <v>1258000</v>
      </c>
      <c r="Y132" s="7">
        <f t="shared" si="13"/>
        <v>1258000</v>
      </c>
      <c r="Z132" s="7">
        <f t="shared" si="13"/>
        <v>1328000</v>
      </c>
      <c r="AA132" s="7">
        <f t="shared" si="13"/>
        <v>1355000</v>
      </c>
      <c r="AB132" s="7">
        <f t="shared" si="13"/>
        <v>1745000</v>
      </c>
      <c r="AC132" s="7">
        <f t="shared" si="13"/>
        <v>1804000</v>
      </c>
      <c r="AD132" s="7">
        <f t="shared" si="13"/>
        <v>1829000</v>
      </c>
      <c r="AE132" s="7">
        <f t="shared" si="13"/>
        <v>1859000</v>
      </c>
      <c r="AF132" s="7">
        <f t="shared" si="13"/>
        <v>1995000</v>
      </c>
      <c r="AG132" s="7">
        <f t="shared" si="13"/>
        <v>2063000</v>
      </c>
      <c r="AH132" s="7">
        <f t="shared" si="13"/>
        <v>2144000</v>
      </c>
      <c r="AI132" s="7">
        <f t="shared" si="13"/>
        <v>2192000</v>
      </c>
      <c r="AJ132" s="7">
        <f t="shared" si="13"/>
        <v>2192000</v>
      </c>
      <c r="AK132" s="7">
        <f t="shared" si="13"/>
        <v>2290000</v>
      </c>
      <c r="AL132" s="7">
        <f t="shared" si="13"/>
        <v>2290000</v>
      </c>
      <c r="AM132" s="7">
        <f t="shared" si="13"/>
        <v>2290000</v>
      </c>
      <c r="AN132" s="7">
        <f t="shared" si="13"/>
        <v>2290000</v>
      </c>
      <c r="AO132" s="33">
        <f>AN132</f>
        <v>2290000</v>
      </c>
      <c r="AP132" s="36">
        <f>AO132-AN132</f>
        <v>0</v>
      </c>
      <c r="AQ132" s="7"/>
    </row>
    <row r="133" spans="2:43" ht="15" customHeight="1" x14ac:dyDescent="0.3">
      <c r="B133" s="245"/>
      <c r="C133" s="122">
        <f t="shared" ref="C133:C167" si="14">_xlfn.NUMBERVALUE(LEFT(D133,4))</f>
        <v>2016</v>
      </c>
      <c r="D133" s="29" t="s">
        <v>159</v>
      </c>
      <c r="E133" s="8">
        <f t="shared" ref="E133:T148" si="15">E50</f>
        <v>0</v>
      </c>
      <c r="F133" s="7">
        <f t="shared" si="15"/>
        <v>0</v>
      </c>
      <c r="G133" s="7">
        <f t="shared" si="13"/>
        <v>32000</v>
      </c>
      <c r="H133" s="7">
        <f t="shared" si="13"/>
        <v>32000</v>
      </c>
      <c r="I133" s="7">
        <f t="shared" si="13"/>
        <v>273000</v>
      </c>
      <c r="J133" s="7">
        <f t="shared" si="13"/>
        <v>384000</v>
      </c>
      <c r="K133" s="7">
        <f t="shared" si="13"/>
        <v>411000</v>
      </c>
      <c r="L133" s="7">
        <f t="shared" si="13"/>
        <v>685000</v>
      </c>
      <c r="M133" s="7">
        <f t="shared" si="13"/>
        <v>712000</v>
      </c>
      <c r="N133" s="7">
        <f t="shared" si="13"/>
        <v>767000</v>
      </c>
      <c r="O133" s="7">
        <f t="shared" si="13"/>
        <v>908000</v>
      </c>
      <c r="P133" s="7">
        <f t="shared" si="13"/>
        <v>955000</v>
      </c>
      <c r="Q133" s="7">
        <f t="shared" si="13"/>
        <v>995000</v>
      </c>
      <c r="R133" s="7">
        <f t="shared" si="13"/>
        <v>1095000</v>
      </c>
      <c r="S133" s="7">
        <f t="shared" si="13"/>
        <v>1306000</v>
      </c>
      <c r="T133" s="7">
        <f t="shared" si="13"/>
        <v>1393000</v>
      </c>
      <c r="U133" s="7">
        <f t="shared" si="13"/>
        <v>1532000</v>
      </c>
      <c r="V133" s="7">
        <f t="shared" si="13"/>
        <v>1532000</v>
      </c>
      <c r="W133" s="7">
        <f t="shared" si="13"/>
        <v>1672000</v>
      </c>
      <c r="X133" s="7">
        <f t="shared" si="13"/>
        <v>1672000</v>
      </c>
      <c r="Y133" s="7">
        <f t="shared" si="13"/>
        <v>1672000</v>
      </c>
      <c r="Z133" s="7">
        <f t="shared" si="13"/>
        <v>1672000</v>
      </c>
      <c r="AA133" s="7">
        <f t="shared" si="13"/>
        <v>1726000</v>
      </c>
      <c r="AB133" s="7">
        <f t="shared" si="13"/>
        <v>1844000</v>
      </c>
      <c r="AC133" s="7">
        <f t="shared" si="13"/>
        <v>1844000</v>
      </c>
      <c r="AD133" s="7">
        <f t="shared" si="13"/>
        <v>1903000</v>
      </c>
      <c r="AE133" s="7">
        <f t="shared" si="13"/>
        <v>1903000</v>
      </c>
      <c r="AF133" s="7">
        <f t="shared" si="13"/>
        <v>1903000</v>
      </c>
      <c r="AG133" s="7">
        <f t="shared" si="13"/>
        <v>1903000</v>
      </c>
      <c r="AH133" s="7">
        <f t="shared" si="13"/>
        <v>1935000</v>
      </c>
      <c r="AI133" s="7">
        <f t="shared" si="13"/>
        <v>1935000</v>
      </c>
      <c r="AJ133" s="7">
        <f t="shared" si="13"/>
        <v>1935000</v>
      </c>
      <c r="AK133" s="7">
        <f t="shared" si="13"/>
        <v>1935000</v>
      </c>
      <c r="AL133" s="7">
        <f t="shared" si="13"/>
        <v>1935000</v>
      </c>
      <c r="AM133" s="7">
        <f t="shared" si="13"/>
        <v>2079800</v>
      </c>
      <c r="AN133" s="39">
        <f t="shared" ref="AN133:AN138" si="16">AM$171*AM133</f>
        <v>2079800</v>
      </c>
      <c r="AO133" s="8">
        <f t="shared" ref="AO133:AO166" si="17">AN133</f>
        <v>2079800</v>
      </c>
      <c r="AP133" s="9">
        <f>AO133-AM133</f>
        <v>0</v>
      </c>
      <c r="AQ133" s="7"/>
    </row>
    <row r="134" spans="2:43" ht="15" customHeight="1" x14ac:dyDescent="0.3">
      <c r="B134" s="245"/>
      <c r="C134" s="122">
        <f t="shared" si="14"/>
        <v>2016</v>
      </c>
      <c r="D134" s="29" t="s">
        <v>160</v>
      </c>
      <c r="E134" s="8">
        <f t="shared" si="15"/>
        <v>0</v>
      </c>
      <c r="F134" s="7">
        <f t="shared" si="15"/>
        <v>143000</v>
      </c>
      <c r="G134" s="7">
        <f t="shared" si="13"/>
        <v>181000</v>
      </c>
      <c r="H134" s="7">
        <f t="shared" si="13"/>
        <v>559000</v>
      </c>
      <c r="I134" s="7">
        <f t="shared" si="13"/>
        <v>1026000</v>
      </c>
      <c r="J134" s="7">
        <f t="shared" si="13"/>
        <v>1103000</v>
      </c>
      <c r="K134" s="7">
        <f t="shared" si="13"/>
        <v>1326000</v>
      </c>
      <c r="L134" s="7">
        <f t="shared" si="13"/>
        <v>1393000</v>
      </c>
      <c r="M134" s="7">
        <f t="shared" si="13"/>
        <v>1531000</v>
      </c>
      <c r="N134" s="7">
        <f t="shared" si="13"/>
        <v>1551000</v>
      </c>
      <c r="O134" s="7">
        <f t="shared" si="13"/>
        <v>1701000</v>
      </c>
      <c r="P134" s="7">
        <f t="shared" si="13"/>
        <v>1858000</v>
      </c>
      <c r="Q134" s="7">
        <f t="shared" si="13"/>
        <v>2022000</v>
      </c>
      <c r="R134" s="7">
        <f t="shared" si="13"/>
        <v>2044000</v>
      </c>
      <c r="S134" s="7">
        <f t="shared" si="13"/>
        <v>2044000</v>
      </c>
      <c r="T134" s="7">
        <f t="shared" si="13"/>
        <v>2117000</v>
      </c>
      <c r="U134" s="7">
        <f t="shared" si="13"/>
        <v>2215000</v>
      </c>
      <c r="V134" s="7">
        <f t="shared" si="13"/>
        <v>2215000</v>
      </c>
      <c r="W134" s="7">
        <f t="shared" si="13"/>
        <v>2367000</v>
      </c>
      <c r="X134" s="7">
        <f t="shared" si="13"/>
        <v>2463000</v>
      </c>
      <c r="Y134" s="7">
        <f t="shared" si="13"/>
        <v>2501000</v>
      </c>
      <c r="Z134" s="7">
        <f t="shared" si="13"/>
        <v>2501000</v>
      </c>
      <c r="AA134" s="7">
        <f t="shared" si="13"/>
        <v>2501000</v>
      </c>
      <c r="AB134" s="7">
        <f t="shared" si="13"/>
        <v>2501000</v>
      </c>
      <c r="AC134" s="7">
        <f t="shared" si="13"/>
        <v>2501000</v>
      </c>
      <c r="AD134" s="7">
        <f t="shared" si="13"/>
        <v>2568000</v>
      </c>
      <c r="AE134" s="7">
        <f t="shared" si="13"/>
        <v>2736000</v>
      </c>
      <c r="AF134" s="7">
        <f t="shared" si="13"/>
        <v>2836000</v>
      </c>
      <c r="AG134" s="7">
        <f t="shared" si="13"/>
        <v>2895000</v>
      </c>
      <c r="AH134" s="7">
        <f t="shared" si="13"/>
        <v>2995000</v>
      </c>
      <c r="AI134" s="7">
        <f t="shared" si="13"/>
        <v>3085000</v>
      </c>
      <c r="AJ134" s="7">
        <f t="shared" si="13"/>
        <v>3169000</v>
      </c>
      <c r="AK134" s="7">
        <f t="shared" si="13"/>
        <v>3212000</v>
      </c>
      <c r="AL134" s="7">
        <f t="shared" si="13"/>
        <v>3212000</v>
      </c>
      <c r="AM134" s="39">
        <f>AL$171*AL134</f>
        <v>3322082.2721893494</v>
      </c>
      <c r="AN134" s="40">
        <f t="shared" si="16"/>
        <v>3322082.2721893494</v>
      </c>
      <c r="AO134" s="8">
        <f t="shared" si="17"/>
        <v>3322082.2721893494</v>
      </c>
      <c r="AP134" s="9">
        <f>AO134-AL134</f>
        <v>110082.2721893494</v>
      </c>
      <c r="AQ134" s="7"/>
    </row>
    <row r="135" spans="2:43" ht="15" customHeight="1" x14ac:dyDescent="0.3">
      <c r="B135" s="245"/>
      <c r="C135" s="122">
        <f t="shared" si="14"/>
        <v>2016</v>
      </c>
      <c r="D135" s="29" t="s">
        <v>161</v>
      </c>
      <c r="E135" s="8">
        <f t="shared" si="15"/>
        <v>0</v>
      </c>
      <c r="F135" s="7">
        <f t="shared" si="15"/>
        <v>195000</v>
      </c>
      <c r="G135" s="7">
        <f t="shared" si="13"/>
        <v>293000</v>
      </c>
      <c r="H135" s="7">
        <f t="shared" si="13"/>
        <v>544000</v>
      </c>
      <c r="I135" s="7">
        <f t="shared" si="13"/>
        <v>922000</v>
      </c>
      <c r="J135" s="7">
        <f t="shared" si="13"/>
        <v>1040000</v>
      </c>
      <c r="K135" s="7">
        <f t="shared" si="13"/>
        <v>1108000</v>
      </c>
      <c r="L135" s="7">
        <f t="shared" si="13"/>
        <v>1220000</v>
      </c>
      <c r="M135" s="7">
        <f t="shared" si="13"/>
        <v>1322000</v>
      </c>
      <c r="N135" s="7">
        <f t="shared" si="13"/>
        <v>1496000</v>
      </c>
      <c r="O135" s="7">
        <f t="shared" si="13"/>
        <v>1568000</v>
      </c>
      <c r="P135" s="7">
        <f t="shared" si="13"/>
        <v>1568000</v>
      </c>
      <c r="Q135" s="7">
        <f t="shared" si="13"/>
        <v>1568000</v>
      </c>
      <c r="R135" s="7">
        <f t="shared" si="13"/>
        <v>1688000</v>
      </c>
      <c r="S135" s="7">
        <f t="shared" si="13"/>
        <v>1718000</v>
      </c>
      <c r="T135" s="7">
        <f t="shared" si="13"/>
        <v>1756000</v>
      </c>
      <c r="U135" s="7">
        <f t="shared" si="13"/>
        <v>1791000</v>
      </c>
      <c r="V135" s="7">
        <f t="shared" si="13"/>
        <v>1913000</v>
      </c>
      <c r="W135" s="7">
        <f t="shared" si="13"/>
        <v>1913000</v>
      </c>
      <c r="X135" s="7">
        <f t="shared" si="13"/>
        <v>2062000</v>
      </c>
      <c r="Y135" s="7">
        <f t="shared" si="13"/>
        <v>2253000</v>
      </c>
      <c r="Z135" s="7">
        <f t="shared" si="13"/>
        <v>2253000</v>
      </c>
      <c r="AA135" s="7">
        <f t="shared" si="13"/>
        <v>2385000</v>
      </c>
      <c r="AB135" s="7">
        <f t="shared" si="13"/>
        <v>2385000</v>
      </c>
      <c r="AC135" s="7">
        <f t="shared" si="13"/>
        <v>2485000</v>
      </c>
      <c r="AD135" s="7">
        <f t="shared" si="13"/>
        <v>2485000</v>
      </c>
      <c r="AE135" s="7">
        <f t="shared" si="13"/>
        <v>2485000</v>
      </c>
      <c r="AF135" s="7">
        <f t="shared" si="13"/>
        <v>2532000</v>
      </c>
      <c r="AG135" s="7">
        <f t="shared" si="13"/>
        <v>2632000</v>
      </c>
      <c r="AH135" s="7">
        <f t="shared" si="13"/>
        <v>2632000</v>
      </c>
      <c r="AI135" s="7">
        <f t="shared" si="13"/>
        <v>2632000</v>
      </c>
      <c r="AJ135" s="7">
        <f t="shared" si="13"/>
        <v>2644000</v>
      </c>
      <c r="AK135" s="7">
        <f t="shared" si="13"/>
        <v>2669600</v>
      </c>
      <c r="AL135" s="39">
        <f>AK$171*AK135</f>
        <v>2669600</v>
      </c>
      <c r="AM135" s="40">
        <f>AL$171*AL135</f>
        <v>2761093.0366863906</v>
      </c>
      <c r="AN135" s="40">
        <f t="shared" si="16"/>
        <v>2761093.0366863906</v>
      </c>
      <c r="AO135" s="8">
        <f t="shared" si="17"/>
        <v>2761093.0366863906</v>
      </c>
      <c r="AP135" s="9">
        <f>AO135-AK135</f>
        <v>91493.036686390638</v>
      </c>
      <c r="AQ135" s="7"/>
    </row>
    <row r="136" spans="2:43" ht="14" x14ac:dyDescent="0.3">
      <c r="B136" s="245"/>
      <c r="C136" s="122">
        <f t="shared" si="14"/>
        <v>2017</v>
      </c>
      <c r="D136" s="29" t="s">
        <v>162</v>
      </c>
      <c r="E136" s="8">
        <f t="shared" si="15"/>
        <v>0</v>
      </c>
      <c r="F136" s="7">
        <f t="shared" si="15"/>
        <v>72000</v>
      </c>
      <c r="G136" s="7">
        <f t="shared" si="13"/>
        <v>124000</v>
      </c>
      <c r="H136" s="7">
        <f t="shared" si="13"/>
        <v>570000</v>
      </c>
      <c r="I136" s="7">
        <f t="shared" si="13"/>
        <v>699000</v>
      </c>
      <c r="J136" s="7">
        <f t="shared" si="13"/>
        <v>899000</v>
      </c>
      <c r="K136" s="7">
        <f t="shared" si="13"/>
        <v>1018000</v>
      </c>
      <c r="L136" s="7">
        <f t="shared" si="13"/>
        <v>1103000</v>
      </c>
      <c r="M136" s="7">
        <f t="shared" si="13"/>
        <v>1231000</v>
      </c>
      <c r="N136" s="7">
        <f t="shared" si="13"/>
        <v>1331000</v>
      </c>
      <c r="O136" s="7">
        <f t="shared" si="13"/>
        <v>1331000</v>
      </c>
      <c r="P136" s="7">
        <f t="shared" si="13"/>
        <v>1545000</v>
      </c>
      <c r="Q136" s="7">
        <f t="shared" si="13"/>
        <v>1807000</v>
      </c>
      <c r="R136" s="7">
        <f t="shared" si="13"/>
        <v>1893000</v>
      </c>
      <c r="S136" s="7">
        <f t="shared" si="13"/>
        <v>1979000</v>
      </c>
      <c r="T136" s="7">
        <f t="shared" si="13"/>
        <v>2079000</v>
      </c>
      <c r="U136" s="7">
        <f t="shared" si="13"/>
        <v>2232000</v>
      </c>
      <c r="V136" s="7">
        <f t="shared" si="13"/>
        <v>2530000</v>
      </c>
      <c r="W136" s="7">
        <f t="shared" si="13"/>
        <v>2756000</v>
      </c>
      <c r="X136" s="7">
        <f t="shared" si="13"/>
        <v>2819000</v>
      </c>
      <c r="Y136" s="7">
        <f t="shared" si="13"/>
        <v>2819000</v>
      </c>
      <c r="Z136" s="7">
        <f t="shared" si="13"/>
        <v>2958000</v>
      </c>
      <c r="AA136" s="7">
        <f t="shared" si="13"/>
        <v>3058000</v>
      </c>
      <c r="AB136" s="7">
        <f t="shared" si="13"/>
        <v>3139000</v>
      </c>
      <c r="AC136" s="7">
        <f t="shared" si="13"/>
        <v>3239000</v>
      </c>
      <c r="AD136" s="7">
        <f t="shared" si="13"/>
        <v>3269000</v>
      </c>
      <c r="AE136" s="7">
        <f t="shared" si="13"/>
        <v>3269000</v>
      </c>
      <c r="AF136" s="7">
        <f t="shared" si="13"/>
        <v>3390000</v>
      </c>
      <c r="AG136" s="7">
        <f t="shared" si="13"/>
        <v>3390000</v>
      </c>
      <c r="AH136" s="7">
        <f t="shared" si="13"/>
        <v>3390000</v>
      </c>
      <c r="AI136" s="7">
        <f t="shared" si="13"/>
        <v>3471000</v>
      </c>
      <c r="AJ136" s="7">
        <f t="shared" si="13"/>
        <v>3575000</v>
      </c>
      <c r="AK136" s="39">
        <f>AJ$171*AJ136</f>
        <v>3634919.0140845068</v>
      </c>
      <c r="AL136" s="40">
        <f>AK$171*AK136</f>
        <v>3634919.0140845068</v>
      </c>
      <c r="AM136" s="40">
        <f>AL$171*AL136</f>
        <v>3759495.6468039001</v>
      </c>
      <c r="AN136" s="40">
        <f t="shared" si="16"/>
        <v>3759495.6468039001</v>
      </c>
      <c r="AO136" s="8">
        <f t="shared" si="17"/>
        <v>3759495.6468039001</v>
      </c>
      <c r="AP136" s="9">
        <f>AO136-AJ136</f>
        <v>184495.64680390013</v>
      </c>
      <c r="AQ136" s="7"/>
    </row>
    <row r="137" spans="2:43" ht="14" x14ac:dyDescent="0.3">
      <c r="B137" s="245"/>
      <c r="C137" s="122">
        <f t="shared" si="14"/>
        <v>2017</v>
      </c>
      <c r="D137" s="29" t="s">
        <v>163</v>
      </c>
      <c r="E137" s="8">
        <f t="shared" si="15"/>
        <v>72000</v>
      </c>
      <c r="F137" s="7">
        <f t="shared" si="15"/>
        <v>97000</v>
      </c>
      <c r="G137" s="7">
        <f t="shared" si="13"/>
        <v>310000</v>
      </c>
      <c r="H137" s="7">
        <f t="shared" si="13"/>
        <v>774000</v>
      </c>
      <c r="I137" s="7">
        <f t="shared" si="13"/>
        <v>834000</v>
      </c>
      <c r="J137" s="7">
        <f t="shared" si="13"/>
        <v>982000</v>
      </c>
      <c r="K137" s="7">
        <f t="shared" si="13"/>
        <v>1223000</v>
      </c>
      <c r="L137" s="7">
        <f t="shared" si="13"/>
        <v>1243000</v>
      </c>
      <c r="M137" s="7">
        <f t="shared" si="13"/>
        <v>1395000</v>
      </c>
      <c r="N137" s="7">
        <f t="shared" si="13"/>
        <v>1435000</v>
      </c>
      <c r="O137" s="7">
        <f t="shared" si="13"/>
        <v>1584000</v>
      </c>
      <c r="P137" s="7">
        <f t="shared" si="13"/>
        <v>1699000</v>
      </c>
      <c r="Q137" s="7">
        <f t="shared" si="13"/>
        <v>1786000</v>
      </c>
      <c r="R137" s="7">
        <f t="shared" si="13"/>
        <v>1997000</v>
      </c>
      <c r="S137" s="7">
        <f t="shared" si="13"/>
        <v>2185000</v>
      </c>
      <c r="T137" s="7">
        <f t="shared" si="13"/>
        <v>2325000</v>
      </c>
      <c r="U137" s="7">
        <f t="shared" si="13"/>
        <v>2544000</v>
      </c>
      <c r="V137" s="7">
        <f t="shared" si="13"/>
        <v>2719000</v>
      </c>
      <c r="W137" s="7">
        <f t="shared" si="13"/>
        <v>2771000</v>
      </c>
      <c r="X137" s="7">
        <f t="shared" si="13"/>
        <v>2771000</v>
      </c>
      <c r="Y137" s="7">
        <f t="shared" si="13"/>
        <v>2771000</v>
      </c>
      <c r="Z137" s="7">
        <f t="shared" si="13"/>
        <v>2771000</v>
      </c>
      <c r="AA137" s="7">
        <f t="shared" si="13"/>
        <v>2871000</v>
      </c>
      <c r="AB137" s="7">
        <f t="shared" si="13"/>
        <v>2871000</v>
      </c>
      <c r="AC137" s="7">
        <f t="shared" si="13"/>
        <v>2971000</v>
      </c>
      <c r="AD137" s="7">
        <f t="shared" si="13"/>
        <v>2971000</v>
      </c>
      <c r="AE137" s="7">
        <f t="shared" si="13"/>
        <v>3258000</v>
      </c>
      <c r="AF137" s="7">
        <f t="shared" si="13"/>
        <v>3296000</v>
      </c>
      <c r="AG137" s="7">
        <f t="shared" si="13"/>
        <v>3328000</v>
      </c>
      <c r="AH137" s="7">
        <f t="shared" si="13"/>
        <v>3328000</v>
      </c>
      <c r="AI137" s="7">
        <f t="shared" si="13"/>
        <v>3412000</v>
      </c>
      <c r="AJ137" s="39">
        <f>AI$171*AI137</f>
        <v>3463250.4693954182</v>
      </c>
      <c r="AK137" s="40">
        <f>AJ$171*AJ137</f>
        <v>3521296.4983895104</v>
      </c>
      <c r="AL137" s="40">
        <f>AK$171*AK137</f>
        <v>3521296.4983895104</v>
      </c>
      <c r="AM137" s="40">
        <f>AL$171*AL137</f>
        <v>3641979.0387366824</v>
      </c>
      <c r="AN137" s="40">
        <f t="shared" si="16"/>
        <v>3641979.0387366824</v>
      </c>
      <c r="AO137" s="8">
        <f t="shared" si="17"/>
        <v>3641979.0387366824</v>
      </c>
      <c r="AP137" s="9">
        <f>AO137-AI137</f>
        <v>229979.03873668239</v>
      </c>
      <c r="AQ137" s="7"/>
    </row>
    <row r="138" spans="2:43" ht="14" x14ac:dyDescent="0.3">
      <c r="B138" s="245"/>
      <c r="C138" s="122">
        <f t="shared" si="14"/>
        <v>2017</v>
      </c>
      <c r="D138" s="29" t="s">
        <v>164</v>
      </c>
      <c r="E138" s="8">
        <f t="shared" si="15"/>
        <v>0</v>
      </c>
      <c r="F138" s="7">
        <f t="shared" si="15"/>
        <v>135000</v>
      </c>
      <c r="G138" s="7">
        <f t="shared" si="13"/>
        <v>323000</v>
      </c>
      <c r="H138" s="7">
        <f t="shared" si="13"/>
        <v>498000</v>
      </c>
      <c r="I138" s="7">
        <f t="shared" si="13"/>
        <v>818000</v>
      </c>
      <c r="J138" s="7">
        <f t="shared" si="13"/>
        <v>877000</v>
      </c>
      <c r="K138" s="7">
        <f t="shared" si="13"/>
        <v>937000</v>
      </c>
      <c r="L138" s="7">
        <f t="shared" si="13"/>
        <v>977000</v>
      </c>
      <c r="M138" s="7">
        <f t="shared" si="13"/>
        <v>1034000</v>
      </c>
      <c r="N138" s="7">
        <f t="shared" si="13"/>
        <v>1089000</v>
      </c>
      <c r="O138" s="7">
        <f t="shared" si="13"/>
        <v>1211000</v>
      </c>
      <c r="P138" s="7">
        <f t="shared" si="13"/>
        <v>1525000</v>
      </c>
      <c r="Q138" s="7">
        <f t="shared" si="13"/>
        <v>1560000</v>
      </c>
      <c r="R138" s="7">
        <f t="shared" si="13"/>
        <v>1587000</v>
      </c>
      <c r="S138" s="7">
        <f t="shared" si="13"/>
        <v>1782000</v>
      </c>
      <c r="T138" s="7">
        <f t="shared" si="13"/>
        <v>1799000</v>
      </c>
      <c r="U138" s="7">
        <f t="shared" si="13"/>
        <v>2001000</v>
      </c>
      <c r="V138" s="7">
        <f t="shared" si="13"/>
        <v>2001000</v>
      </c>
      <c r="W138" s="7">
        <f t="shared" si="13"/>
        <v>2016000</v>
      </c>
      <c r="X138" s="7">
        <f t="shared" si="13"/>
        <v>2095000</v>
      </c>
      <c r="Y138" s="7">
        <f t="shared" si="13"/>
        <v>2095000</v>
      </c>
      <c r="Z138" s="7">
        <f t="shared" si="13"/>
        <v>2110000</v>
      </c>
      <c r="AA138" s="7">
        <f t="shared" si="13"/>
        <v>2190000</v>
      </c>
      <c r="AB138" s="7">
        <f t="shared" si="13"/>
        <v>2228000</v>
      </c>
      <c r="AC138" s="7">
        <f t="shared" si="13"/>
        <v>2228000</v>
      </c>
      <c r="AD138" s="7">
        <f t="shared" si="13"/>
        <v>2316000</v>
      </c>
      <c r="AE138" s="7">
        <f t="shared" si="13"/>
        <v>2316000</v>
      </c>
      <c r="AF138" s="7">
        <f t="shared" si="13"/>
        <v>2332000</v>
      </c>
      <c r="AG138" s="7">
        <f t="shared" si="13"/>
        <v>2412000</v>
      </c>
      <c r="AH138" s="7">
        <f t="shared" si="13"/>
        <v>2482400</v>
      </c>
      <c r="AI138" s="39">
        <f>AH$171*AH138</f>
        <v>2528196.8339016074</v>
      </c>
      <c r="AJ138" s="40">
        <f>AI$171*AI138</f>
        <v>2566172.0022666333</v>
      </c>
      <c r="AK138" s="40">
        <f>AJ$171*AJ138</f>
        <v>2609182.4907553275</v>
      </c>
      <c r="AL138" s="40">
        <f>AK$171*AK138</f>
        <v>2609182.4907553275</v>
      </c>
      <c r="AM138" s="40">
        <f>AL$171*AL138</f>
        <v>2698604.887124883</v>
      </c>
      <c r="AN138" s="40">
        <f t="shared" si="16"/>
        <v>2698604.887124883</v>
      </c>
      <c r="AO138" s="8">
        <f t="shared" si="17"/>
        <v>2698604.887124883</v>
      </c>
      <c r="AP138" s="9">
        <f>AO138-AH138</f>
        <v>216204.88712488301</v>
      </c>
      <c r="AQ138" s="7"/>
    </row>
    <row r="139" spans="2:43" ht="14" x14ac:dyDescent="0.3">
      <c r="B139" s="245"/>
      <c r="C139" s="122">
        <f t="shared" si="14"/>
        <v>2017</v>
      </c>
      <c r="D139" s="29" t="s">
        <v>165</v>
      </c>
      <c r="E139" s="8">
        <f t="shared" si="15"/>
        <v>10000</v>
      </c>
      <c r="F139" s="7">
        <f t="shared" si="15"/>
        <v>257000</v>
      </c>
      <c r="G139" s="7">
        <f t="shared" si="13"/>
        <v>274000</v>
      </c>
      <c r="H139" s="7">
        <f t="shared" si="13"/>
        <v>816000</v>
      </c>
      <c r="I139" s="7">
        <f t="shared" si="13"/>
        <v>1043000</v>
      </c>
      <c r="J139" s="7">
        <f t="shared" si="13"/>
        <v>1165000</v>
      </c>
      <c r="K139" s="7">
        <f t="shared" si="13"/>
        <v>1165000</v>
      </c>
      <c r="L139" s="7">
        <f t="shared" si="13"/>
        <v>1349000</v>
      </c>
      <c r="M139" s="7">
        <f t="shared" si="13"/>
        <v>1421000</v>
      </c>
      <c r="N139" s="7">
        <f t="shared" si="13"/>
        <v>1545000</v>
      </c>
      <c r="O139" s="7">
        <f t="shared" si="13"/>
        <v>1779000</v>
      </c>
      <c r="P139" s="7">
        <f t="shared" si="13"/>
        <v>2046000</v>
      </c>
      <c r="Q139" s="7">
        <f t="shared" si="13"/>
        <v>2358000</v>
      </c>
      <c r="R139" s="7">
        <f t="shared" si="13"/>
        <v>2590000</v>
      </c>
      <c r="S139" s="7">
        <f t="shared" si="13"/>
        <v>2590000</v>
      </c>
      <c r="T139" s="7">
        <f t="shared" si="13"/>
        <v>2760000</v>
      </c>
      <c r="U139" s="7">
        <f t="shared" si="13"/>
        <v>2860000</v>
      </c>
      <c r="V139" s="7">
        <f t="shared" si="13"/>
        <v>2860000</v>
      </c>
      <c r="W139" s="7">
        <f t="shared" si="13"/>
        <v>2915000</v>
      </c>
      <c r="X139" s="7">
        <f t="shared" si="13"/>
        <v>3048000</v>
      </c>
      <c r="Y139" s="7">
        <f t="shared" si="13"/>
        <v>3266000</v>
      </c>
      <c r="Z139" s="7">
        <f t="shared" si="13"/>
        <v>3645000</v>
      </c>
      <c r="AA139" s="7">
        <f t="shared" si="13"/>
        <v>3719000</v>
      </c>
      <c r="AB139" s="7">
        <f t="shared" si="13"/>
        <v>3729000</v>
      </c>
      <c r="AC139" s="7">
        <f t="shared" si="13"/>
        <v>3886000</v>
      </c>
      <c r="AD139" s="7">
        <f t="shared" si="13"/>
        <v>3916000</v>
      </c>
      <c r="AE139" s="7">
        <f t="shared" si="13"/>
        <v>3943000</v>
      </c>
      <c r="AF139" s="7">
        <f t="shared" si="13"/>
        <v>3943000</v>
      </c>
      <c r="AG139" s="7">
        <f t="shared" si="13"/>
        <v>3943000</v>
      </c>
      <c r="AH139" s="39">
        <f>AG$171*AG139</f>
        <v>4003003.5547441337</v>
      </c>
      <c r="AI139" s="40">
        <f t="shared" ref="AI139:AN139" si="18">AH$171*AH139</f>
        <v>4076853.4133101027</v>
      </c>
      <c r="AJ139" s="40">
        <f t="shared" si="18"/>
        <v>4138090.4153876104</v>
      </c>
      <c r="AK139" s="40">
        <f t="shared" si="18"/>
        <v>4207447.1420680508</v>
      </c>
      <c r="AL139" s="40">
        <f t="shared" si="18"/>
        <v>4207447.1420680508</v>
      </c>
      <c r="AM139" s="40">
        <f t="shared" si="18"/>
        <v>4351645.567197389</v>
      </c>
      <c r="AN139" s="40">
        <f t="shared" si="18"/>
        <v>4351645.567197389</v>
      </c>
      <c r="AO139" s="8">
        <f t="shared" si="17"/>
        <v>4351645.567197389</v>
      </c>
      <c r="AP139" s="9">
        <f>AO139-AG139</f>
        <v>408645.56719738897</v>
      </c>
      <c r="AQ139" s="7"/>
    </row>
    <row r="140" spans="2:43" ht="14" x14ac:dyDescent="0.3">
      <c r="B140" s="245"/>
      <c r="C140" s="122">
        <f t="shared" si="14"/>
        <v>2018</v>
      </c>
      <c r="D140" s="29" t="s">
        <v>166</v>
      </c>
      <c r="E140" s="8">
        <f t="shared" si="15"/>
        <v>0</v>
      </c>
      <c r="F140" s="7">
        <f t="shared" si="15"/>
        <v>113000</v>
      </c>
      <c r="G140" s="7">
        <f t="shared" si="13"/>
        <v>417000</v>
      </c>
      <c r="H140" s="7">
        <f t="shared" si="13"/>
        <v>757000</v>
      </c>
      <c r="I140" s="7">
        <f t="shared" si="13"/>
        <v>971000</v>
      </c>
      <c r="J140" s="7">
        <f t="shared" si="13"/>
        <v>1125000</v>
      </c>
      <c r="K140" s="7">
        <f t="shared" si="13"/>
        <v>1294000</v>
      </c>
      <c r="L140" s="7">
        <f t="shared" si="13"/>
        <v>1332000</v>
      </c>
      <c r="M140" s="7">
        <f t="shared" si="13"/>
        <v>1450000</v>
      </c>
      <c r="N140" s="7">
        <f t="shared" si="13"/>
        <v>1613000</v>
      </c>
      <c r="O140" s="7">
        <f t="shared" si="13"/>
        <v>1819000</v>
      </c>
      <c r="P140" s="7">
        <f t="shared" si="13"/>
        <v>1841000</v>
      </c>
      <c r="Q140" s="7">
        <f t="shared" si="13"/>
        <v>1841000</v>
      </c>
      <c r="R140" s="7">
        <f t="shared" ref="R140:AF148" si="19">R57</f>
        <v>1841000</v>
      </c>
      <c r="S140" s="7">
        <f t="shared" si="19"/>
        <v>1998000</v>
      </c>
      <c r="T140" s="7">
        <f t="shared" si="19"/>
        <v>2112000</v>
      </c>
      <c r="U140" s="7">
        <f t="shared" si="19"/>
        <v>2112000</v>
      </c>
      <c r="V140" s="7">
        <f t="shared" si="19"/>
        <v>2151000</v>
      </c>
      <c r="W140" s="7">
        <f t="shared" si="19"/>
        <v>2254000</v>
      </c>
      <c r="X140" s="7">
        <f t="shared" si="19"/>
        <v>2390000</v>
      </c>
      <c r="Y140" s="7">
        <f t="shared" si="19"/>
        <v>2520000</v>
      </c>
      <c r="Z140" s="7">
        <f t="shared" si="19"/>
        <v>2572000</v>
      </c>
      <c r="AA140" s="7">
        <f t="shared" si="19"/>
        <v>2666000</v>
      </c>
      <c r="AB140" s="7">
        <f t="shared" si="19"/>
        <v>2707600</v>
      </c>
      <c r="AC140" s="7">
        <f t="shared" si="19"/>
        <v>2734600</v>
      </c>
      <c r="AD140" s="7">
        <f t="shared" si="19"/>
        <v>2734600</v>
      </c>
      <c r="AE140" s="7">
        <f t="shared" si="19"/>
        <v>2815600</v>
      </c>
      <c r="AF140" s="7">
        <f t="shared" si="19"/>
        <v>2853600</v>
      </c>
      <c r="AG140" s="39">
        <f>AF$171*AF140</f>
        <v>2897122.3107031984</v>
      </c>
      <c r="AH140" s="40">
        <f t="shared" ref="AH140:AN140" si="20">AG$171*AG140</f>
        <v>2941209.9691284406</v>
      </c>
      <c r="AI140" s="40">
        <f t="shared" si="20"/>
        <v>2995471.2100347923</v>
      </c>
      <c r="AJ140" s="40">
        <f t="shared" si="20"/>
        <v>3040465.1448456789</v>
      </c>
      <c r="AK140" s="40">
        <f t="shared" si="20"/>
        <v>3091425.0536114019</v>
      </c>
      <c r="AL140" s="40">
        <f t="shared" si="20"/>
        <v>3091425.0536114019</v>
      </c>
      <c r="AM140" s="40">
        <f t="shared" si="20"/>
        <v>3197374.958407362</v>
      </c>
      <c r="AN140" s="40">
        <f t="shared" si="20"/>
        <v>3197374.958407362</v>
      </c>
      <c r="AO140" s="8">
        <f t="shared" si="17"/>
        <v>3197374.958407362</v>
      </c>
      <c r="AP140" s="9">
        <f>AO140-AF140</f>
        <v>343774.95840736199</v>
      </c>
      <c r="AQ140" s="7"/>
    </row>
    <row r="141" spans="2:43" ht="14" x14ac:dyDescent="0.3">
      <c r="B141" s="245"/>
      <c r="C141" s="122">
        <f t="shared" si="14"/>
        <v>2018</v>
      </c>
      <c r="D141" s="29" t="s">
        <v>167</v>
      </c>
      <c r="E141" s="8">
        <f t="shared" si="15"/>
        <v>0</v>
      </c>
      <c r="F141" s="7">
        <f t="shared" si="15"/>
        <v>0</v>
      </c>
      <c r="G141" s="7">
        <f t="shared" si="15"/>
        <v>142000</v>
      </c>
      <c r="H141" s="7">
        <f t="shared" si="15"/>
        <v>557000</v>
      </c>
      <c r="I141" s="7">
        <f t="shared" si="15"/>
        <v>626000</v>
      </c>
      <c r="J141" s="7">
        <f t="shared" si="15"/>
        <v>786000</v>
      </c>
      <c r="K141" s="7">
        <f t="shared" si="15"/>
        <v>1225000</v>
      </c>
      <c r="L141" s="7">
        <f t="shared" si="15"/>
        <v>1397000</v>
      </c>
      <c r="M141" s="7">
        <f t="shared" si="15"/>
        <v>1427000</v>
      </c>
      <c r="N141" s="7">
        <f t="shared" si="15"/>
        <v>1550000</v>
      </c>
      <c r="O141" s="7">
        <f t="shared" si="15"/>
        <v>1803000</v>
      </c>
      <c r="P141" s="7">
        <f t="shared" si="15"/>
        <v>1931000</v>
      </c>
      <c r="Q141" s="7">
        <f t="shared" si="15"/>
        <v>2437000</v>
      </c>
      <c r="R141" s="7">
        <f t="shared" si="15"/>
        <v>2562000</v>
      </c>
      <c r="S141" s="7">
        <f t="shared" si="15"/>
        <v>2646000</v>
      </c>
      <c r="T141" s="7">
        <f t="shared" si="15"/>
        <v>2689000</v>
      </c>
      <c r="U141" s="7">
        <f t="shared" si="19"/>
        <v>2822000</v>
      </c>
      <c r="V141" s="7">
        <f t="shared" si="19"/>
        <v>2822000</v>
      </c>
      <c r="W141" s="7">
        <f t="shared" si="19"/>
        <v>3072000</v>
      </c>
      <c r="X141" s="7">
        <f t="shared" si="19"/>
        <v>3141000</v>
      </c>
      <c r="Y141" s="7">
        <f t="shared" si="19"/>
        <v>3234000</v>
      </c>
      <c r="Z141" s="7">
        <f t="shared" si="19"/>
        <v>3234000</v>
      </c>
      <c r="AA141" s="7">
        <f t="shared" si="19"/>
        <v>3234000</v>
      </c>
      <c r="AB141" s="7">
        <f t="shared" si="19"/>
        <v>3314000</v>
      </c>
      <c r="AC141" s="7">
        <f t="shared" si="19"/>
        <v>3314000</v>
      </c>
      <c r="AD141" s="7">
        <f t="shared" si="19"/>
        <v>3314000</v>
      </c>
      <c r="AE141" s="7">
        <f t="shared" si="19"/>
        <v>3436400</v>
      </c>
      <c r="AF141" s="39">
        <f>AE$171*AE141</f>
        <v>3505730.166038902</v>
      </c>
      <c r="AG141" s="40">
        <f t="shared" ref="AG141:AN141" si="21">AF$171*AF141</f>
        <v>3559198.5840119608</v>
      </c>
      <c r="AH141" s="40">
        <f t="shared" si="21"/>
        <v>3613361.548019317</v>
      </c>
      <c r="AI141" s="40">
        <f t="shared" si="21"/>
        <v>3680023.0524670677</v>
      </c>
      <c r="AJ141" s="40">
        <f t="shared" si="21"/>
        <v>3735299.4032363812</v>
      </c>
      <c r="AK141" s="40">
        <f t="shared" si="21"/>
        <v>3797905.125628653</v>
      </c>
      <c r="AL141" s="40">
        <f t="shared" si="21"/>
        <v>3797905.125628653</v>
      </c>
      <c r="AM141" s="40">
        <f t="shared" si="21"/>
        <v>3928067.649224163</v>
      </c>
      <c r="AN141" s="40">
        <f t="shared" si="21"/>
        <v>3928067.649224163</v>
      </c>
      <c r="AO141" s="8">
        <f t="shared" si="17"/>
        <v>3928067.649224163</v>
      </c>
      <c r="AP141" s="9">
        <f>AO141-AE141</f>
        <v>491667.64922416303</v>
      </c>
      <c r="AQ141" s="7"/>
    </row>
    <row r="142" spans="2:43" ht="14" x14ac:dyDescent="0.3">
      <c r="B142" s="245"/>
      <c r="C142" s="122">
        <f t="shared" si="14"/>
        <v>2018</v>
      </c>
      <c r="D142" s="29" t="s">
        <v>168</v>
      </c>
      <c r="E142" s="8">
        <f t="shared" si="15"/>
        <v>0</v>
      </c>
      <c r="F142" s="7">
        <f t="shared" si="15"/>
        <v>108000</v>
      </c>
      <c r="G142" s="7">
        <f t="shared" si="15"/>
        <v>297000</v>
      </c>
      <c r="H142" s="7">
        <f t="shared" si="15"/>
        <v>552000</v>
      </c>
      <c r="I142" s="7">
        <f t="shared" si="15"/>
        <v>906000</v>
      </c>
      <c r="J142" s="7">
        <f t="shared" si="15"/>
        <v>1061000</v>
      </c>
      <c r="K142" s="7">
        <f t="shared" si="15"/>
        <v>1206000</v>
      </c>
      <c r="L142" s="7">
        <f t="shared" si="15"/>
        <v>1405000</v>
      </c>
      <c r="M142" s="7">
        <f t="shared" si="15"/>
        <v>1676000</v>
      </c>
      <c r="N142" s="7">
        <f t="shared" si="15"/>
        <v>2116000</v>
      </c>
      <c r="O142" s="7">
        <f t="shared" si="15"/>
        <v>2371000</v>
      </c>
      <c r="P142" s="7">
        <f t="shared" si="15"/>
        <v>2452000</v>
      </c>
      <c r="Q142" s="7">
        <f t="shared" si="15"/>
        <v>2552000</v>
      </c>
      <c r="R142" s="7">
        <f t="shared" si="15"/>
        <v>2607000</v>
      </c>
      <c r="S142" s="7">
        <f t="shared" si="15"/>
        <v>2607000</v>
      </c>
      <c r="T142" s="7">
        <f t="shared" si="15"/>
        <v>2645000</v>
      </c>
      <c r="U142" s="7">
        <f t="shared" si="19"/>
        <v>2645000</v>
      </c>
      <c r="V142" s="7">
        <f t="shared" si="19"/>
        <v>2745000</v>
      </c>
      <c r="W142" s="7">
        <f t="shared" si="19"/>
        <v>2871000</v>
      </c>
      <c r="X142" s="7">
        <f t="shared" si="19"/>
        <v>3014000</v>
      </c>
      <c r="Y142" s="7">
        <f t="shared" si="19"/>
        <v>3214000</v>
      </c>
      <c r="Z142" s="7">
        <f t="shared" si="19"/>
        <v>3334000</v>
      </c>
      <c r="AA142" s="7">
        <f t="shared" si="19"/>
        <v>3452000</v>
      </c>
      <c r="AB142" s="7">
        <f t="shared" si="19"/>
        <v>3546000</v>
      </c>
      <c r="AC142" s="7">
        <f t="shared" si="19"/>
        <v>3663000</v>
      </c>
      <c r="AD142" s="7">
        <f t="shared" si="19"/>
        <v>3710000</v>
      </c>
      <c r="AE142" s="39">
        <f>AD$171*AD142</f>
        <v>3807201.0869565215</v>
      </c>
      <c r="AF142" s="40">
        <f t="shared" ref="AF142:AN142" si="22">AE$171*AE142</f>
        <v>3884012.2508205026</v>
      </c>
      <c r="AG142" s="40">
        <f t="shared" si="22"/>
        <v>3943250.1215645592</v>
      </c>
      <c r="AH142" s="40">
        <f t="shared" si="22"/>
        <v>4003257.4825940067</v>
      </c>
      <c r="AI142" s="40">
        <f t="shared" si="22"/>
        <v>4077112.0257763001</v>
      </c>
      <c r="AJ142" s="40">
        <f t="shared" si="22"/>
        <v>4138352.9123820271</v>
      </c>
      <c r="AK142" s="40">
        <f t="shared" si="22"/>
        <v>4207714.0386599796</v>
      </c>
      <c r="AL142" s="40">
        <f t="shared" si="22"/>
        <v>4207714.0386599796</v>
      </c>
      <c r="AM142" s="40">
        <f t="shared" si="22"/>
        <v>4351921.6109198527</v>
      </c>
      <c r="AN142" s="40">
        <f t="shared" si="22"/>
        <v>4351921.6109198527</v>
      </c>
      <c r="AO142" s="8">
        <f t="shared" si="17"/>
        <v>4351921.6109198527</v>
      </c>
      <c r="AP142" s="9">
        <f>AO142-AD142</f>
        <v>641921.61091985274</v>
      </c>
      <c r="AQ142" s="7"/>
    </row>
    <row r="143" spans="2:43" ht="14" x14ac:dyDescent="0.3">
      <c r="B143" s="245"/>
      <c r="C143" s="122">
        <f t="shared" si="14"/>
        <v>2018</v>
      </c>
      <c r="D143" s="29" t="s">
        <v>169</v>
      </c>
      <c r="E143" s="8">
        <f t="shared" si="15"/>
        <v>0</v>
      </c>
      <c r="F143" s="7">
        <f t="shared" si="15"/>
        <v>37000</v>
      </c>
      <c r="G143" s="7">
        <f t="shared" si="15"/>
        <v>390000</v>
      </c>
      <c r="H143" s="7">
        <f t="shared" si="15"/>
        <v>708000</v>
      </c>
      <c r="I143" s="7">
        <f t="shared" si="15"/>
        <v>917000</v>
      </c>
      <c r="J143" s="7">
        <f t="shared" si="15"/>
        <v>1189000</v>
      </c>
      <c r="K143" s="7">
        <f t="shared" si="15"/>
        <v>1189000</v>
      </c>
      <c r="L143" s="7">
        <f t="shared" si="15"/>
        <v>1387000</v>
      </c>
      <c r="M143" s="7">
        <f t="shared" si="15"/>
        <v>1586000</v>
      </c>
      <c r="N143" s="7">
        <f t="shared" si="15"/>
        <v>1608000</v>
      </c>
      <c r="O143" s="7">
        <f t="shared" si="15"/>
        <v>1783000</v>
      </c>
      <c r="P143" s="7">
        <f t="shared" si="15"/>
        <v>1783000</v>
      </c>
      <c r="Q143" s="7">
        <f t="shared" si="15"/>
        <v>2002000</v>
      </c>
      <c r="R143" s="7">
        <f t="shared" si="15"/>
        <v>2161000</v>
      </c>
      <c r="S143" s="7">
        <f t="shared" si="15"/>
        <v>2382000</v>
      </c>
      <c r="T143" s="7">
        <f t="shared" si="15"/>
        <v>2450000</v>
      </c>
      <c r="U143" s="7">
        <f t="shared" si="19"/>
        <v>2509000</v>
      </c>
      <c r="V143" s="7">
        <f t="shared" si="19"/>
        <v>2610000</v>
      </c>
      <c r="W143" s="7">
        <f t="shared" si="19"/>
        <v>2610000</v>
      </c>
      <c r="X143" s="7">
        <f t="shared" si="19"/>
        <v>2662000</v>
      </c>
      <c r="Y143" s="7">
        <f t="shared" si="19"/>
        <v>2662000</v>
      </c>
      <c r="Z143" s="7">
        <f t="shared" si="19"/>
        <v>2919000</v>
      </c>
      <c r="AA143" s="7">
        <f t="shared" si="19"/>
        <v>3010000</v>
      </c>
      <c r="AB143" s="7">
        <f t="shared" si="19"/>
        <v>3177000</v>
      </c>
      <c r="AC143" s="7">
        <f t="shared" si="19"/>
        <v>3277000</v>
      </c>
      <c r="AD143" s="39">
        <f>AC$171*AC143</f>
        <v>3313969.572475676</v>
      </c>
      <c r="AE143" s="40">
        <f t="shared" ref="AE143:AN143" si="23">AD$171*AD143</f>
        <v>3400794.7596954806</v>
      </c>
      <c r="AF143" s="40">
        <f t="shared" si="23"/>
        <v>3469406.5817633178</v>
      </c>
      <c r="AG143" s="40">
        <f t="shared" si="23"/>
        <v>3522321.0025676438</v>
      </c>
      <c r="AH143" s="40">
        <f t="shared" si="23"/>
        <v>3575922.773073345</v>
      </c>
      <c r="AI143" s="40">
        <f t="shared" si="23"/>
        <v>3641893.584096313</v>
      </c>
      <c r="AJ143" s="40">
        <f t="shared" si="23"/>
        <v>3696597.2053369633</v>
      </c>
      <c r="AK143" s="40">
        <f t="shared" si="23"/>
        <v>3758554.2570883855</v>
      </c>
      <c r="AL143" s="40">
        <f t="shared" si="23"/>
        <v>3758554.2570883855</v>
      </c>
      <c r="AM143" s="40">
        <f t="shared" si="23"/>
        <v>3887368.1402662313</v>
      </c>
      <c r="AN143" s="40">
        <f t="shared" si="23"/>
        <v>3887368.1402662313</v>
      </c>
      <c r="AO143" s="8">
        <f t="shared" si="17"/>
        <v>3887368.1402662313</v>
      </c>
      <c r="AP143" s="9">
        <f>AO143-AC143</f>
        <v>610368.14026623126</v>
      </c>
      <c r="AQ143" s="7"/>
    </row>
    <row r="144" spans="2:43" ht="14" x14ac:dyDescent="0.3">
      <c r="B144" s="245"/>
      <c r="C144" s="122">
        <f t="shared" si="14"/>
        <v>2019</v>
      </c>
      <c r="D144" s="29" t="s">
        <v>170</v>
      </c>
      <c r="E144" s="8">
        <f t="shared" si="15"/>
        <v>0</v>
      </c>
      <c r="F144" s="7">
        <f t="shared" si="15"/>
        <v>277000</v>
      </c>
      <c r="G144" s="7">
        <f t="shared" si="15"/>
        <v>426000</v>
      </c>
      <c r="H144" s="7">
        <f t="shared" si="15"/>
        <v>966000</v>
      </c>
      <c r="I144" s="7">
        <f t="shared" si="15"/>
        <v>1414000</v>
      </c>
      <c r="J144" s="7">
        <f t="shared" si="15"/>
        <v>1619000</v>
      </c>
      <c r="K144" s="7">
        <f t="shared" si="15"/>
        <v>1790000</v>
      </c>
      <c r="L144" s="7">
        <f t="shared" si="15"/>
        <v>2088000</v>
      </c>
      <c r="M144" s="7">
        <f t="shared" si="15"/>
        <v>2126000</v>
      </c>
      <c r="N144" s="7">
        <f t="shared" si="15"/>
        <v>2363000</v>
      </c>
      <c r="O144" s="7">
        <f t="shared" si="15"/>
        <v>2597000</v>
      </c>
      <c r="P144" s="7">
        <f t="shared" si="15"/>
        <v>2814000</v>
      </c>
      <c r="Q144" s="7">
        <f t="shared" si="15"/>
        <v>2976000</v>
      </c>
      <c r="R144" s="7">
        <f t="shared" si="15"/>
        <v>3229000</v>
      </c>
      <c r="S144" s="7">
        <f t="shared" si="15"/>
        <v>3477000</v>
      </c>
      <c r="T144" s="7">
        <f t="shared" si="15"/>
        <v>3536000</v>
      </c>
      <c r="U144" s="7">
        <f t="shared" si="19"/>
        <v>3826000</v>
      </c>
      <c r="V144" s="7">
        <f t="shared" si="19"/>
        <v>3916000</v>
      </c>
      <c r="W144" s="7">
        <f t="shared" si="19"/>
        <v>3954000</v>
      </c>
      <c r="X144" s="7">
        <f t="shared" si="19"/>
        <v>3964000</v>
      </c>
      <c r="Y144" s="7">
        <f t="shared" si="19"/>
        <v>4149000</v>
      </c>
      <c r="Z144" s="7">
        <f t="shared" si="19"/>
        <v>4196000</v>
      </c>
      <c r="AA144" s="7">
        <f t="shared" si="19"/>
        <v>4354800</v>
      </c>
      <c r="AB144" s="7">
        <f t="shared" si="19"/>
        <v>4424400</v>
      </c>
      <c r="AC144" s="39">
        <f>AB$171*AB144</f>
        <v>4525722.3409448396</v>
      </c>
      <c r="AD144" s="40">
        <f t="shared" ref="AD144:AN144" si="24">AC$171*AC144</f>
        <v>4576779.4114631023</v>
      </c>
      <c r="AE144" s="40">
        <f t="shared" si="24"/>
        <v>4696689.905682629</v>
      </c>
      <c r="AF144" s="40">
        <f t="shared" si="24"/>
        <v>4791446.7125136768</v>
      </c>
      <c r="AG144" s="40">
        <f t="shared" si="24"/>
        <v>4864524.5203843806</v>
      </c>
      <c r="AH144" s="40">
        <f t="shared" si="24"/>
        <v>4938551.597067887</v>
      </c>
      <c r="AI144" s="40">
        <f t="shared" si="24"/>
        <v>5029661.0182753624</v>
      </c>
      <c r="AJ144" s="40">
        <f t="shared" si="24"/>
        <v>5105209.8131424347</v>
      </c>
      <c r="AK144" s="40">
        <f t="shared" si="24"/>
        <v>5190776.0057852445</v>
      </c>
      <c r="AL144" s="40">
        <f t="shared" si="24"/>
        <v>5190776.0057852445</v>
      </c>
      <c r="AM144" s="40">
        <f t="shared" si="24"/>
        <v>5368675.2639243463</v>
      </c>
      <c r="AN144" s="40">
        <f t="shared" si="24"/>
        <v>5368675.2639243463</v>
      </c>
      <c r="AO144" s="8">
        <f t="shared" si="17"/>
        <v>5368675.2639243463</v>
      </c>
      <c r="AP144" s="9">
        <f>AO144-AB144</f>
        <v>944275.26392434631</v>
      </c>
      <c r="AQ144" s="7"/>
    </row>
    <row r="145" spans="2:43" ht="14" x14ac:dyDescent="0.3">
      <c r="B145" s="245"/>
      <c r="C145" s="122">
        <f t="shared" si="14"/>
        <v>2019</v>
      </c>
      <c r="D145" s="29" t="s">
        <v>171</v>
      </c>
      <c r="E145" s="8">
        <f t="shared" si="15"/>
        <v>44000</v>
      </c>
      <c r="F145" s="7">
        <f t="shared" si="15"/>
        <v>386000</v>
      </c>
      <c r="G145" s="7">
        <f t="shared" si="15"/>
        <v>465000</v>
      </c>
      <c r="H145" s="7">
        <f t="shared" si="15"/>
        <v>1024000</v>
      </c>
      <c r="I145" s="7">
        <f t="shared" si="15"/>
        <v>1133000</v>
      </c>
      <c r="J145" s="7">
        <f t="shared" si="15"/>
        <v>1404000</v>
      </c>
      <c r="K145" s="7">
        <f t="shared" si="15"/>
        <v>1756000</v>
      </c>
      <c r="L145" s="7">
        <f t="shared" si="15"/>
        <v>2035000</v>
      </c>
      <c r="M145" s="7">
        <f t="shared" si="15"/>
        <v>2236000</v>
      </c>
      <c r="N145" s="7">
        <f t="shared" si="15"/>
        <v>2339000</v>
      </c>
      <c r="O145" s="7">
        <f t="shared" si="15"/>
        <v>2481000</v>
      </c>
      <c r="P145" s="7">
        <f t="shared" si="15"/>
        <v>2586000</v>
      </c>
      <c r="Q145" s="7">
        <f t="shared" si="15"/>
        <v>2804000</v>
      </c>
      <c r="R145" s="7">
        <f t="shared" si="15"/>
        <v>3042000</v>
      </c>
      <c r="S145" s="7">
        <f t="shared" si="15"/>
        <v>3107000</v>
      </c>
      <c r="T145" s="7">
        <f t="shared" si="15"/>
        <v>3279000</v>
      </c>
      <c r="U145" s="7">
        <f t="shared" si="19"/>
        <v>3353000</v>
      </c>
      <c r="V145" s="7">
        <f t="shared" si="19"/>
        <v>3385000</v>
      </c>
      <c r="W145" s="7">
        <f t="shared" si="19"/>
        <v>3512000</v>
      </c>
      <c r="X145" s="7">
        <f t="shared" si="19"/>
        <v>3668400</v>
      </c>
      <c r="Y145" s="7">
        <f t="shared" si="19"/>
        <v>3742400</v>
      </c>
      <c r="Z145" s="7">
        <f t="shared" si="19"/>
        <v>3774400</v>
      </c>
      <c r="AA145" s="7">
        <f t="shared" si="19"/>
        <v>4030000</v>
      </c>
      <c r="AB145" s="39">
        <f>AA$171*AA145</f>
        <v>4150187.8330202787</v>
      </c>
      <c r="AC145" s="40">
        <f t="shared" ref="AC145:AN145" si="25">AB$171*AB145</f>
        <v>4245230.4934041509</v>
      </c>
      <c r="AD145" s="40">
        <f t="shared" si="25"/>
        <v>4293123.1868438376</v>
      </c>
      <c r="AE145" s="40">
        <f t="shared" si="25"/>
        <v>4405601.95778709</v>
      </c>
      <c r="AF145" s="40">
        <f t="shared" si="25"/>
        <v>4494485.9978390895</v>
      </c>
      <c r="AG145" s="40">
        <f t="shared" si="25"/>
        <v>4563034.6437772475</v>
      </c>
      <c r="AH145" s="40">
        <f t="shared" si="25"/>
        <v>4632473.7254529428</v>
      </c>
      <c r="AI145" s="40">
        <f t="shared" si="25"/>
        <v>4717936.4348302102</v>
      </c>
      <c r="AJ145" s="40">
        <f t="shared" si="25"/>
        <v>4788802.9227735847</v>
      </c>
      <c r="AK145" s="40">
        <f t="shared" si="25"/>
        <v>4869065.9576764097</v>
      </c>
      <c r="AL145" s="40">
        <f t="shared" si="25"/>
        <v>4869065.9576764097</v>
      </c>
      <c r="AM145" s="40">
        <f t="shared" si="25"/>
        <v>5035939.5081312135</v>
      </c>
      <c r="AN145" s="40">
        <f t="shared" si="25"/>
        <v>5035939.5081312135</v>
      </c>
      <c r="AO145" s="8">
        <f t="shared" si="17"/>
        <v>5035939.5081312135</v>
      </c>
      <c r="AP145" s="9">
        <f>AO145-AA145</f>
        <v>1005939.5081312135</v>
      </c>
      <c r="AQ145" s="7"/>
    </row>
    <row r="146" spans="2:43" ht="14" x14ac:dyDescent="0.3">
      <c r="B146" s="245"/>
      <c r="C146" s="122">
        <f t="shared" si="14"/>
        <v>2019</v>
      </c>
      <c r="D146" s="29" t="s">
        <v>172</v>
      </c>
      <c r="E146" s="8">
        <f t="shared" si="15"/>
        <v>40000</v>
      </c>
      <c r="F146" s="7">
        <f t="shared" si="15"/>
        <v>134000</v>
      </c>
      <c r="G146" s="7">
        <f t="shared" si="15"/>
        <v>484000</v>
      </c>
      <c r="H146" s="7">
        <f t="shared" si="15"/>
        <v>850000</v>
      </c>
      <c r="I146" s="7">
        <f t="shared" si="15"/>
        <v>1273000</v>
      </c>
      <c r="J146" s="7">
        <f t="shared" si="15"/>
        <v>1497000</v>
      </c>
      <c r="K146" s="7">
        <f t="shared" si="15"/>
        <v>1895000</v>
      </c>
      <c r="L146" s="7">
        <f t="shared" si="15"/>
        <v>2120000</v>
      </c>
      <c r="M146" s="7">
        <f t="shared" si="15"/>
        <v>2120000</v>
      </c>
      <c r="N146" s="7">
        <f t="shared" si="15"/>
        <v>2218000</v>
      </c>
      <c r="O146" s="7">
        <f t="shared" si="15"/>
        <v>2318000</v>
      </c>
      <c r="P146" s="7">
        <f t="shared" si="15"/>
        <v>2385000</v>
      </c>
      <c r="Q146" s="7">
        <f t="shared" si="15"/>
        <v>2840000</v>
      </c>
      <c r="R146" s="7">
        <f t="shared" si="15"/>
        <v>3132000</v>
      </c>
      <c r="S146" s="7">
        <f t="shared" si="15"/>
        <v>3265000</v>
      </c>
      <c r="T146" s="7">
        <f t="shared" si="15"/>
        <v>3492000</v>
      </c>
      <c r="U146" s="7">
        <f t="shared" si="19"/>
        <v>3642000</v>
      </c>
      <c r="V146" s="7">
        <f t="shared" si="19"/>
        <v>3726000</v>
      </c>
      <c r="W146" s="7">
        <f t="shared" si="19"/>
        <v>3810000</v>
      </c>
      <c r="X146" s="7">
        <f t="shared" si="19"/>
        <v>3810000</v>
      </c>
      <c r="Y146" s="7">
        <f t="shared" si="19"/>
        <v>3910400</v>
      </c>
      <c r="Z146" s="7">
        <f t="shared" si="19"/>
        <v>4296400</v>
      </c>
      <c r="AA146" s="39">
        <f>Z$171*Z146</f>
        <v>4436931.2335423278</v>
      </c>
      <c r="AB146" s="40">
        <f t="shared" ref="AB146:AN146" si="26">AA$171*AA146</f>
        <v>4569255.0921575744</v>
      </c>
      <c r="AC146" s="40">
        <f t="shared" si="26"/>
        <v>4673894.7319531469</v>
      </c>
      <c r="AD146" s="40">
        <f t="shared" si="26"/>
        <v>4726623.4136854084</v>
      </c>
      <c r="AE146" s="40">
        <f t="shared" si="26"/>
        <v>4850459.7838860461</v>
      </c>
      <c r="AF146" s="40">
        <f t="shared" si="26"/>
        <v>4948318.9336304991</v>
      </c>
      <c r="AG146" s="40">
        <f t="shared" si="26"/>
        <v>5023789.3128315033</v>
      </c>
      <c r="AH146" s="40">
        <f t="shared" si="26"/>
        <v>5100240.0399569105</v>
      </c>
      <c r="AI146" s="40">
        <f t="shared" si="26"/>
        <v>5194332.3884777911</v>
      </c>
      <c r="AJ146" s="40">
        <f t="shared" si="26"/>
        <v>5272354.6549213175</v>
      </c>
      <c r="AK146" s="40">
        <f t="shared" si="26"/>
        <v>5360722.2892784495</v>
      </c>
      <c r="AL146" s="40">
        <f t="shared" si="26"/>
        <v>5360722.2892784495</v>
      </c>
      <c r="AM146" s="40">
        <f t="shared" si="26"/>
        <v>5544445.9786246084</v>
      </c>
      <c r="AN146" s="40">
        <f t="shared" si="26"/>
        <v>5544445.9786246084</v>
      </c>
      <c r="AO146" s="8">
        <f t="shared" si="17"/>
        <v>5544445.9786246084</v>
      </c>
      <c r="AP146" s="9">
        <f>AO146-Z146</f>
        <v>1248045.9786246084</v>
      </c>
      <c r="AQ146" s="7"/>
    </row>
    <row r="147" spans="2:43" ht="14" x14ac:dyDescent="0.3">
      <c r="B147" s="245"/>
      <c r="C147" s="122">
        <f t="shared" si="14"/>
        <v>2019</v>
      </c>
      <c r="D147" s="29" t="s">
        <v>173</v>
      </c>
      <c r="E147" s="8">
        <f t="shared" si="15"/>
        <v>22000</v>
      </c>
      <c r="F147" s="7">
        <f t="shared" si="15"/>
        <v>429000</v>
      </c>
      <c r="G147" s="7">
        <f t="shared" si="15"/>
        <v>747000</v>
      </c>
      <c r="H147" s="7">
        <f t="shared" si="15"/>
        <v>1377000</v>
      </c>
      <c r="I147" s="7">
        <f t="shared" si="15"/>
        <v>1763000</v>
      </c>
      <c r="J147" s="7">
        <f t="shared" si="15"/>
        <v>2066000</v>
      </c>
      <c r="K147" s="7">
        <f t="shared" si="15"/>
        <v>2198000</v>
      </c>
      <c r="L147" s="7">
        <f t="shared" si="15"/>
        <v>2247000</v>
      </c>
      <c r="M147" s="7">
        <f t="shared" si="15"/>
        <v>2507000</v>
      </c>
      <c r="N147" s="7">
        <f t="shared" si="15"/>
        <v>2542000</v>
      </c>
      <c r="O147" s="7">
        <f t="shared" si="15"/>
        <v>2542000</v>
      </c>
      <c r="P147" s="7">
        <f t="shared" si="15"/>
        <v>2712000</v>
      </c>
      <c r="Q147" s="7">
        <f t="shared" si="15"/>
        <v>2889000</v>
      </c>
      <c r="R147" s="7">
        <f t="shared" si="15"/>
        <v>3279000</v>
      </c>
      <c r="S147" s="7">
        <f t="shared" si="15"/>
        <v>3460000</v>
      </c>
      <c r="T147" s="7">
        <f t="shared" si="15"/>
        <v>3546000</v>
      </c>
      <c r="U147" s="7">
        <f t="shared" si="19"/>
        <v>3701000</v>
      </c>
      <c r="V147" s="7">
        <f t="shared" si="19"/>
        <v>3723000</v>
      </c>
      <c r="W147" s="7">
        <f t="shared" si="19"/>
        <v>3999000</v>
      </c>
      <c r="X147" s="7">
        <f t="shared" si="19"/>
        <v>4095800</v>
      </c>
      <c r="Y147" s="7">
        <f t="shared" si="19"/>
        <v>4350800</v>
      </c>
      <c r="Z147" s="39">
        <f>Y$171*Y147</f>
        <v>4505628.6915096939</v>
      </c>
      <c r="AA147" s="40">
        <f t="shared" ref="AA147:AN147" si="27">Z$171*Z147</f>
        <v>4653003.6002476048</v>
      </c>
      <c r="AB147" s="40">
        <f t="shared" si="27"/>
        <v>4791771.4463392459</v>
      </c>
      <c r="AC147" s="40">
        <f t="shared" si="27"/>
        <v>4901506.8907420421</v>
      </c>
      <c r="AD147" s="40">
        <f t="shared" si="27"/>
        <v>4956803.3857793668</v>
      </c>
      <c r="AE147" s="40">
        <f t="shared" si="27"/>
        <v>5086670.4146008007</v>
      </c>
      <c r="AF147" s="40">
        <f t="shared" si="27"/>
        <v>5189295.1685378989</v>
      </c>
      <c r="AG147" s="40">
        <f t="shared" si="27"/>
        <v>5268440.8500124272</v>
      </c>
      <c r="AH147" s="40">
        <f t="shared" si="27"/>
        <v>5348614.6209888291</v>
      </c>
      <c r="AI147" s="40">
        <f t="shared" si="27"/>
        <v>5447289.1357330829</v>
      </c>
      <c r="AJ147" s="40">
        <f t="shared" si="27"/>
        <v>5529110.9778019236</v>
      </c>
      <c r="AK147" s="40">
        <f t="shared" si="27"/>
        <v>5621781.9927819837</v>
      </c>
      <c r="AL147" s="40">
        <f t="shared" si="27"/>
        <v>5621781.9927819837</v>
      </c>
      <c r="AM147" s="40">
        <f t="shared" si="27"/>
        <v>5814452.7697180388</v>
      </c>
      <c r="AN147" s="40">
        <f t="shared" si="27"/>
        <v>5814452.7697180388</v>
      </c>
      <c r="AO147" s="8">
        <f t="shared" si="17"/>
        <v>5814452.7697180388</v>
      </c>
      <c r="AP147" s="9">
        <f>AO147-Y147</f>
        <v>1463652.7697180388</v>
      </c>
      <c r="AQ147" s="7"/>
    </row>
    <row r="148" spans="2:43" ht="14" x14ac:dyDescent="0.3">
      <c r="B148" s="245"/>
      <c r="C148" s="122">
        <f t="shared" si="14"/>
        <v>2020</v>
      </c>
      <c r="D148" s="29" t="s">
        <v>174</v>
      </c>
      <c r="E148" s="8">
        <f t="shared" si="15"/>
        <v>235000</v>
      </c>
      <c r="F148" s="7">
        <f t="shared" si="15"/>
        <v>550000</v>
      </c>
      <c r="G148" s="7">
        <f t="shared" si="15"/>
        <v>848000</v>
      </c>
      <c r="H148" s="7">
        <f t="shared" si="15"/>
        <v>1188000</v>
      </c>
      <c r="I148" s="7">
        <f t="shared" si="15"/>
        <v>1564000</v>
      </c>
      <c r="J148" s="7">
        <f t="shared" si="15"/>
        <v>1725000</v>
      </c>
      <c r="K148" s="7">
        <f t="shared" si="15"/>
        <v>2045000</v>
      </c>
      <c r="L148" s="7">
        <f t="shared" si="15"/>
        <v>2473000</v>
      </c>
      <c r="M148" s="7">
        <f t="shared" si="15"/>
        <v>2568000</v>
      </c>
      <c r="N148" s="7">
        <f t="shared" si="15"/>
        <v>2625000</v>
      </c>
      <c r="O148" s="7">
        <f t="shared" si="15"/>
        <v>2652000</v>
      </c>
      <c r="P148" s="7">
        <f t="shared" si="15"/>
        <v>2877000</v>
      </c>
      <c r="Q148" s="7">
        <f t="shared" si="15"/>
        <v>3009000</v>
      </c>
      <c r="R148" s="7">
        <f t="shared" si="15"/>
        <v>3132000</v>
      </c>
      <c r="S148" s="7">
        <f t="shared" si="15"/>
        <v>3218000</v>
      </c>
      <c r="T148" s="7">
        <f t="shared" si="15"/>
        <v>3253000</v>
      </c>
      <c r="U148" s="7">
        <f t="shared" si="19"/>
        <v>3373200</v>
      </c>
      <c r="V148" s="7">
        <f t="shared" si="19"/>
        <v>3436200</v>
      </c>
      <c r="W148" s="7">
        <f t="shared" si="19"/>
        <v>3945800</v>
      </c>
      <c r="X148" s="7">
        <f t="shared" si="19"/>
        <v>4000200</v>
      </c>
      <c r="Y148" s="39">
        <f>X$171*X148</f>
        <v>4132349.4324908978</v>
      </c>
      <c r="Z148" s="40">
        <f t="shared" ref="Z148:AN148" si="28">Y$171*Y148</f>
        <v>4279404.2857347596</v>
      </c>
      <c r="AA148" s="40">
        <f t="shared" si="28"/>
        <v>4419379.6053280542</v>
      </c>
      <c r="AB148" s="40">
        <f t="shared" si="28"/>
        <v>4551180.016756936</v>
      </c>
      <c r="AC148" s="40">
        <f t="shared" si="28"/>
        <v>4655405.7226965399</v>
      </c>
      <c r="AD148" s="40">
        <f t="shared" si="28"/>
        <v>4707925.8201237312</v>
      </c>
      <c r="AE148" s="40">
        <f t="shared" si="28"/>
        <v>4831272.3179745935</v>
      </c>
      <c r="AF148" s="40">
        <f t="shared" si="28"/>
        <v>4928744.3561495235</v>
      </c>
      <c r="AG148" s="40">
        <f t="shared" si="28"/>
        <v>5003916.189358444</v>
      </c>
      <c r="AH148" s="40">
        <f t="shared" si="28"/>
        <v>5080064.4924279917</v>
      </c>
      <c r="AI148" s="40">
        <f t="shared" si="28"/>
        <v>5173784.6301049087</v>
      </c>
      <c r="AJ148" s="40">
        <f t="shared" si="28"/>
        <v>5251498.255791801</v>
      </c>
      <c r="AK148" s="40">
        <f t="shared" si="28"/>
        <v>5339516.3251494383</v>
      </c>
      <c r="AL148" s="40">
        <f t="shared" si="28"/>
        <v>5339516.3251494383</v>
      </c>
      <c r="AM148" s="40">
        <f t="shared" si="28"/>
        <v>5522513.2396776369</v>
      </c>
      <c r="AN148" s="40">
        <f t="shared" si="28"/>
        <v>5522513.2396776369</v>
      </c>
      <c r="AO148" s="8">
        <f t="shared" si="17"/>
        <v>5522513.2396776369</v>
      </c>
      <c r="AP148" s="9">
        <f>AO148-X148</f>
        <v>1522313.2396776369</v>
      </c>
      <c r="AQ148" s="7"/>
    </row>
    <row r="149" spans="2:43" ht="14" x14ac:dyDescent="0.3">
      <c r="B149" s="245"/>
      <c r="C149" s="122">
        <f t="shared" si="14"/>
        <v>2020</v>
      </c>
      <c r="D149" s="29" t="s">
        <v>175</v>
      </c>
      <c r="E149" s="8">
        <f t="shared" ref="E149:W164" si="29">E66</f>
        <v>173000</v>
      </c>
      <c r="F149" s="7">
        <f t="shared" si="29"/>
        <v>235000</v>
      </c>
      <c r="G149" s="7">
        <f t="shared" si="29"/>
        <v>549000</v>
      </c>
      <c r="H149" s="7">
        <f t="shared" si="29"/>
        <v>952000</v>
      </c>
      <c r="I149" s="7">
        <f t="shared" si="29"/>
        <v>1501000</v>
      </c>
      <c r="J149" s="7">
        <f t="shared" si="29"/>
        <v>1729000</v>
      </c>
      <c r="K149" s="7">
        <f t="shared" si="29"/>
        <v>1926000</v>
      </c>
      <c r="L149" s="7">
        <f t="shared" si="29"/>
        <v>1936000</v>
      </c>
      <c r="M149" s="7">
        <f t="shared" si="29"/>
        <v>2206000</v>
      </c>
      <c r="N149" s="7">
        <f t="shared" si="29"/>
        <v>2371000</v>
      </c>
      <c r="O149" s="7">
        <f t="shared" si="29"/>
        <v>2718800</v>
      </c>
      <c r="P149" s="7">
        <f t="shared" si="29"/>
        <v>3004800</v>
      </c>
      <c r="Q149" s="7">
        <f t="shared" si="29"/>
        <v>3130800</v>
      </c>
      <c r="R149" s="7">
        <f t="shared" si="29"/>
        <v>3150800</v>
      </c>
      <c r="S149" s="7">
        <f t="shared" si="29"/>
        <v>3480800</v>
      </c>
      <c r="T149" s="7">
        <f t="shared" si="29"/>
        <v>3690800</v>
      </c>
      <c r="U149" s="7">
        <f t="shared" si="29"/>
        <v>3784800</v>
      </c>
      <c r="V149" s="7">
        <f t="shared" si="29"/>
        <v>3861400</v>
      </c>
      <c r="W149" s="7">
        <f t="shared" si="29"/>
        <v>3861400</v>
      </c>
      <c r="X149" s="39">
        <f>W$171*W149</f>
        <v>3961594.7475459054</v>
      </c>
      <c r="Y149" s="40">
        <f t="shared" ref="Y149:AN149" si="30">X$171*X149</f>
        <v>4092468.8282536482</v>
      </c>
      <c r="Z149" s="40">
        <f t="shared" si="30"/>
        <v>4238104.480024064</v>
      </c>
      <c r="AA149" s="40">
        <f t="shared" si="30"/>
        <v>4376728.9215237023</v>
      </c>
      <c r="AB149" s="40">
        <f t="shared" si="30"/>
        <v>4507257.3495125649</v>
      </c>
      <c r="AC149" s="40">
        <f t="shared" si="30"/>
        <v>4610477.1908228993</v>
      </c>
      <c r="AD149" s="40">
        <f t="shared" si="30"/>
        <v>4662490.425688196</v>
      </c>
      <c r="AE149" s="40">
        <f t="shared" si="30"/>
        <v>4784646.5273866504</v>
      </c>
      <c r="AF149" s="40">
        <f t="shared" si="30"/>
        <v>4881177.8794356473</v>
      </c>
      <c r="AG149" s="40">
        <f t="shared" si="30"/>
        <v>4955624.2420184826</v>
      </c>
      <c r="AH149" s="40">
        <f t="shared" si="30"/>
        <v>5031037.6507167611</v>
      </c>
      <c r="AI149" s="40">
        <f t="shared" si="30"/>
        <v>5123853.3112237742</v>
      </c>
      <c r="AJ149" s="40">
        <f t="shared" si="30"/>
        <v>5200816.9358760267</v>
      </c>
      <c r="AK149" s="40">
        <f t="shared" si="30"/>
        <v>5287985.5577590186</v>
      </c>
      <c r="AL149" s="40">
        <f t="shared" si="30"/>
        <v>5287985.5577590186</v>
      </c>
      <c r="AM149" s="40">
        <f t="shared" si="30"/>
        <v>5469216.4000699082</v>
      </c>
      <c r="AN149" s="40">
        <f t="shared" si="30"/>
        <v>5469216.4000699082</v>
      </c>
      <c r="AO149" s="8">
        <f t="shared" si="17"/>
        <v>5469216.4000699082</v>
      </c>
      <c r="AP149" s="9">
        <f>AO149-W149</f>
        <v>1607816.4000699082</v>
      </c>
      <c r="AQ149" s="7"/>
    </row>
    <row r="150" spans="2:43" ht="14" x14ac:dyDescent="0.3">
      <c r="B150" s="245"/>
      <c r="C150" s="122">
        <f t="shared" si="14"/>
        <v>2020</v>
      </c>
      <c r="D150" s="29" t="s">
        <v>176</v>
      </c>
      <c r="E150" s="8">
        <f t="shared" si="29"/>
        <v>240000</v>
      </c>
      <c r="F150" s="7">
        <f t="shared" si="29"/>
        <v>410000</v>
      </c>
      <c r="G150" s="7">
        <f t="shared" si="29"/>
        <v>1155000</v>
      </c>
      <c r="H150" s="7">
        <f t="shared" si="29"/>
        <v>1572000</v>
      </c>
      <c r="I150" s="7">
        <f t="shared" si="29"/>
        <v>1965000</v>
      </c>
      <c r="J150" s="7">
        <f t="shared" si="29"/>
        <v>2145000</v>
      </c>
      <c r="K150" s="7">
        <f t="shared" si="29"/>
        <v>2345000</v>
      </c>
      <c r="L150" s="7">
        <f t="shared" si="29"/>
        <v>2482000</v>
      </c>
      <c r="M150" s="7">
        <f t="shared" si="29"/>
        <v>2639000</v>
      </c>
      <c r="N150" s="7">
        <f t="shared" si="29"/>
        <v>2948000</v>
      </c>
      <c r="O150" s="7">
        <f t="shared" si="29"/>
        <v>3126000</v>
      </c>
      <c r="P150" s="7">
        <f t="shared" si="29"/>
        <v>3180000</v>
      </c>
      <c r="Q150" s="7">
        <f t="shared" si="29"/>
        <v>3377000</v>
      </c>
      <c r="R150" s="7">
        <f t="shared" si="29"/>
        <v>3604000</v>
      </c>
      <c r="S150" s="7">
        <f t="shared" si="29"/>
        <v>3919000</v>
      </c>
      <c r="T150" s="7">
        <f t="shared" si="29"/>
        <v>4113000</v>
      </c>
      <c r="U150" s="7">
        <f t="shared" si="29"/>
        <v>4328000</v>
      </c>
      <c r="V150" s="7">
        <f t="shared" si="29"/>
        <v>4541000</v>
      </c>
      <c r="W150" s="39">
        <f>V$171*V150</f>
        <v>4738951.1128743654</v>
      </c>
      <c r="X150" s="40">
        <f t="shared" ref="X150:AN150" si="31">W$171*W150</f>
        <v>4861916.361330064</v>
      </c>
      <c r="Y150" s="40">
        <f t="shared" si="31"/>
        <v>5022533.2024800014</v>
      </c>
      <c r="Z150" s="40">
        <f t="shared" si="31"/>
        <v>5201266.3650717018</v>
      </c>
      <c r="AA150" s="40">
        <f t="shared" si="31"/>
        <v>5371394.9327715775</v>
      </c>
      <c r="AB150" s="40">
        <f t="shared" si="31"/>
        <v>5531587.5673288777</v>
      </c>
      <c r="AC150" s="40">
        <f t="shared" si="31"/>
        <v>5658265.3996819947</v>
      </c>
      <c r="AD150" s="40">
        <f t="shared" si="31"/>
        <v>5722099.2882325454</v>
      </c>
      <c r="AE150" s="40">
        <f t="shared" si="31"/>
        <v>5872016.8813563576</v>
      </c>
      <c r="AF150" s="40">
        <f t="shared" si="31"/>
        <v>5990486.1821850371</v>
      </c>
      <c r="AG150" s="40">
        <f t="shared" si="31"/>
        <v>6081851.4053712841</v>
      </c>
      <c r="AH150" s="40">
        <f t="shared" si="31"/>
        <v>6174403.4479144951</v>
      </c>
      <c r="AI150" s="40">
        <f t="shared" si="31"/>
        <v>6288312.6201452613</v>
      </c>
      <c r="AJ150" s="40">
        <f t="shared" si="31"/>
        <v>6382767.1844733907</v>
      </c>
      <c r="AK150" s="40">
        <f t="shared" si="31"/>
        <v>6489745.9584103385</v>
      </c>
      <c r="AL150" s="40">
        <f t="shared" si="31"/>
        <v>6489745.9584103385</v>
      </c>
      <c r="AM150" s="40">
        <f t="shared" si="31"/>
        <v>6712163.7607246153</v>
      </c>
      <c r="AN150" s="40">
        <f t="shared" si="31"/>
        <v>6712163.7607246153</v>
      </c>
      <c r="AO150" s="8">
        <f t="shared" si="17"/>
        <v>6712163.7607246153</v>
      </c>
      <c r="AP150" s="9">
        <f>AO150-V150</f>
        <v>2171163.7607246153</v>
      </c>
      <c r="AQ150" s="7"/>
    </row>
    <row r="151" spans="2:43" ht="14" x14ac:dyDescent="0.3">
      <c r="B151" s="245"/>
      <c r="C151" s="122">
        <f t="shared" si="14"/>
        <v>2020</v>
      </c>
      <c r="D151" s="29" t="s">
        <v>177</v>
      </c>
      <c r="E151" s="8">
        <f t="shared" si="29"/>
        <v>59000</v>
      </c>
      <c r="F151" s="7">
        <f t="shared" si="29"/>
        <v>227000</v>
      </c>
      <c r="G151" s="7">
        <f t="shared" si="29"/>
        <v>709000</v>
      </c>
      <c r="H151" s="7">
        <f t="shared" si="29"/>
        <v>1429000</v>
      </c>
      <c r="I151" s="7">
        <f t="shared" si="29"/>
        <v>1900000</v>
      </c>
      <c r="J151" s="7">
        <f t="shared" si="29"/>
        <v>2026000</v>
      </c>
      <c r="K151" s="7">
        <f t="shared" si="29"/>
        <v>2232000</v>
      </c>
      <c r="L151" s="7">
        <f t="shared" si="29"/>
        <v>2461000</v>
      </c>
      <c r="M151" s="7">
        <f t="shared" si="29"/>
        <v>2649000</v>
      </c>
      <c r="N151" s="7">
        <f t="shared" si="29"/>
        <v>2866000</v>
      </c>
      <c r="O151" s="7">
        <f t="shared" si="29"/>
        <v>2893000</v>
      </c>
      <c r="P151" s="7">
        <f t="shared" si="29"/>
        <v>3194000</v>
      </c>
      <c r="Q151" s="7">
        <f t="shared" si="29"/>
        <v>3488000</v>
      </c>
      <c r="R151" s="7">
        <f t="shared" si="29"/>
        <v>3589200</v>
      </c>
      <c r="S151" s="7">
        <f t="shared" si="29"/>
        <v>3861200</v>
      </c>
      <c r="T151" s="7">
        <f t="shared" si="29"/>
        <v>3985200</v>
      </c>
      <c r="U151" s="7">
        <f t="shared" si="29"/>
        <v>4123600</v>
      </c>
      <c r="V151" s="39">
        <f>U$171*U151</f>
        <v>4234726.580745874</v>
      </c>
      <c r="W151" s="40">
        <f t="shared" ref="W151:AN151" si="32">V$171*V151</f>
        <v>4419326.6334605403</v>
      </c>
      <c r="X151" s="40">
        <f t="shared" si="32"/>
        <v>4533998.3370816298</v>
      </c>
      <c r="Y151" s="40">
        <f t="shared" si="32"/>
        <v>4683782.1746797524</v>
      </c>
      <c r="Z151" s="40">
        <f t="shared" si="32"/>
        <v>4850460.4557825597</v>
      </c>
      <c r="AA151" s="40">
        <f t="shared" si="32"/>
        <v>5009114.4896479826</v>
      </c>
      <c r="AB151" s="40">
        <f t="shared" si="32"/>
        <v>5158502.7317971811</v>
      </c>
      <c r="AC151" s="40">
        <f t="shared" si="32"/>
        <v>5276636.619455629</v>
      </c>
      <c r="AD151" s="40">
        <f t="shared" si="32"/>
        <v>5336165.1516285827</v>
      </c>
      <c r="AE151" s="40">
        <f t="shared" si="32"/>
        <v>5475971.36535306</v>
      </c>
      <c r="AF151" s="40">
        <f t="shared" si="32"/>
        <v>5586450.3561527925</v>
      </c>
      <c r="AG151" s="40">
        <f t="shared" si="32"/>
        <v>5671653.3376948712</v>
      </c>
      <c r="AH151" s="40">
        <f t="shared" si="32"/>
        <v>5757963.0920793815</v>
      </c>
      <c r="AI151" s="40">
        <f t="shared" si="32"/>
        <v>5864189.5178526435</v>
      </c>
      <c r="AJ151" s="40">
        <f t="shared" si="32"/>
        <v>5952273.4760629721</v>
      </c>
      <c r="AK151" s="40">
        <f t="shared" si="32"/>
        <v>6052036.9329152945</v>
      </c>
      <c r="AL151" s="40">
        <f t="shared" si="32"/>
        <v>6052036.9329152945</v>
      </c>
      <c r="AM151" s="40">
        <f t="shared" si="32"/>
        <v>6259453.4886279898</v>
      </c>
      <c r="AN151" s="40">
        <f t="shared" si="32"/>
        <v>6259453.4886279898</v>
      </c>
      <c r="AO151" s="8">
        <f t="shared" si="17"/>
        <v>6259453.4886279898</v>
      </c>
      <c r="AP151" s="9">
        <f>AO151-U151</f>
        <v>2135853.4886279898</v>
      </c>
      <c r="AQ151" s="7"/>
    </row>
    <row r="152" spans="2:43" ht="14" x14ac:dyDescent="0.3">
      <c r="B152" s="245"/>
      <c r="C152" s="122">
        <f t="shared" si="14"/>
        <v>2021</v>
      </c>
      <c r="D152" s="29" t="s">
        <v>178</v>
      </c>
      <c r="E152" s="8">
        <f t="shared" si="29"/>
        <v>0</v>
      </c>
      <c r="F152" s="7">
        <f t="shared" si="29"/>
        <v>81000</v>
      </c>
      <c r="G152" s="7">
        <f t="shared" si="29"/>
        <v>589000</v>
      </c>
      <c r="H152" s="7">
        <f t="shared" si="29"/>
        <v>1307000</v>
      </c>
      <c r="I152" s="7">
        <f t="shared" si="29"/>
        <v>1640000</v>
      </c>
      <c r="J152" s="7">
        <f t="shared" si="29"/>
        <v>1990000</v>
      </c>
      <c r="K152" s="7">
        <f t="shared" si="29"/>
        <v>1990000</v>
      </c>
      <c r="L152" s="7">
        <f t="shared" si="29"/>
        <v>2102000</v>
      </c>
      <c r="M152" s="7">
        <f t="shared" si="29"/>
        <v>2473000</v>
      </c>
      <c r="N152" s="7">
        <f t="shared" si="29"/>
        <v>2522000</v>
      </c>
      <c r="O152" s="7">
        <f t="shared" si="29"/>
        <v>2587000</v>
      </c>
      <c r="P152" s="7">
        <f t="shared" si="29"/>
        <v>2973000</v>
      </c>
      <c r="Q152" s="7">
        <f t="shared" si="29"/>
        <v>3104000</v>
      </c>
      <c r="R152" s="7">
        <f t="shared" si="29"/>
        <v>3408000</v>
      </c>
      <c r="S152" s="7">
        <f t="shared" si="29"/>
        <v>3534400</v>
      </c>
      <c r="T152" s="7">
        <f t="shared" si="29"/>
        <v>3713600</v>
      </c>
      <c r="U152" s="39">
        <f>T$171*T152</f>
        <v>3877494.4774964061</v>
      </c>
      <c r="V152" s="40">
        <f t="shared" ref="V152:AN152" si="33">U$171*U152</f>
        <v>3981988.7793552638</v>
      </c>
      <c r="W152" s="40">
        <f t="shared" si="33"/>
        <v>4155571.494688144</v>
      </c>
      <c r="X152" s="40">
        <f t="shared" si="33"/>
        <v>4263399.3386875326</v>
      </c>
      <c r="Y152" s="40">
        <f t="shared" si="33"/>
        <v>4404243.7472395115</v>
      </c>
      <c r="Z152" s="40">
        <f t="shared" si="33"/>
        <v>4560974.3017294547</v>
      </c>
      <c r="AA152" s="40">
        <f t="shared" si="33"/>
        <v>4710159.5137155121</v>
      </c>
      <c r="AB152" s="40">
        <f t="shared" si="33"/>
        <v>4850631.9368255166</v>
      </c>
      <c r="AC152" s="40">
        <f t="shared" si="33"/>
        <v>4961715.334099941</v>
      </c>
      <c r="AD152" s="40">
        <f t="shared" si="33"/>
        <v>5017691.0724727456</v>
      </c>
      <c r="AE152" s="40">
        <f t="shared" si="33"/>
        <v>5149153.343700882</v>
      </c>
      <c r="AF152" s="40">
        <f t="shared" si="33"/>
        <v>5253038.7052066876</v>
      </c>
      <c r="AG152" s="40">
        <f t="shared" si="33"/>
        <v>5333156.585310393</v>
      </c>
      <c r="AH152" s="40">
        <f t="shared" si="33"/>
        <v>5414315.1836176999</v>
      </c>
      <c r="AI152" s="40">
        <f t="shared" si="33"/>
        <v>5514201.782536122</v>
      </c>
      <c r="AJ152" s="40">
        <f t="shared" si="33"/>
        <v>5597028.6962805623</v>
      </c>
      <c r="AK152" s="40">
        <f t="shared" si="33"/>
        <v>5690838.050485828</v>
      </c>
      <c r="AL152" s="40">
        <f t="shared" si="33"/>
        <v>5690838.050485828</v>
      </c>
      <c r="AM152" s="40">
        <f t="shared" si="33"/>
        <v>5885875.529707212</v>
      </c>
      <c r="AN152" s="40">
        <f t="shared" si="33"/>
        <v>5885875.529707212</v>
      </c>
      <c r="AO152" s="8">
        <f t="shared" si="17"/>
        <v>5885875.529707212</v>
      </c>
      <c r="AP152" s="9">
        <f>AO152-T152</f>
        <v>2172275.529707212</v>
      </c>
      <c r="AQ152" s="7"/>
    </row>
    <row r="153" spans="2:43" ht="14" x14ac:dyDescent="0.3">
      <c r="B153" s="245"/>
      <c r="C153" s="122">
        <f t="shared" si="14"/>
        <v>2021</v>
      </c>
      <c r="D153" s="29" t="s">
        <v>179</v>
      </c>
      <c r="E153" s="8">
        <f t="shared" si="29"/>
        <v>0</v>
      </c>
      <c r="F153" s="7">
        <f t="shared" si="29"/>
        <v>52000</v>
      </c>
      <c r="G153" s="7">
        <f t="shared" si="29"/>
        <v>540000</v>
      </c>
      <c r="H153" s="7">
        <f t="shared" si="29"/>
        <v>622000</v>
      </c>
      <c r="I153" s="7">
        <f t="shared" si="29"/>
        <v>716000</v>
      </c>
      <c r="J153" s="7">
        <f t="shared" si="29"/>
        <v>1168000</v>
      </c>
      <c r="K153" s="7">
        <f t="shared" si="29"/>
        <v>1358000</v>
      </c>
      <c r="L153" s="7">
        <f t="shared" si="29"/>
        <v>1586000</v>
      </c>
      <c r="M153" s="7">
        <f t="shared" si="29"/>
        <v>1758000</v>
      </c>
      <c r="N153" s="7">
        <f t="shared" si="29"/>
        <v>1899000</v>
      </c>
      <c r="O153" s="7">
        <f t="shared" si="29"/>
        <v>2031000</v>
      </c>
      <c r="P153" s="7">
        <f t="shared" si="29"/>
        <v>2373000</v>
      </c>
      <c r="Q153" s="7">
        <f t="shared" si="29"/>
        <v>2775000</v>
      </c>
      <c r="R153" s="7">
        <f t="shared" si="29"/>
        <v>3104200</v>
      </c>
      <c r="S153" s="7">
        <f t="shared" si="29"/>
        <v>3681800</v>
      </c>
      <c r="T153" s="39">
        <f>S$171*S153</f>
        <v>3825264.9205876975</v>
      </c>
      <c r="U153" s="40">
        <f t="shared" ref="U153:AN153" si="34">T$171*T153</f>
        <v>3994087.5712353308</v>
      </c>
      <c r="V153" s="40">
        <f t="shared" si="34"/>
        <v>4101723.9314523679</v>
      </c>
      <c r="W153" s="40">
        <f t="shared" si="34"/>
        <v>4280526.1373397084</v>
      </c>
      <c r="X153" s="40">
        <f t="shared" si="34"/>
        <v>4391596.2765882714</v>
      </c>
      <c r="Y153" s="40">
        <f t="shared" si="34"/>
        <v>4536675.7615340939</v>
      </c>
      <c r="Z153" s="40">
        <f t="shared" si="34"/>
        <v>4698119.0758583713</v>
      </c>
      <c r="AA153" s="40">
        <f t="shared" si="34"/>
        <v>4851790.1653889362</v>
      </c>
      <c r="AB153" s="40">
        <f t="shared" si="34"/>
        <v>4996486.4795941953</v>
      </c>
      <c r="AC153" s="40">
        <f t="shared" si="34"/>
        <v>5110910.063947265</v>
      </c>
      <c r="AD153" s="40">
        <f t="shared" si="34"/>
        <v>5168568.9470799351</v>
      </c>
      <c r="AE153" s="40">
        <f t="shared" si="34"/>
        <v>5303984.1814912269</v>
      </c>
      <c r="AF153" s="40">
        <f t="shared" si="34"/>
        <v>5410993.2910158737</v>
      </c>
      <c r="AG153" s="40">
        <f t="shared" si="34"/>
        <v>5493520.2503740583</v>
      </c>
      <c r="AH153" s="40">
        <f t="shared" si="34"/>
        <v>5577119.2214826876</v>
      </c>
      <c r="AI153" s="40">
        <f t="shared" si="34"/>
        <v>5680009.328893139</v>
      </c>
      <c r="AJ153" s="40">
        <f t="shared" si="34"/>
        <v>5765326.7803222509</v>
      </c>
      <c r="AK153" s="40">
        <f t="shared" si="34"/>
        <v>5861956.9052318772</v>
      </c>
      <c r="AL153" s="40">
        <f t="shared" si="34"/>
        <v>5861956.9052318772</v>
      </c>
      <c r="AM153" s="40">
        <f t="shared" si="34"/>
        <v>6062859.0022443216</v>
      </c>
      <c r="AN153" s="40">
        <f t="shared" si="34"/>
        <v>6062859.0022443216</v>
      </c>
      <c r="AO153" s="8">
        <f t="shared" si="17"/>
        <v>6062859.0022443216</v>
      </c>
      <c r="AP153" s="9">
        <f>AO153-S153</f>
        <v>2381059.0022443216</v>
      </c>
      <c r="AQ153" s="7"/>
    </row>
    <row r="154" spans="2:43" ht="14" x14ac:dyDescent="0.3">
      <c r="B154" s="245"/>
      <c r="C154" s="122">
        <f t="shared" si="14"/>
        <v>2021</v>
      </c>
      <c r="D154" s="29" t="s">
        <v>180</v>
      </c>
      <c r="E154" s="8">
        <f t="shared" si="29"/>
        <v>122000</v>
      </c>
      <c r="F154" s="7">
        <f t="shared" si="29"/>
        <v>347000</v>
      </c>
      <c r="G154" s="7">
        <f t="shared" si="29"/>
        <v>520000</v>
      </c>
      <c r="H154" s="7">
        <f t="shared" si="29"/>
        <v>750000</v>
      </c>
      <c r="I154" s="7">
        <f t="shared" si="29"/>
        <v>1449000</v>
      </c>
      <c r="J154" s="7">
        <f t="shared" si="29"/>
        <v>1953000</v>
      </c>
      <c r="K154" s="7">
        <f t="shared" si="29"/>
        <v>2457000</v>
      </c>
      <c r="L154" s="7">
        <f t="shared" si="29"/>
        <v>2545000</v>
      </c>
      <c r="M154" s="7">
        <f t="shared" si="29"/>
        <v>2612000</v>
      </c>
      <c r="N154" s="7">
        <f t="shared" si="29"/>
        <v>2825000</v>
      </c>
      <c r="O154" s="7">
        <f t="shared" si="29"/>
        <v>3173000</v>
      </c>
      <c r="P154" s="7">
        <f t="shared" si="29"/>
        <v>3286000</v>
      </c>
      <c r="Q154" s="7">
        <f t="shared" si="29"/>
        <v>3495400</v>
      </c>
      <c r="R154" s="7">
        <f t="shared" si="29"/>
        <v>3741600</v>
      </c>
      <c r="S154" s="39">
        <f>R$171*R154</f>
        <v>3975963.045171618</v>
      </c>
      <c r="T154" s="40">
        <f t="shared" ref="T154:AN154" si="35">S$171*S154</f>
        <v>4130890.3151306505</v>
      </c>
      <c r="U154" s="40">
        <f t="shared" si="35"/>
        <v>4313201.3097970933</v>
      </c>
      <c r="V154" s="40">
        <f t="shared" si="35"/>
        <v>4429437.4417270515</v>
      </c>
      <c r="W154" s="40">
        <f t="shared" si="35"/>
        <v>4622525.3234705552</v>
      </c>
      <c r="X154" s="40">
        <f t="shared" si="35"/>
        <v>4742469.5814623935</v>
      </c>
      <c r="Y154" s="40">
        <f t="shared" si="35"/>
        <v>4899140.4138696734</v>
      </c>
      <c r="Z154" s="40">
        <f t="shared" si="35"/>
        <v>5073482.4888447821</v>
      </c>
      <c r="AA154" s="40">
        <f t="shared" si="35"/>
        <v>5239431.3652326316</v>
      </c>
      <c r="AB154" s="40">
        <f t="shared" si="35"/>
        <v>5395688.4128866736</v>
      </c>
      <c r="AC154" s="40">
        <f t="shared" si="35"/>
        <v>5519254.0446113423</v>
      </c>
      <c r="AD154" s="40">
        <f t="shared" si="35"/>
        <v>5581519.672445925</v>
      </c>
      <c r="AE154" s="40">
        <f t="shared" si="35"/>
        <v>5727754.1142332433</v>
      </c>
      <c r="AF154" s="40">
        <f t="shared" si="35"/>
        <v>5843312.8803168759</v>
      </c>
      <c r="AG154" s="40">
        <f t="shared" si="35"/>
        <v>5932433.4573820401</v>
      </c>
      <c r="AH154" s="40">
        <f t="shared" si="35"/>
        <v>6022711.696216926</v>
      </c>
      <c r="AI154" s="40">
        <f t="shared" si="35"/>
        <v>6133822.3662092378</v>
      </c>
      <c r="AJ154" s="40">
        <f t="shared" si="35"/>
        <v>6225956.3859795602</v>
      </c>
      <c r="AK154" s="40">
        <f t="shared" si="35"/>
        <v>6330306.9225896401</v>
      </c>
      <c r="AL154" s="40">
        <f t="shared" si="35"/>
        <v>6330306.9225896401</v>
      </c>
      <c r="AM154" s="40">
        <f t="shared" si="35"/>
        <v>6547260.4000786301</v>
      </c>
      <c r="AN154" s="40">
        <f t="shared" si="35"/>
        <v>6547260.4000786301</v>
      </c>
      <c r="AO154" s="8">
        <f t="shared" si="17"/>
        <v>6547260.4000786301</v>
      </c>
      <c r="AP154" s="9">
        <f>AO154-R154</f>
        <v>2805660.4000786301</v>
      </c>
      <c r="AQ154" s="7"/>
    </row>
    <row r="155" spans="2:43" ht="14" x14ac:dyDescent="0.3">
      <c r="B155" s="245"/>
      <c r="C155" s="122">
        <f t="shared" si="14"/>
        <v>2021</v>
      </c>
      <c r="D155" s="29" t="s">
        <v>181</v>
      </c>
      <c r="E155" s="8">
        <f t="shared" si="29"/>
        <v>0</v>
      </c>
      <c r="F155" s="7">
        <f t="shared" si="29"/>
        <v>86000</v>
      </c>
      <c r="G155" s="7">
        <f t="shared" si="29"/>
        <v>452000</v>
      </c>
      <c r="H155" s="7">
        <f t="shared" si="29"/>
        <v>1103000</v>
      </c>
      <c r="I155" s="7">
        <f t="shared" si="29"/>
        <v>1335000</v>
      </c>
      <c r="J155" s="7">
        <f t="shared" si="29"/>
        <v>1955000</v>
      </c>
      <c r="K155" s="7">
        <f t="shared" si="29"/>
        <v>2201000</v>
      </c>
      <c r="L155" s="7">
        <f t="shared" si="29"/>
        <v>2419000</v>
      </c>
      <c r="M155" s="7">
        <f t="shared" si="29"/>
        <v>2652000</v>
      </c>
      <c r="N155" s="7">
        <f t="shared" si="29"/>
        <v>2781400</v>
      </c>
      <c r="O155" s="7">
        <f t="shared" si="29"/>
        <v>2897400</v>
      </c>
      <c r="P155" s="7">
        <f t="shared" si="29"/>
        <v>3236400</v>
      </c>
      <c r="Q155" s="7">
        <f t="shared" si="29"/>
        <v>3486800</v>
      </c>
      <c r="R155" s="39">
        <f>Q$171*Q155</f>
        <v>3720544.297681333</v>
      </c>
      <c r="S155" s="40">
        <f t="shared" ref="S155:AN155" si="36">R$171*R155</f>
        <v>3953588.4743171297</v>
      </c>
      <c r="T155" s="40">
        <f t="shared" si="36"/>
        <v>4107643.8973450898</v>
      </c>
      <c r="U155" s="40">
        <f t="shared" si="36"/>
        <v>4288928.9442797825</v>
      </c>
      <c r="V155" s="40">
        <f t="shared" si="36"/>
        <v>4404510.9620894203</v>
      </c>
      <c r="W155" s="40">
        <f t="shared" si="36"/>
        <v>4596512.2496060338</v>
      </c>
      <c r="X155" s="40">
        <f t="shared" si="36"/>
        <v>4715781.5261484636</v>
      </c>
      <c r="Y155" s="40">
        <f t="shared" si="36"/>
        <v>4871570.6997976759</v>
      </c>
      <c r="Z155" s="40">
        <f t="shared" si="36"/>
        <v>5044931.6718135439</v>
      </c>
      <c r="AA155" s="40">
        <f t="shared" si="36"/>
        <v>5209946.6776269497</v>
      </c>
      <c r="AB155" s="40">
        <f t="shared" si="36"/>
        <v>5365324.3950798484</v>
      </c>
      <c r="AC155" s="40">
        <f t="shared" si="36"/>
        <v>5488194.6662212331</v>
      </c>
      <c r="AD155" s="40">
        <f t="shared" si="36"/>
        <v>5550109.8967593731</v>
      </c>
      <c r="AE155" s="40">
        <f t="shared" si="36"/>
        <v>5695521.4101537559</v>
      </c>
      <c r="AF155" s="40">
        <f t="shared" si="36"/>
        <v>5810429.8739659088</v>
      </c>
      <c r="AG155" s="40">
        <f t="shared" si="36"/>
        <v>5899048.9285965124</v>
      </c>
      <c r="AH155" s="40">
        <f t="shared" si="36"/>
        <v>5988819.1303021591</v>
      </c>
      <c r="AI155" s="40">
        <f t="shared" si="36"/>
        <v>6099304.5295034228</v>
      </c>
      <c r="AJ155" s="40">
        <f t="shared" si="36"/>
        <v>6190920.068812524</v>
      </c>
      <c r="AK155" s="40">
        <f t="shared" si="36"/>
        <v>6294683.377008114</v>
      </c>
      <c r="AL155" s="40">
        <f t="shared" si="36"/>
        <v>6294683.377008114</v>
      </c>
      <c r="AM155" s="40">
        <f t="shared" si="36"/>
        <v>6510415.9575976469</v>
      </c>
      <c r="AN155" s="40">
        <f t="shared" si="36"/>
        <v>6510415.9575976469</v>
      </c>
      <c r="AO155" s="8">
        <f t="shared" si="17"/>
        <v>6510415.9575976469</v>
      </c>
      <c r="AP155" s="9">
        <f>AO155-Q155</f>
        <v>3023615.9575976469</v>
      </c>
      <c r="AQ155" s="7"/>
    </row>
    <row r="156" spans="2:43" ht="14" x14ac:dyDescent="0.3">
      <c r="B156" s="245"/>
      <c r="C156" s="122">
        <f t="shared" si="14"/>
        <v>2022</v>
      </c>
      <c r="D156" s="29" t="s">
        <v>182</v>
      </c>
      <c r="E156" s="8">
        <f t="shared" si="29"/>
        <v>20000</v>
      </c>
      <c r="F156" s="7">
        <f t="shared" si="29"/>
        <v>20000</v>
      </c>
      <c r="G156" s="7">
        <f t="shared" si="29"/>
        <v>179000</v>
      </c>
      <c r="H156" s="7">
        <f t="shared" si="29"/>
        <v>509000</v>
      </c>
      <c r="I156" s="7">
        <f t="shared" si="29"/>
        <v>1025000</v>
      </c>
      <c r="J156" s="7">
        <f t="shared" si="29"/>
        <v>1261000</v>
      </c>
      <c r="K156" s="7">
        <f t="shared" si="29"/>
        <v>1418000</v>
      </c>
      <c r="L156" s="7">
        <f t="shared" si="29"/>
        <v>1564800</v>
      </c>
      <c r="M156" s="7">
        <f t="shared" si="29"/>
        <v>1851800</v>
      </c>
      <c r="N156" s="7">
        <f t="shared" si="29"/>
        <v>1956800</v>
      </c>
      <c r="O156" s="7">
        <f t="shared" si="29"/>
        <v>2374600</v>
      </c>
      <c r="P156" s="7">
        <f t="shared" si="29"/>
        <v>2452200</v>
      </c>
      <c r="Q156" s="39">
        <f>P$171*P156</f>
        <v>2651993.9531973102</v>
      </c>
      <c r="R156" s="40">
        <f t="shared" ref="R156:AN156" si="37">Q$171*Q156</f>
        <v>2829775.4330772138</v>
      </c>
      <c r="S156" s="40">
        <f t="shared" si="37"/>
        <v>3007024.4141676058</v>
      </c>
      <c r="T156" s="40">
        <f t="shared" si="37"/>
        <v>3124196.0472774496</v>
      </c>
      <c r="U156" s="40">
        <f t="shared" si="37"/>
        <v>3262078.0159237427</v>
      </c>
      <c r="V156" s="40">
        <f t="shared" si="37"/>
        <v>3349987.5066686962</v>
      </c>
      <c r="W156" s="40">
        <f t="shared" si="37"/>
        <v>3496020.0446692002</v>
      </c>
      <c r="X156" s="40">
        <f t="shared" si="37"/>
        <v>3586733.9944778332</v>
      </c>
      <c r="Y156" s="40">
        <f t="shared" si="37"/>
        <v>3705224.2854297999</v>
      </c>
      <c r="Z156" s="40">
        <f t="shared" si="37"/>
        <v>3837079.3529720996</v>
      </c>
      <c r="AA156" s="40">
        <f t="shared" si="37"/>
        <v>3962586.6369011952</v>
      </c>
      <c r="AB156" s="40">
        <f t="shared" si="37"/>
        <v>4080763.98207347</v>
      </c>
      <c r="AC156" s="40">
        <f t="shared" si="37"/>
        <v>4174216.7800815771</v>
      </c>
      <c r="AD156" s="40">
        <f t="shared" si="37"/>
        <v>4221308.330212919</v>
      </c>
      <c r="AE156" s="40">
        <f t="shared" si="37"/>
        <v>4331905.5695863189</v>
      </c>
      <c r="AF156" s="40">
        <f t="shared" si="37"/>
        <v>4419302.7679346679</v>
      </c>
      <c r="AG156" s="40">
        <f t="shared" si="37"/>
        <v>4486704.7402354665</v>
      </c>
      <c r="AH156" s="40">
        <f t="shared" si="37"/>
        <v>4554982.2531701569</v>
      </c>
      <c r="AI156" s="40">
        <f t="shared" si="37"/>
        <v>4639015.3524584277</v>
      </c>
      <c r="AJ156" s="40">
        <f t="shared" si="37"/>
        <v>4708696.3941776678</v>
      </c>
      <c r="AK156" s="40">
        <f t="shared" si="37"/>
        <v>4787616.7985307863</v>
      </c>
      <c r="AL156" s="40">
        <f t="shared" si="37"/>
        <v>4787616.7985307863</v>
      </c>
      <c r="AM156" s="40">
        <f t="shared" si="37"/>
        <v>4951698.9079810251</v>
      </c>
      <c r="AN156" s="40">
        <f t="shared" si="37"/>
        <v>4951698.9079810251</v>
      </c>
      <c r="AO156" s="8">
        <f t="shared" si="17"/>
        <v>4951698.9079810251</v>
      </c>
      <c r="AP156" s="9">
        <f>AO156-P156</f>
        <v>2499498.9079810251</v>
      </c>
      <c r="AQ156" s="7"/>
    </row>
    <row r="157" spans="2:43" ht="14" x14ac:dyDescent="0.3">
      <c r="B157" s="245"/>
      <c r="C157" s="122">
        <f t="shared" si="14"/>
        <v>2022</v>
      </c>
      <c r="D157" s="29" t="s">
        <v>183</v>
      </c>
      <c r="E157" s="8">
        <f t="shared" si="29"/>
        <v>0</v>
      </c>
      <c r="F157" s="7">
        <f t="shared" si="29"/>
        <v>226000</v>
      </c>
      <c r="G157" s="7">
        <f t="shared" si="29"/>
        <v>524000</v>
      </c>
      <c r="H157" s="7">
        <f t="shared" si="29"/>
        <v>1003000</v>
      </c>
      <c r="I157" s="7">
        <f t="shared" si="29"/>
        <v>1259000</v>
      </c>
      <c r="J157" s="7">
        <f t="shared" si="29"/>
        <v>1546000</v>
      </c>
      <c r="K157" s="7">
        <f t="shared" si="29"/>
        <v>1758600</v>
      </c>
      <c r="L157" s="7">
        <f t="shared" si="29"/>
        <v>2700400</v>
      </c>
      <c r="M157" s="7">
        <f t="shared" si="29"/>
        <v>2944400</v>
      </c>
      <c r="N157" s="7">
        <f t="shared" si="29"/>
        <v>3291800</v>
      </c>
      <c r="O157" s="7">
        <f t="shared" si="29"/>
        <v>3626200</v>
      </c>
      <c r="P157" s="39">
        <f>O$171*O157</f>
        <v>3903742.2213390125</v>
      </c>
      <c r="Q157" s="40">
        <f t="shared" ref="Q157:AN157" si="38">P$171*P157</f>
        <v>4221801.1442101365</v>
      </c>
      <c r="R157" s="40">
        <f t="shared" si="38"/>
        <v>4504817.6474232962</v>
      </c>
      <c r="S157" s="40">
        <f t="shared" si="38"/>
        <v>4786986.447346583</v>
      </c>
      <c r="T157" s="40">
        <f t="shared" si="38"/>
        <v>4973516.0335606523</v>
      </c>
      <c r="U157" s="40">
        <f t="shared" si="38"/>
        <v>5193015.1211415492</v>
      </c>
      <c r="V157" s="40">
        <f t="shared" si="38"/>
        <v>5332961.2881252728</v>
      </c>
      <c r="W157" s="40">
        <f t="shared" si="38"/>
        <v>5565435.5497197025</v>
      </c>
      <c r="X157" s="40">
        <f t="shared" si="38"/>
        <v>5709846.232344443</v>
      </c>
      <c r="Y157" s="40">
        <f t="shared" si="38"/>
        <v>5898475.0357079273</v>
      </c>
      <c r="Z157" s="40">
        <f t="shared" si="38"/>
        <v>6108379.6904107993</v>
      </c>
      <c r="AA157" s="40">
        <f t="shared" si="38"/>
        <v>6308179.0882411534</v>
      </c>
      <c r="AB157" s="40">
        <f t="shared" si="38"/>
        <v>6496309.7023651088</v>
      </c>
      <c r="AC157" s="40">
        <f t="shared" si="38"/>
        <v>6645080.4524207786</v>
      </c>
      <c r="AD157" s="40">
        <f t="shared" si="38"/>
        <v>6720047.1241914434</v>
      </c>
      <c r="AE157" s="40">
        <f t="shared" si="38"/>
        <v>6896110.7050190596</v>
      </c>
      <c r="AF157" s="40">
        <f t="shared" si="38"/>
        <v>7035241.3359705266</v>
      </c>
      <c r="AG157" s="40">
        <f t="shared" si="38"/>
        <v>7142540.873150263</v>
      </c>
      <c r="AH157" s="40">
        <f t="shared" si="38"/>
        <v>7251234.2138284994</v>
      </c>
      <c r="AI157" s="40">
        <f t="shared" si="38"/>
        <v>7385009.418820587</v>
      </c>
      <c r="AJ157" s="40">
        <f t="shared" si="38"/>
        <v>7495937.0856447788</v>
      </c>
      <c r="AK157" s="40">
        <f t="shared" si="38"/>
        <v>7621573.2142633321</v>
      </c>
      <c r="AL157" s="40">
        <f t="shared" si="38"/>
        <v>7621573.2142633321</v>
      </c>
      <c r="AM157" s="40">
        <f t="shared" si="38"/>
        <v>7882781.2146006888</v>
      </c>
      <c r="AN157" s="40">
        <f t="shared" si="38"/>
        <v>7882781.2146006888</v>
      </c>
      <c r="AO157" s="8">
        <f t="shared" si="17"/>
        <v>7882781.2146006888</v>
      </c>
      <c r="AP157" s="9">
        <f>AO157-O157</f>
        <v>4256581.2146006888</v>
      </c>
      <c r="AQ157" s="7"/>
    </row>
    <row r="158" spans="2:43" ht="14" x14ac:dyDescent="0.3">
      <c r="B158" s="245"/>
      <c r="C158" s="122">
        <f t="shared" si="14"/>
        <v>2022</v>
      </c>
      <c r="D158" s="29" t="s">
        <v>184</v>
      </c>
      <c r="E158" s="8">
        <f t="shared" si="29"/>
        <v>0</v>
      </c>
      <c r="F158" s="7">
        <f t="shared" si="29"/>
        <v>10000</v>
      </c>
      <c r="G158" s="7">
        <f t="shared" si="29"/>
        <v>520200</v>
      </c>
      <c r="H158" s="7">
        <f t="shared" si="29"/>
        <v>850200</v>
      </c>
      <c r="I158" s="7">
        <f t="shared" si="29"/>
        <v>1067200</v>
      </c>
      <c r="J158" s="7">
        <f t="shared" si="29"/>
        <v>1325200</v>
      </c>
      <c r="K158" s="7">
        <f t="shared" si="29"/>
        <v>1767000</v>
      </c>
      <c r="L158" s="7">
        <f t="shared" si="29"/>
        <v>1983000</v>
      </c>
      <c r="M158" s="7">
        <f t="shared" si="29"/>
        <v>2359400</v>
      </c>
      <c r="N158" s="7">
        <f t="shared" si="29"/>
        <v>2909600</v>
      </c>
      <c r="O158" s="39">
        <f>N$171*N158</f>
        <v>3148708.8619137174</v>
      </c>
      <c r="P158" s="40">
        <f t="shared" ref="P158:AN158" si="39">O$171*O158</f>
        <v>3389704.8499688073</v>
      </c>
      <c r="Q158" s="40">
        <f t="shared" si="39"/>
        <v>3665882.3771474077</v>
      </c>
      <c r="R158" s="40">
        <f t="shared" si="39"/>
        <v>3911631.8040226791</v>
      </c>
      <c r="S158" s="40">
        <f t="shared" si="39"/>
        <v>4156645.1515694251</v>
      </c>
      <c r="T158" s="40">
        <f t="shared" si="39"/>
        <v>4318612.8756666454</v>
      </c>
      <c r="U158" s="40">
        <f t="shared" si="39"/>
        <v>4509208.7397248736</v>
      </c>
      <c r="V158" s="40">
        <f t="shared" si="39"/>
        <v>4630727.0608799411</v>
      </c>
      <c r="W158" s="40">
        <f t="shared" si="39"/>
        <v>4832589.5526479706</v>
      </c>
      <c r="X158" s="40">
        <f t="shared" si="39"/>
        <v>4957984.5104924161</v>
      </c>
      <c r="Y158" s="40">
        <f t="shared" si="39"/>
        <v>5121775.0308064595</v>
      </c>
      <c r="Z158" s="40">
        <f t="shared" si="39"/>
        <v>5304039.8387100147</v>
      </c>
      <c r="AA158" s="40">
        <f t="shared" si="39"/>
        <v>5477530.0307991048</v>
      </c>
      <c r="AB158" s="40">
        <f t="shared" si="39"/>
        <v>5640887.9624877507</v>
      </c>
      <c r="AC158" s="40">
        <f t="shared" si="39"/>
        <v>5770068.8623536816</v>
      </c>
      <c r="AD158" s="40">
        <f t="shared" si="39"/>
        <v>5835164.0649769427</v>
      </c>
      <c r="AE158" s="40">
        <f t="shared" si="39"/>
        <v>5988043.9274258362</v>
      </c>
      <c r="AF158" s="40">
        <f t="shared" si="39"/>
        <v>6108854.1007865258</v>
      </c>
      <c r="AG158" s="40">
        <f t="shared" si="39"/>
        <v>6202024.638428431</v>
      </c>
      <c r="AH158" s="40">
        <f t="shared" si="39"/>
        <v>6296405.4461678192</v>
      </c>
      <c r="AI158" s="40">
        <f t="shared" si="39"/>
        <v>6412565.3859016756</v>
      </c>
      <c r="AJ158" s="40">
        <f t="shared" si="39"/>
        <v>6508886.3079580273</v>
      </c>
      <c r="AK158" s="40">
        <f t="shared" si="39"/>
        <v>6617978.9094576053</v>
      </c>
      <c r="AL158" s="40">
        <f t="shared" si="39"/>
        <v>6617978.9094576053</v>
      </c>
      <c r="AM158" s="40">
        <f t="shared" si="39"/>
        <v>6844791.5357509693</v>
      </c>
      <c r="AN158" s="40">
        <f t="shared" si="39"/>
        <v>6844791.5357509693</v>
      </c>
      <c r="AO158" s="8">
        <f t="shared" si="17"/>
        <v>6844791.5357509693</v>
      </c>
      <c r="AP158" s="9">
        <f>AO158-N158</f>
        <v>3935191.5357509693</v>
      </c>
      <c r="AQ158" s="7"/>
    </row>
    <row r="159" spans="2:43" ht="14" x14ac:dyDescent="0.3">
      <c r="B159" s="245"/>
      <c r="C159" s="122">
        <f t="shared" si="14"/>
        <v>2022</v>
      </c>
      <c r="D159" s="29" t="s">
        <v>185</v>
      </c>
      <c r="E159" s="8">
        <f t="shared" si="29"/>
        <v>122000</v>
      </c>
      <c r="F159" s="7">
        <f t="shared" si="29"/>
        <v>363000</v>
      </c>
      <c r="G159" s="7">
        <f t="shared" si="29"/>
        <v>462000</v>
      </c>
      <c r="H159" s="7">
        <f t="shared" si="29"/>
        <v>995800</v>
      </c>
      <c r="I159" s="7">
        <f t="shared" si="29"/>
        <v>1450000</v>
      </c>
      <c r="J159" s="7">
        <f t="shared" si="29"/>
        <v>1670000</v>
      </c>
      <c r="K159" s="7">
        <f t="shared" si="29"/>
        <v>1964000</v>
      </c>
      <c r="L159" s="7">
        <f t="shared" si="29"/>
        <v>2610800</v>
      </c>
      <c r="M159" s="7">
        <f t="shared" si="29"/>
        <v>3379200</v>
      </c>
      <c r="N159" s="39">
        <f>M$171*M159</f>
        <v>3651462.742031489</v>
      </c>
      <c r="O159" s="40">
        <f t="shared" ref="O159:AN159" si="40">N$171*N159</f>
        <v>3951537.3572938931</v>
      </c>
      <c r="P159" s="40">
        <f t="shared" si="40"/>
        <v>4253980.2605665857</v>
      </c>
      <c r="Q159" s="40">
        <f t="shared" si="40"/>
        <v>4600574.9645393128</v>
      </c>
      <c r="R159" s="40">
        <f t="shared" si="40"/>
        <v>4908983.2942446489</v>
      </c>
      <c r="S159" s="40">
        <f t="shared" si="40"/>
        <v>5216467.8659615023</v>
      </c>
      <c r="T159" s="40">
        <f t="shared" si="40"/>
        <v>5419732.6136768702</v>
      </c>
      <c r="U159" s="40">
        <f t="shared" si="40"/>
        <v>5658924.8381729927</v>
      </c>
      <c r="V159" s="40">
        <f t="shared" si="40"/>
        <v>5811426.7704564501</v>
      </c>
      <c r="W159" s="40">
        <f t="shared" si="40"/>
        <v>6064758.2825902821</v>
      </c>
      <c r="X159" s="40">
        <f t="shared" si="40"/>
        <v>6222125.280324542</v>
      </c>
      <c r="Y159" s="40">
        <f t="shared" si="40"/>
        <v>6427677.5838799039</v>
      </c>
      <c r="Z159" s="40">
        <f t="shared" si="40"/>
        <v>6656414.5770210084</v>
      </c>
      <c r="AA159" s="40">
        <f t="shared" si="40"/>
        <v>6874139.6844313741</v>
      </c>
      <c r="AB159" s="40">
        <f t="shared" si="40"/>
        <v>7079149.1019377038</v>
      </c>
      <c r="AC159" s="40">
        <f t="shared" si="40"/>
        <v>7241267.3459721236</v>
      </c>
      <c r="AD159" s="40">
        <f t="shared" si="40"/>
        <v>7322959.9178252397</v>
      </c>
      <c r="AE159" s="40">
        <f t="shared" si="40"/>
        <v>7514819.6654671943</v>
      </c>
      <c r="AF159" s="40">
        <f t="shared" si="40"/>
        <v>7666432.8930190653</v>
      </c>
      <c r="AG159" s="40">
        <f t="shared" si="40"/>
        <v>7783359.1876487248</v>
      </c>
      <c r="AH159" s="40">
        <f t="shared" si="40"/>
        <v>7901804.3357870299</v>
      </c>
      <c r="AI159" s="40">
        <f t="shared" si="40"/>
        <v>8047581.6563997595</v>
      </c>
      <c r="AJ159" s="40">
        <f t="shared" si="40"/>
        <v>8168461.591156045</v>
      </c>
      <c r="AK159" s="40">
        <f t="shared" si="40"/>
        <v>8305369.6093740119</v>
      </c>
      <c r="AL159" s="40">
        <f t="shared" si="40"/>
        <v>8305369.6093740119</v>
      </c>
      <c r="AM159" s="40">
        <f t="shared" si="40"/>
        <v>8590012.8092408422</v>
      </c>
      <c r="AN159" s="40">
        <f t="shared" si="40"/>
        <v>8590012.8092408422</v>
      </c>
      <c r="AO159" s="8">
        <f t="shared" si="17"/>
        <v>8590012.8092408422</v>
      </c>
      <c r="AP159" s="9">
        <f>AO159-M159</f>
        <v>5210812.8092408422</v>
      </c>
      <c r="AQ159" s="7"/>
    </row>
    <row r="160" spans="2:43" ht="14" x14ac:dyDescent="0.3">
      <c r="B160" s="245"/>
      <c r="C160" s="122">
        <f t="shared" si="14"/>
        <v>2023</v>
      </c>
      <c r="D160" s="29" t="s">
        <v>186</v>
      </c>
      <c r="E160" s="8">
        <f t="shared" si="29"/>
        <v>0</v>
      </c>
      <c r="F160" s="7">
        <f t="shared" si="29"/>
        <v>96000</v>
      </c>
      <c r="G160" s="7">
        <f t="shared" si="29"/>
        <v>318000</v>
      </c>
      <c r="H160" s="7">
        <f t="shared" si="29"/>
        <v>678200</v>
      </c>
      <c r="I160" s="7">
        <f t="shared" si="29"/>
        <v>1211800</v>
      </c>
      <c r="J160" s="7">
        <f t="shared" si="29"/>
        <v>1627600</v>
      </c>
      <c r="K160" s="7">
        <f t="shared" si="29"/>
        <v>2084400</v>
      </c>
      <c r="L160" s="7">
        <f t="shared" si="29"/>
        <v>2467600</v>
      </c>
      <c r="M160" s="39">
        <f>L$171*L160</f>
        <v>2727067.5800302573</v>
      </c>
      <c r="N160" s="40">
        <f t="shared" ref="N160:AN160" si="41">M$171*M160</f>
        <v>2946787.8975741183</v>
      </c>
      <c r="O160" s="40">
        <f t="shared" si="41"/>
        <v>3188952.8345036148</v>
      </c>
      <c r="P160" s="40">
        <f t="shared" si="41"/>
        <v>3433029.0171282557</v>
      </c>
      <c r="Q160" s="40">
        <f t="shared" si="41"/>
        <v>3712736.3977550934</v>
      </c>
      <c r="R160" s="40">
        <f t="shared" si="41"/>
        <v>3961626.7733915471</v>
      </c>
      <c r="S160" s="40">
        <f t="shared" si="41"/>
        <v>4209771.6617936892</v>
      </c>
      <c r="T160" s="40">
        <f t="shared" si="41"/>
        <v>4373809.5120711541</v>
      </c>
      <c r="U160" s="40">
        <f t="shared" si="41"/>
        <v>4566841.4015179742</v>
      </c>
      <c r="V160" s="40">
        <f t="shared" si="41"/>
        <v>4689912.8608640283</v>
      </c>
      <c r="W160" s="40">
        <f t="shared" si="41"/>
        <v>4894355.3779509766</v>
      </c>
      <c r="X160" s="40">
        <f t="shared" si="41"/>
        <v>5021353.0216796091</v>
      </c>
      <c r="Y160" s="40">
        <f t="shared" si="41"/>
        <v>5187236.9655202711</v>
      </c>
      <c r="Z160" s="40">
        <f t="shared" si="41"/>
        <v>5371831.3187247897</v>
      </c>
      <c r="AA160" s="40">
        <f t="shared" si="41"/>
        <v>5547538.9068454728</v>
      </c>
      <c r="AB160" s="40">
        <f t="shared" si="41"/>
        <v>5712984.7331009172</v>
      </c>
      <c r="AC160" s="40">
        <f t="shared" si="41"/>
        <v>5843816.7073663343</v>
      </c>
      <c r="AD160" s="40">
        <f t="shared" si="41"/>
        <v>5909743.8984855125</v>
      </c>
      <c r="AE160" s="40">
        <f t="shared" si="41"/>
        <v>6064577.7342179818</v>
      </c>
      <c r="AF160" s="40">
        <f t="shared" si="41"/>
        <v>6186931.9948596889</v>
      </c>
      <c r="AG160" s="40">
        <f t="shared" si="41"/>
        <v>6281293.3547488963</v>
      </c>
      <c r="AH160" s="40">
        <f t="shared" si="41"/>
        <v>6376880.4533224795</v>
      </c>
      <c r="AI160" s="40">
        <f t="shared" si="41"/>
        <v>6494525.0452219388</v>
      </c>
      <c r="AJ160" s="40">
        <f t="shared" si="41"/>
        <v>6592077.0549135935</v>
      </c>
      <c r="AK160" s="40">
        <f t="shared" si="41"/>
        <v>6702563.9802001733</v>
      </c>
      <c r="AL160" s="40">
        <f t="shared" si="41"/>
        <v>6702563.9802001733</v>
      </c>
      <c r="AM160" s="40">
        <f t="shared" si="41"/>
        <v>6932275.5220541349</v>
      </c>
      <c r="AN160" s="40">
        <f t="shared" si="41"/>
        <v>6932275.5220541349</v>
      </c>
      <c r="AO160" s="8">
        <f t="shared" si="17"/>
        <v>6932275.5220541349</v>
      </c>
      <c r="AP160" s="9">
        <f>AO160-L160</f>
        <v>4464675.5220541349</v>
      </c>
      <c r="AQ160" s="7"/>
    </row>
    <row r="161" spans="2:44" ht="14" x14ac:dyDescent="0.3">
      <c r="B161" s="245"/>
      <c r="C161" s="122">
        <f t="shared" si="14"/>
        <v>2023</v>
      </c>
      <c r="D161" s="29" t="s">
        <v>187</v>
      </c>
      <c r="E161" s="8">
        <f t="shared" si="29"/>
        <v>0</v>
      </c>
      <c r="F161" s="7">
        <f t="shared" si="29"/>
        <v>100000</v>
      </c>
      <c r="G161" s="7">
        <f t="shared" si="29"/>
        <v>343000</v>
      </c>
      <c r="H161" s="7">
        <f t="shared" si="29"/>
        <v>770000</v>
      </c>
      <c r="I161" s="7">
        <f t="shared" si="29"/>
        <v>1282800</v>
      </c>
      <c r="J161" s="7">
        <f t="shared" si="29"/>
        <v>1779200</v>
      </c>
      <c r="K161" s="7">
        <f t="shared" si="29"/>
        <v>2225000</v>
      </c>
      <c r="L161" s="39">
        <f>K$171*K161</f>
        <v>2526725.6917168545</v>
      </c>
      <c r="M161" s="40">
        <f t="shared" ref="M161:AN167" si="42">L$171*L161</f>
        <v>2792410.3248138111</v>
      </c>
      <c r="N161" s="40">
        <f t="shared" si="42"/>
        <v>3017395.3188688681</v>
      </c>
      <c r="O161" s="40">
        <f t="shared" si="42"/>
        <v>3265362.7235425389</v>
      </c>
      <c r="P161" s="40">
        <f t="shared" si="42"/>
        <v>3515287.168903965</v>
      </c>
      <c r="Q161" s="40">
        <f t="shared" si="42"/>
        <v>3801696.5645891065</v>
      </c>
      <c r="R161" s="40">
        <f t="shared" si="42"/>
        <v>4056550.5549204755</v>
      </c>
      <c r="S161" s="40">
        <f t="shared" si="42"/>
        <v>4310641.1955404719</v>
      </c>
      <c r="T161" s="40">
        <f t="shared" si="42"/>
        <v>4478609.5253792116</v>
      </c>
      <c r="U161" s="40">
        <f t="shared" si="42"/>
        <v>4676266.6150152665</v>
      </c>
      <c r="V161" s="40">
        <f t="shared" si="42"/>
        <v>4802286.9660635563</v>
      </c>
      <c r="W161" s="40">
        <f t="shared" si="42"/>
        <v>5011628.0912065515</v>
      </c>
      <c r="X161" s="40">
        <f t="shared" si="42"/>
        <v>5141668.7011906002</v>
      </c>
      <c r="Y161" s="40">
        <f t="shared" si="42"/>
        <v>5311527.3584873732</v>
      </c>
      <c r="Z161" s="40">
        <f t="shared" si="42"/>
        <v>5500544.7416887479</v>
      </c>
      <c r="AA161" s="40">
        <f t="shared" si="42"/>
        <v>5680462.4257275444</v>
      </c>
      <c r="AB161" s="40">
        <f t="shared" si="42"/>
        <v>5849872.4677874222</v>
      </c>
      <c r="AC161" s="40">
        <f t="shared" si="42"/>
        <v>5983839.2819690024</v>
      </c>
      <c r="AD161" s="40">
        <f t="shared" si="42"/>
        <v>6051346.1419072235</v>
      </c>
      <c r="AE161" s="40">
        <f t="shared" si="42"/>
        <v>6209889.9215685539</v>
      </c>
      <c r="AF161" s="40">
        <f t="shared" si="42"/>
        <v>6335175.8892514938</v>
      </c>
      <c r="AG161" s="40">
        <f t="shared" si="42"/>
        <v>6431798.2236401308</v>
      </c>
      <c r="AH161" s="40">
        <f t="shared" si="42"/>
        <v>6529675.6664033597</v>
      </c>
      <c r="AI161" s="40">
        <f t="shared" si="42"/>
        <v>6650139.117871956</v>
      </c>
      <c r="AJ161" s="40">
        <f t="shared" si="42"/>
        <v>6750028.5526128029</v>
      </c>
      <c r="AK161" s="40">
        <f t="shared" si="42"/>
        <v>6863162.8339875806</v>
      </c>
      <c r="AL161" s="40">
        <f t="shared" si="42"/>
        <v>6863162.8339875806</v>
      </c>
      <c r="AM161" s="40">
        <f t="shared" si="42"/>
        <v>7098378.4501677947</v>
      </c>
      <c r="AN161" s="40">
        <f t="shared" si="42"/>
        <v>7098378.4501677947</v>
      </c>
      <c r="AO161" s="8">
        <f t="shared" si="17"/>
        <v>7098378.4501677947</v>
      </c>
      <c r="AP161" s="9">
        <f>AO161-K161</f>
        <v>4873378.4501677947</v>
      </c>
      <c r="AQ161" s="7"/>
    </row>
    <row r="162" spans="2:44" ht="14" x14ac:dyDescent="0.3">
      <c r="B162" s="245"/>
      <c r="C162" s="122">
        <f t="shared" si="14"/>
        <v>2023</v>
      </c>
      <c r="D162" s="29" t="s">
        <v>188</v>
      </c>
      <c r="E162" s="8">
        <f t="shared" si="29"/>
        <v>34000</v>
      </c>
      <c r="F162" s="7">
        <f t="shared" si="29"/>
        <v>34000</v>
      </c>
      <c r="G162" s="7">
        <f t="shared" si="29"/>
        <v>394200</v>
      </c>
      <c r="H162" s="7">
        <f t="shared" si="29"/>
        <v>1037600</v>
      </c>
      <c r="I162" s="7">
        <f t="shared" si="29"/>
        <v>1456800</v>
      </c>
      <c r="J162" s="7">
        <f t="shared" si="29"/>
        <v>1940800</v>
      </c>
      <c r="K162" s="39">
        <f>J$171*J162</f>
        <v>2244879.2220296552</v>
      </c>
      <c r="L162" s="40">
        <f t="shared" ref="L162:AA162" si="43">K$171*K162</f>
        <v>2549300.6764510898</v>
      </c>
      <c r="M162" s="40">
        <f t="shared" si="43"/>
        <v>2817359.0640699347</v>
      </c>
      <c r="N162" s="40">
        <f t="shared" si="43"/>
        <v>3044354.1824621428</v>
      </c>
      <c r="O162" s="40">
        <f t="shared" si="43"/>
        <v>3294537.0474026115</v>
      </c>
      <c r="P162" s="40">
        <f t="shared" si="43"/>
        <v>3546694.4381752638</v>
      </c>
      <c r="Q162" s="40">
        <f t="shared" si="43"/>
        <v>3835662.7533966769</v>
      </c>
      <c r="R162" s="40">
        <f t="shared" si="43"/>
        <v>4092793.7320691431</v>
      </c>
      <c r="S162" s="40">
        <f t="shared" si="43"/>
        <v>4349154.5408961251</v>
      </c>
      <c r="T162" s="40">
        <f t="shared" si="43"/>
        <v>4518623.5807226468</v>
      </c>
      <c r="U162" s="40">
        <f t="shared" si="43"/>
        <v>4718046.634030886</v>
      </c>
      <c r="V162" s="40">
        <f t="shared" si="43"/>
        <v>4845192.9116134429</v>
      </c>
      <c r="W162" s="40">
        <f t="shared" si="43"/>
        <v>5056404.3912313394</v>
      </c>
      <c r="X162" s="40">
        <f t="shared" si="43"/>
        <v>5187606.846679993</v>
      </c>
      <c r="Y162" s="40">
        <f t="shared" si="43"/>
        <v>5358983.1030608378</v>
      </c>
      <c r="Z162" s="40">
        <f t="shared" si="43"/>
        <v>5549689.2586344033</v>
      </c>
      <c r="AA162" s="40">
        <f t="shared" si="43"/>
        <v>5731214.4139487362</v>
      </c>
      <c r="AB162" s="40">
        <f t="shared" si="42"/>
        <v>5902138.0469480129</v>
      </c>
      <c r="AC162" s="40">
        <f t="shared" si="42"/>
        <v>6037301.7851941874</v>
      </c>
      <c r="AD162" s="40">
        <f t="shared" si="42"/>
        <v>6105411.7839446496</v>
      </c>
      <c r="AE162" s="40">
        <f t="shared" si="42"/>
        <v>6265372.0701216245</v>
      </c>
      <c r="AF162" s="40">
        <f t="shared" si="42"/>
        <v>6391777.4030040111</v>
      </c>
      <c r="AG162" s="40">
        <f t="shared" si="42"/>
        <v>6489263.0078817876</v>
      </c>
      <c r="AH162" s="40">
        <f t="shared" si="42"/>
        <v>6588014.9348771004</v>
      </c>
      <c r="AI162" s="40">
        <f t="shared" si="42"/>
        <v>6709554.6648617424</v>
      </c>
      <c r="AJ162" s="40">
        <f t="shared" si="42"/>
        <v>6810336.5599404015</v>
      </c>
      <c r="AK162" s="40">
        <f t="shared" si="42"/>
        <v>6924481.6374943322</v>
      </c>
      <c r="AL162" s="40">
        <f t="shared" si="42"/>
        <v>6924481.6374943322</v>
      </c>
      <c r="AM162" s="40">
        <f t="shared" si="42"/>
        <v>7161798.7833189899</v>
      </c>
      <c r="AN162" s="40">
        <f t="shared" si="42"/>
        <v>7161798.7833189899</v>
      </c>
      <c r="AO162" s="8">
        <f t="shared" si="17"/>
        <v>7161798.7833189899</v>
      </c>
      <c r="AP162" s="9">
        <f>AO162-J162</f>
        <v>5220998.7833189899</v>
      </c>
      <c r="AQ162" s="7"/>
    </row>
    <row r="163" spans="2:44" ht="14" x14ac:dyDescent="0.3">
      <c r="B163" s="245"/>
      <c r="C163" s="122">
        <f t="shared" si="14"/>
        <v>2023</v>
      </c>
      <c r="D163" s="29" t="s">
        <v>189</v>
      </c>
      <c r="E163" s="8">
        <f t="shared" si="29"/>
        <v>0</v>
      </c>
      <c r="F163" s="7">
        <f t="shared" si="29"/>
        <v>0</v>
      </c>
      <c r="G163" s="7">
        <f t="shared" si="29"/>
        <v>184000</v>
      </c>
      <c r="H163" s="7">
        <f t="shared" si="29"/>
        <v>633600</v>
      </c>
      <c r="I163" s="7">
        <f t="shared" si="29"/>
        <v>1182400</v>
      </c>
      <c r="J163" s="39">
        <f>I$171*I163</f>
        <v>1435387.110210326</v>
      </c>
      <c r="K163" s="40">
        <f t="shared" ref="K163:Z167" si="44">J$171*J163</f>
        <v>1660279.6265871557</v>
      </c>
      <c r="L163" s="40">
        <f t="shared" si="44"/>
        <v>1885425.2530030704</v>
      </c>
      <c r="M163" s="40">
        <f t="shared" si="44"/>
        <v>2083677.2904988728</v>
      </c>
      <c r="N163" s="40">
        <f t="shared" si="44"/>
        <v>2251559.5385516565</v>
      </c>
      <c r="O163" s="40">
        <f t="shared" si="44"/>
        <v>2436591.1026134039</v>
      </c>
      <c r="P163" s="40">
        <f t="shared" si="44"/>
        <v>2623082.9969143793</v>
      </c>
      <c r="Q163" s="40">
        <f t="shared" si="44"/>
        <v>2836799.7090578307</v>
      </c>
      <c r="R163" s="40">
        <f t="shared" si="44"/>
        <v>3026969.9957551844</v>
      </c>
      <c r="S163" s="40">
        <f t="shared" si="44"/>
        <v>3216570.6761721997</v>
      </c>
      <c r="T163" s="40">
        <f t="shared" si="44"/>
        <v>3341907.4833376515</v>
      </c>
      <c r="U163" s="40">
        <f t="shared" si="44"/>
        <v>3489397.8379323715</v>
      </c>
      <c r="V163" s="40">
        <f t="shared" si="44"/>
        <v>3583433.353159714</v>
      </c>
      <c r="W163" s="40">
        <f t="shared" si="44"/>
        <v>3739642.2543200497</v>
      </c>
      <c r="X163" s="40">
        <f t="shared" si="44"/>
        <v>3836677.6589876823</v>
      </c>
      <c r="Y163" s="40">
        <f t="shared" si="44"/>
        <v>3963425.015441292</v>
      </c>
      <c r="Z163" s="40">
        <f t="shared" si="44"/>
        <v>4104468.4807896335</v>
      </c>
      <c r="AA163" s="40">
        <f t="shared" si="42"/>
        <v>4238721.8134963112</v>
      </c>
      <c r="AB163" s="40">
        <f t="shared" si="42"/>
        <v>4365134.416359812</v>
      </c>
      <c r="AC163" s="40">
        <f t="shared" si="42"/>
        <v>4465099.5274719317</v>
      </c>
      <c r="AD163" s="40">
        <f t="shared" si="42"/>
        <v>4515472.6799259996</v>
      </c>
      <c r="AE163" s="40">
        <f t="shared" si="42"/>
        <v>4633776.9528670469</v>
      </c>
      <c r="AF163" s="40">
        <f t="shared" si="42"/>
        <v>4727264.4763013124</v>
      </c>
      <c r="AG163" s="40">
        <f t="shared" si="42"/>
        <v>4799363.3946198504</v>
      </c>
      <c r="AH163" s="40">
        <f t="shared" si="42"/>
        <v>4872398.866135464</v>
      </c>
      <c r="AI163" s="40">
        <f t="shared" si="42"/>
        <v>4962287.8612912754</v>
      </c>
      <c r="AJ163" s="40">
        <f t="shared" si="42"/>
        <v>5036824.6673189318</v>
      </c>
      <c r="AK163" s="40">
        <f t="shared" si="42"/>
        <v>5121244.6863908963</v>
      </c>
      <c r="AL163" s="40">
        <f t="shared" si="42"/>
        <v>5121244.6863908963</v>
      </c>
      <c r="AM163" s="40">
        <f t="shared" si="42"/>
        <v>5296760.9539860217</v>
      </c>
      <c r="AN163" s="40">
        <f t="shared" si="42"/>
        <v>5296760.9539860217</v>
      </c>
      <c r="AO163" s="8">
        <f t="shared" si="17"/>
        <v>5296760.9539860217</v>
      </c>
      <c r="AP163" s="9">
        <f>AO163-I163</f>
        <v>4114360.9539860217</v>
      </c>
      <c r="AQ163" s="7"/>
    </row>
    <row r="164" spans="2:44" ht="14" x14ac:dyDescent="0.3">
      <c r="B164" s="245"/>
      <c r="C164" s="122">
        <f t="shared" si="14"/>
        <v>2024</v>
      </c>
      <c r="D164" s="29" t="s">
        <v>190</v>
      </c>
      <c r="E164" s="7">
        <f t="shared" si="29"/>
        <v>0</v>
      </c>
      <c r="F164" s="7">
        <f t="shared" si="29"/>
        <v>22000</v>
      </c>
      <c r="G164" s="7">
        <f t="shared" si="29"/>
        <v>269600</v>
      </c>
      <c r="H164" s="45">
        <f t="shared" si="29"/>
        <v>936200</v>
      </c>
      <c r="I164" s="39">
        <f>H$171*H164</f>
        <v>1323413.7849360493</v>
      </c>
      <c r="J164" s="40">
        <f t="shared" ref="I164:J167" si="45">I$171*I164</f>
        <v>1606572.3007204547</v>
      </c>
      <c r="K164" s="40">
        <f t="shared" si="44"/>
        <v>1858285.643330445</v>
      </c>
      <c r="L164" s="40">
        <f t="shared" si="44"/>
        <v>2110282.2820456713</v>
      </c>
      <c r="M164" s="40">
        <f t="shared" si="44"/>
        <v>2332177.9851187458</v>
      </c>
      <c r="N164" s="40">
        <f t="shared" si="44"/>
        <v>2520081.9781152843</v>
      </c>
      <c r="O164" s="40">
        <f t="shared" si="44"/>
        <v>2727180.5255844947</v>
      </c>
      <c r="P164" s="40">
        <f t="shared" si="44"/>
        <v>2935913.563217062</v>
      </c>
      <c r="Q164" s="40">
        <f t="shared" si="44"/>
        <v>3175118.2679885891</v>
      </c>
      <c r="R164" s="40">
        <f t="shared" si="44"/>
        <v>3387968.3854619642</v>
      </c>
      <c r="S164" s="40">
        <f t="shared" si="44"/>
        <v>3600180.9650434363</v>
      </c>
      <c r="T164" s="40">
        <f t="shared" si="44"/>
        <v>3740465.5204922105</v>
      </c>
      <c r="U164" s="40">
        <f t="shared" si="44"/>
        <v>3905545.6696936302</v>
      </c>
      <c r="V164" s="40">
        <f t="shared" si="44"/>
        <v>4010795.9209837429</v>
      </c>
      <c r="W164" s="40">
        <f t="shared" si="44"/>
        <v>4185634.3962250324</v>
      </c>
      <c r="X164" s="40">
        <f t="shared" si="44"/>
        <v>4294242.3057006691</v>
      </c>
      <c r="Y164" s="40">
        <f t="shared" si="44"/>
        <v>4436105.6334534688</v>
      </c>
      <c r="Z164" s="40">
        <f t="shared" si="44"/>
        <v>4593970.0332480771</v>
      </c>
      <c r="AA164" s="40">
        <f t="shared" si="42"/>
        <v>4744234.5048123728</v>
      </c>
      <c r="AB164" s="40">
        <f t="shared" si="42"/>
        <v>4885723.1560464753</v>
      </c>
      <c r="AC164" s="40">
        <f t="shared" si="42"/>
        <v>4997610.1706425874</v>
      </c>
      <c r="AD164" s="40">
        <f t="shared" si="42"/>
        <v>5053990.8576760776</v>
      </c>
      <c r="AE164" s="40">
        <f t="shared" si="42"/>
        <v>5186404.1743430421</v>
      </c>
      <c r="AF164" s="40">
        <f t="shared" si="42"/>
        <v>5291041.0799861737</v>
      </c>
      <c r="AG164" s="40">
        <f t="shared" si="42"/>
        <v>5371738.5617027935</v>
      </c>
      <c r="AH164" s="40">
        <f t="shared" si="42"/>
        <v>5453484.2905534925</v>
      </c>
      <c r="AI164" s="40">
        <f t="shared" si="42"/>
        <v>5554093.5051198415</v>
      </c>
      <c r="AJ164" s="40">
        <f t="shared" si="42"/>
        <v>5637519.6186026772</v>
      </c>
      <c r="AK164" s="40">
        <f t="shared" si="42"/>
        <v>5732007.6234778482</v>
      </c>
      <c r="AL164" s="40">
        <f t="shared" si="42"/>
        <v>5732007.6234778482</v>
      </c>
      <c r="AM164" s="40">
        <f t="shared" si="42"/>
        <v>5928456.0741002373</v>
      </c>
      <c r="AN164" s="118">
        <f t="shared" si="42"/>
        <v>5928456.0741002373</v>
      </c>
      <c r="AO164" s="8">
        <f t="shared" si="17"/>
        <v>5928456.0741002373</v>
      </c>
      <c r="AP164" s="9">
        <f>AO164-H164</f>
        <v>4992256.0741002373</v>
      </c>
      <c r="AQ164" s="7"/>
    </row>
    <row r="165" spans="2:44" ht="14" x14ac:dyDescent="0.3">
      <c r="B165" s="245"/>
      <c r="C165" s="122">
        <f t="shared" si="14"/>
        <v>2024</v>
      </c>
      <c r="D165" s="29" t="s">
        <v>191</v>
      </c>
      <c r="E165" s="7">
        <f t="shared" ref="E165:G167" si="46">E82</f>
        <v>0</v>
      </c>
      <c r="F165" s="7">
        <f t="shared" si="46"/>
        <v>10000</v>
      </c>
      <c r="G165" s="7">
        <f t="shared" si="46"/>
        <v>298800</v>
      </c>
      <c r="H165" s="39">
        <f>G$171*G165</f>
        <v>599736.81374000595</v>
      </c>
      <c r="I165" s="40">
        <f t="shared" si="45"/>
        <v>847788.89835200564</v>
      </c>
      <c r="J165" s="40">
        <f t="shared" si="45"/>
        <v>1029182.3891017262</v>
      </c>
      <c r="K165" s="40">
        <f t="shared" si="44"/>
        <v>1190431.8636507138</v>
      </c>
      <c r="L165" s="40">
        <f t="shared" si="44"/>
        <v>1351862.8198312961</v>
      </c>
      <c r="M165" s="40">
        <f t="shared" si="44"/>
        <v>1494010.8885598201</v>
      </c>
      <c r="N165" s="40">
        <f t="shared" si="44"/>
        <v>1614383.6102525871</v>
      </c>
      <c r="O165" s="40">
        <f t="shared" si="44"/>
        <v>1747052.5089808158</v>
      </c>
      <c r="P165" s="40">
        <f t="shared" si="44"/>
        <v>1880768.4744924891</v>
      </c>
      <c r="Q165" s="40">
        <f t="shared" si="44"/>
        <v>2034004.8208621691</v>
      </c>
      <c r="R165" s="40">
        <f t="shared" si="44"/>
        <v>2170358.2189156488</v>
      </c>
      <c r="S165" s="40">
        <f t="shared" si="44"/>
        <v>2306303.2053648471</v>
      </c>
      <c r="T165" s="40">
        <f t="shared" si="44"/>
        <v>2396170.5545442756</v>
      </c>
      <c r="U165" s="40">
        <f t="shared" si="44"/>
        <v>2501922.1489619045</v>
      </c>
      <c r="V165" s="40">
        <f t="shared" si="44"/>
        <v>2569346.257436661</v>
      </c>
      <c r="W165" s="40">
        <f t="shared" si="44"/>
        <v>2681349.1094558579</v>
      </c>
      <c r="X165" s="40">
        <f t="shared" si="44"/>
        <v>2750924.1592057846</v>
      </c>
      <c r="Y165" s="40">
        <f t="shared" si="44"/>
        <v>2841802.8818857865</v>
      </c>
      <c r="Z165" s="40">
        <f t="shared" si="44"/>
        <v>2942932.0125585026</v>
      </c>
      <c r="AA165" s="40">
        <f t="shared" si="42"/>
        <v>3039192.5716209854</v>
      </c>
      <c r="AB165" s="40">
        <f t="shared" si="42"/>
        <v>3129831.2736841254</v>
      </c>
      <c r="AC165" s="40">
        <f t="shared" si="42"/>
        <v>3201506.9430205426</v>
      </c>
      <c r="AD165" s="40">
        <f t="shared" si="42"/>
        <v>3237624.8383398522</v>
      </c>
      <c r="AE165" s="40">
        <f t="shared" si="42"/>
        <v>3322449.8123139939</v>
      </c>
      <c r="AF165" s="40">
        <f t="shared" si="42"/>
        <v>3389481.0069198748</v>
      </c>
      <c r="AG165" s="40">
        <f t="shared" si="42"/>
        <v>3441176.4251655145</v>
      </c>
      <c r="AH165" s="40">
        <f t="shared" si="42"/>
        <v>3493543.3584679849</v>
      </c>
      <c r="AI165" s="40">
        <f t="shared" si="42"/>
        <v>3557994.3836516067</v>
      </c>
      <c r="AJ165" s="40">
        <f t="shared" si="42"/>
        <v>3611437.7840819722</v>
      </c>
      <c r="AK165" s="40">
        <f t="shared" si="42"/>
        <v>3671967.5159560218</v>
      </c>
      <c r="AL165" s="40">
        <f t="shared" si="42"/>
        <v>3671967.5159560218</v>
      </c>
      <c r="AM165" s="40">
        <f t="shared" si="42"/>
        <v>3797813.8819466569</v>
      </c>
      <c r="AN165" s="118">
        <f t="shared" si="42"/>
        <v>3797813.8819466569</v>
      </c>
      <c r="AO165" s="8">
        <f t="shared" si="17"/>
        <v>3797813.8819466569</v>
      </c>
      <c r="AP165" s="9">
        <f>AO165-G165</f>
        <v>3499013.8819466569</v>
      </c>
      <c r="AQ165" s="7"/>
    </row>
    <row r="166" spans="2:44" ht="14" x14ac:dyDescent="0.3">
      <c r="B166" s="245"/>
      <c r="C166" s="122">
        <f t="shared" si="14"/>
        <v>2024</v>
      </c>
      <c r="D166" s="29" t="s">
        <v>192</v>
      </c>
      <c r="E166" s="7">
        <f t="shared" si="46"/>
        <v>19200</v>
      </c>
      <c r="F166" s="7">
        <f t="shared" si="46"/>
        <v>267200</v>
      </c>
      <c r="G166" s="39">
        <f>F$171*F166</f>
        <v>698840.11365788977</v>
      </c>
      <c r="H166" s="40">
        <f>G$171*G166</f>
        <v>1402677.8550163535</v>
      </c>
      <c r="I166" s="40">
        <f t="shared" si="45"/>
        <v>1982827.6107169101</v>
      </c>
      <c r="J166" s="40">
        <f t="shared" si="45"/>
        <v>2407074.7582816225</v>
      </c>
      <c r="K166" s="40">
        <f t="shared" si="44"/>
        <v>2784208.6308421628</v>
      </c>
      <c r="L166" s="40">
        <f t="shared" si="44"/>
        <v>3161766.9566960447</v>
      </c>
      <c r="M166" s="40">
        <f t="shared" si="44"/>
        <v>3494226.0346963503</v>
      </c>
      <c r="N166" s="40">
        <f t="shared" si="44"/>
        <v>3775756.4446999738</v>
      </c>
      <c r="O166" s="40">
        <f t="shared" si="44"/>
        <v>4086045.4281875989</v>
      </c>
      <c r="P166" s="40">
        <f t="shared" si="44"/>
        <v>4398783.3148544412</v>
      </c>
      <c r="Q166" s="40">
        <f t="shared" si="44"/>
        <v>4757175.9042570749</v>
      </c>
      <c r="R166" s="40">
        <f t="shared" si="44"/>
        <v>5076082.2770593949</v>
      </c>
      <c r="S166" s="40">
        <f t="shared" si="44"/>
        <v>5394033.4476798037</v>
      </c>
      <c r="T166" s="40">
        <f t="shared" si="44"/>
        <v>5604217.2111158315</v>
      </c>
      <c r="U166" s="40">
        <f t="shared" si="44"/>
        <v>5851551.4020874482</v>
      </c>
      <c r="V166" s="40">
        <f t="shared" si="44"/>
        <v>6009244.412896621</v>
      </c>
      <c r="W166" s="40">
        <f t="shared" si="44"/>
        <v>6271199.1847677836</v>
      </c>
      <c r="X166" s="40">
        <f t="shared" si="44"/>
        <v>6433922.865072309</v>
      </c>
      <c r="Y166" s="40">
        <f t="shared" si="44"/>
        <v>6646472.0514403703</v>
      </c>
      <c r="Z166" s="40">
        <f t="shared" si="44"/>
        <v>6882995.1209632773</v>
      </c>
      <c r="AA166" s="40">
        <f t="shared" si="42"/>
        <v>7108131.4664652776</v>
      </c>
      <c r="AB166" s="40">
        <f t="shared" si="42"/>
        <v>7320119.2872537933</v>
      </c>
      <c r="AC166" s="40">
        <f t="shared" si="42"/>
        <v>7487755.9435642585</v>
      </c>
      <c r="AD166" s="40">
        <f t="shared" si="42"/>
        <v>7572229.283825404</v>
      </c>
      <c r="AE166" s="40">
        <f t="shared" si="42"/>
        <v>7770619.8275105339</v>
      </c>
      <c r="AF166" s="40">
        <f t="shared" si="42"/>
        <v>7927393.8825875018</v>
      </c>
      <c r="AG166" s="40">
        <f t="shared" si="42"/>
        <v>8048300.2813906306</v>
      </c>
      <c r="AH166" s="40">
        <f t="shared" si="42"/>
        <v>8170777.2346068742</v>
      </c>
      <c r="AI166" s="40">
        <f t="shared" si="42"/>
        <v>8321516.7318113241</v>
      </c>
      <c r="AJ166" s="40">
        <f t="shared" si="42"/>
        <v>8446511.3503890373</v>
      </c>
      <c r="AK166" s="40">
        <f t="shared" si="42"/>
        <v>8588079.6392195001</v>
      </c>
      <c r="AL166" s="40">
        <f t="shared" si="42"/>
        <v>8588079.6392195001</v>
      </c>
      <c r="AM166" s="40">
        <f t="shared" si="42"/>
        <v>8882411.9307600874</v>
      </c>
      <c r="AN166" s="118">
        <f t="shared" si="42"/>
        <v>8882411.9307600874</v>
      </c>
      <c r="AO166" s="8">
        <f t="shared" si="17"/>
        <v>8882411.9307600874</v>
      </c>
      <c r="AP166" s="9">
        <f>AO166-F166</f>
        <v>8615211.9307600874</v>
      </c>
      <c r="AQ166" s="7"/>
    </row>
    <row r="167" spans="2:44" ht="14" x14ac:dyDescent="0.3">
      <c r="B167" s="245"/>
      <c r="C167" s="123">
        <f t="shared" si="14"/>
        <v>2024</v>
      </c>
      <c r="D167" s="41" t="s">
        <v>193</v>
      </c>
      <c r="E167" s="12">
        <f t="shared" si="46"/>
        <v>63200</v>
      </c>
      <c r="F167" s="46">
        <f>E$171*E167</f>
        <v>289160.07259528129</v>
      </c>
      <c r="G167" s="47">
        <f>F$171*F167</f>
        <v>756274.91765647463</v>
      </c>
      <c r="H167" s="47">
        <f>G$171*G167</f>
        <v>1517958.1975461161</v>
      </c>
      <c r="I167" s="47">
        <f t="shared" si="45"/>
        <v>2145788.0833040038</v>
      </c>
      <c r="J167" s="47">
        <f t="shared" si="45"/>
        <v>2604902.3646967933</v>
      </c>
      <c r="K167" s="47">
        <f t="shared" si="44"/>
        <v>3013031.3241569181</v>
      </c>
      <c r="L167" s="47">
        <f t="shared" si="44"/>
        <v>3421619.6209864891</v>
      </c>
      <c r="M167" s="47">
        <f t="shared" si="44"/>
        <v>3781402.1476688567</v>
      </c>
      <c r="N167" s="47">
        <f t="shared" si="44"/>
        <v>4086070.3879174613</v>
      </c>
      <c r="O167" s="47">
        <f t="shared" si="44"/>
        <v>4421860.7509069741</v>
      </c>
      <c r="P167" s="47">
        <f t="shared" si="44"/>
        <v>4760301.2823885567</v>
      </c>
      <c r="Q167" s="47">
        <f t="shared" si="44"/>
        <v>5148148.6894592019</v>
      </c>
      <c r="R167" s="47">
        <f t="shared" si="44"/>
        <v>5493264.6696636062</v>
      </c>
      <c r="S167" s="47">
        <f t="shared" si="44"/>
        <v>5837346.9435346844</v>
      </c>
      <c r="T167" s="47">
        <f t="shared" si="44"/>
        <v>6064804.8488247711</v>
      </c>
      <c r="U167" s="47">
        <f t="shared" si="44"/>
        <v>6332466.422988872</v>
      </c>
      <c r="V167" s="47">
        <f t="shared" si="44"/>
        <v>6503119.5758831417</v>
      </c>
      <c r="W167" s="47">
        <f t="shared" si="44"/>
        <v>6786603.3365528481</v>
      </c>
      <c r="X167" s="47">
        <f t="shared" si="44"/>
        <v>6962700.6090447195</v>
      </c>
      <c r="Y167" s="47">
        <f t="shared" si="44"/>
        <v>7192718.3416804103</v>
      </c>
      <c r="Z167" s="47">
        <f t="shared" si="44"/>
        <v>7448680.2726448663</v>
      </c>
      <c r="AA167" s="47">
        <f t="shared" si="42"/>
        <v>7692319.6514217928</v>
      </c>
      <c r="AB167" s="47">
        <f t="shared" si="42"/>
        <v>7921729.882142311</v>
      </c>
      <c r="AC167" s="47">
        <f t="shared" si="42"/>
        <v>8103143.9079969684</v>
      </c>
      <c r="AD167" s="47">
        <f t="shared" si="42"/>
        <v>8194559.765789927</v>
      </c>
      <c r="AE167" s="47">
        <f t="shared" si="42"/>
        <v>8409255.2149449028</v>
      </c>
      <c r="AF167" s="47">
        <f t="shared" si="42"/>
        <v>8578913.8869026601</v>
      </c>
      <c r="AG167" s="47">
        <f t="shared" si="42"/>
        <v>8709757.0869593471</v>
      </c>
      <c r="AH167" s="47">
        <f t="shared" si="42"/>
        <v>8842299.9188577682</v>
      </c>
      <c r="AI167" s="47">
        <f t="shared" si="42"/>
        <v>9005428.0773705486</v>
      </c>
      <c r="AJ167" s="47">
        <f t="shared" si="42"/>
        <v>9140695.4912251569</v>
      </c>
      <c r="AK167" s="47">
        <f t="shared" si="42"/>
        <v>9293898.6973456908</v>
      </c>
      <c r="AL167" s="47">
        <f t="shared" si="42"/>
        <v>9293898.6973456908</v>
      </c>
      <c r="AM167" s="47">
        <f t="shared" si="42"/>
        <v>9612420.9532925915</v>
      </c>
      <c r="AN167" s="119">
        <f t="shared" si="42"/>
        <v>9612420.9532925915</v>
      </c>
      <c r="AO167" s="44">
        <f>AN167</f>
        <v>9612420.9532925915</v>
      </c>
      <c r="AP167" s="48">
        <f>AO167-E167</f>
        <v>9549220.9532925915</v>
      </c>
      <c r="AQ167" s="7"/>
    </row>
    <row r="168" spans="2:44" x14ac:dyDescent="0.25">
      <c r="AO168" s="7">
        <f>SUM(AO132:AO167)</f>
        <v>193982305.12388238</v>
      </c>
      <c r="AP168" s="7">
        <f>SUM(AP132:AP167)</f>
        <v>87041505.123882413</v>
      </c>
    </row>
    <row r="169" spans="2:44" x14ac:dyDescent="0.25">
      <c r="D169" s="53"/>
    </row>
    <row r="170" spans="2:44" ht="14" x14ac:dyDescent="0.3">
      <c r="C170" s="169"/>
      <c r="D170" s="55"/>
      <c r="E170" s="55" t="s">
        <v>21</v>
      </c>
      <c r="F170" s="56" t="s">
        <v>22</v>
      </c>
      <c r="G170" s="56" t="s">
        <v>23</v>
      </c>
      <c r="H170" s="56" t="s">
        <v>24</v>
      </c>
      <c r="I170" s="56" t="s">
        <v>25</v>
      </c>
      <c r="J170" s="56" t="s">
        <v>26</v>
      </c>
      <c r="K170" s="56" t="s">
        <v>27</v>
      </c>
      <c r="L170" s="56" t="s">
        <v>28</v>
      </c>
      <c r="M170" s="56" t="s">
        <v>29</v>
      </c>
      <c r="N170" s="56" t="s">
        <v>66</v>
      </c>
      <c r="O170" s="56" t="s">
        <v>125</v>
      </c>
      <c r="P170" s="56" t="s">
        <v>126</v>
      </c>
      <c r="Q170" s="56" t="s">
        <v>127</v>
      </c>
      <c r="R170" s="56" t="s">
        <v>128</v>
      </c>
      <c r="S170" s="56" t="s">
        <v>129</v>
      </c>
      <c r="T170" s="56" t="s">
        <v>130</v>
      </c>
      <c r="U170" s="56" t="s">
        <v>131</v>
      </c>
      <c r="V170" s="56" t="s">
        <v>132</v>
      </c>
      <c r="W170" s="56" t="s">
        <v>133</v>
      </c>
      <c r="X170" s="56" t="s">
        <v>134</v>
      </c>
      <c r="Y170" s="56" t="s">
        <v>135</v>
      </c>
      <c r="Z170" s="56" t="s">
        <v>136</v>
      </c>
      <c r="AA170" s="56" t="s">
        <v>137</v>
      </c>
      <c r="AB170" s="56" t="s">
        <v>138</v>
      </c>
      <c r="AC170" s="56" t="s">
        <v>139</v>
      </c>
      <c r="AD170" s="56" t="s">
        <v>140</v>
      </c>
      <c r="AE170" s="56" t="s">
        <v>141</v>
      </c>
      <c r="AF170" s="56" t="s">
        <v>142</v>
      </c>
      <c r="AG170" s="56" t="s">
        <v>143</v>
      </c>
      <c r="AH170" s="56" t="s">
        <v>144</v>
      </c>
      <c r="AI170" s="56" t="s">
        <v>145</v>
      </c>
      <c r="AJ170" s="56" t="s">
        <v>146</v>
      </c>
      <c r="AK170" s="56" t="s">
        <v>147</v>
      </c>
      <c r="AL170" s="56" t="s">
        <v>148</v>
      </c>
      <c r="AM170" s="57" t="s">
        <v>149</v>
      </c>
    </row>
    <row r="171" spans="2:44" ht="14" x14ac:dyDescent="0.3">
      <c r="C171" s="29" t="s">
        <v>20</v>
      </c>
      <c r="D171" s="58"/>
      <c r="E171" s="58">
        <f>SUM(F132:F166)/SUM(E132:E166)</f>
        <v>4.5753176043557167</v>
      </c>
      <c r="F171" s="58">
        <f>SUM(G132:G165)/SUM(F132:F165)</f>
        <v>2.6154195870430006</v>
      </c>
      <c r="G171" s="58">
        <f>SUM(H132:H164)/SUM(G132:G164)</f>
        <v>2.007151317737637</v>
      </c>
      <c r="H171" s="58">
        <f>SUM(I132:I163)/SUM(H132:H163)</f>
        <v>1.4136015647682645</v>
      </c>
      <c r="I171" s="58">
        <f>SUM(J132:J162)/SUM(I132:I162)</f>
        <v>1.2139606818422919</v>
      </c>
      <c r="J171" s="58">
        <f>SUM(K132:K161)/SUM(J132:J161)</f>
        <v>1.1566772578471018</v>
      </c>
      <c r="K171" s="58">
        <f>SUM(L132:L160)/SUM(K132:K160)</f>
        <v>1.1356070524570132</v>
      </c>
      <c r="L171" s="58">
        <f>SUM(M132:M159)/SUM(L132:L159)</f>
        <v>1.1051497730711044</v>
      </c>
      <c r="M171" s="58">
        <f>SUM(N132:N158)/SUM(M132:M158)</f>
        <v>1.0805701769742806</v>
      </c>
      <c r="N171" s="58">
        <f>SUM(O132:O157)/SUM(N132:N157)</f>
        <v>1.0821792899071065</v>
      </c>
      <c r="O171" s="58">
        <f>SUM(P132:P156)/SUM(O132:O156)</f>
        <v>1.0765380346751454</v>
      </c>
      <c r="P171" s="58">
        <f>SUM(Q132:Q155)/SUM(P132:P155)</f>
        <v>1.0814753907500654</v>
      </c>
      <c r="Q171" s="58">
        <f>SUM(R132:R154)/SUM(Q132:Q154)</f>
        <v>1.0670369099694084</v>
      </c>
      <c r="R171" s="58">
        <f>SUM(S132:S153)/SUM(R132:R153)</f>
        <v>1.0626371191927566</v>
      </c>
      <c r="S171" s="58">
        <f>SUM(T132:T152)/SUM(S132:S152)</f>
        <v>1.0389659733249219</v>
      </c>
      <c r="T171" s="58">
        <f>SUM(U132:U151)/SUM(T132:T151)</f>
        <v>1.0441335839876147</v>
      </c>
      <c r="U171" s="58">
        <f>SUM(V132:V150)/SUM(U132:U150)</f>
        <v>1.0269489234518077</v>
      </c>
      <c r="V171" s="58">
        <f>SUM(W132:W149)/SUM(V132:V149)</f>
        <v>1.0435919649580192</v>
      </c>
      <c r="W171" s="58">
        <f>SUM(X132:X148)/SUM(W132:W148)</f>
        <v>1.025947777372431</v>
      </c>
      <c r="X171" s="58">
        <f>SUM(Y132:Y147)/SUM(X132:X147)</f>
        <v>1.0330357063374076</v>
      </c>
      <c r="Y171" s="58">
        <f>SUM(Z132:Z146)/SUM(Y132:Y146)</f>
        <v>1.0355862580467257</v>
      </c>
      <c r="Z171" s="58">
        <f>SUM(AA132:AA145)/SUM(Z132:Z145)</f>
        <v>1.0327090665539354</v>
      </c>
      <c r="AA171" s="58">
        <f>SUM(AB132:AB144)/SUM(AA132:AA144)</f>
        <v>1.0298232836278607</v>
      </c>
      <c r="AB171" s="58">
        <f>SUM(AC132:AC143)/SUM(AB132:AB143)</f>
        <v>1.0229008093628151</v>
      </c>
      <c r="AC171" s="58">
        <f>SUM(AD132:AD142)/SUM(AC132:AC142)</f>
        <v>1.0112815295928215</v>
      </c>
      <c r="AD171" s="58">
        <f>SUM(AE132:AE141)/SUM(AD132:AD141)</f>
        <v>1.0261997538966365</v>
      </c>
      <c r="AE171" s="58">
        <f>SUM(AF132:AF140)/SUM(AE132:AE140)</f>
        <v>1.0201752316490811</v>
      </c>
      <c r="AF171" s="58">
        <f>SUM(AG132:AG139)/SUM(AF132:AF139)</f>
        <v>1.0152517208800107</v>
      </c>
      <c r="AG171" s="58">
        <f>SUM(AH132:AH138)/SUM(AG132:AG138)</f>
        <v>1.0152177415024433</v>
      </c>
      <c r="AH171" s="58">
        <f>SUM(AI132:AI137)/SUM(AH132:AH137)</f>
        <v>1.0184486117876279</v>
      </c>
      <c r="AI171" s="58">
        <f>SUM(AJ132:AJ136)/SUM(AI132:AI136)</f>
        <v>1.0150206533984227</v>
      </c>
      <c r="AJ171" s="58">
        <f>SUM(AK132:AK135)/SUM(AJ132:AJ135)</f>
        <v>1.0167605633802816</v>
      </c>
      <c r="AK171" s="58">
        <f>SUM(AL132:AL134)/SUM(AK132:AK134)</f>
        <v>1</v>
      </c>
      <c r="AL171" s="58">
        <f>SUM(AM132:AM133)/SUM(AL132:AL133)</f>
        <v>1.0342721893491125</v>
      </c>
      <c r="AM171" s="59">
        <f>SUM(AN132)/SUM(AM132)</f>
        <v>1</v>
      </c>
    </row>
    <row r="172" spans="2:44" ht="14" x14ac:dyDescent="0.3">
      <c r="C172" s="89" t="s">
        <v>31</v>
      </c>
      <c r="D172" s="58"/>
      <c r="E172" s="58">
        <f>PRODUCT(E171:$AM171)</f>
        <v>152.09526824830041</v>
      </c>
      <c r="F172" s="58">
        <f>PRODUCT(F171:$AM171)</f>
        <v>33.242559621108107</v>
      </c>
      <c r="G172" s="58">
        <f>PRODUCT(G171:$AM171)</f>
        <v>12.710220488442637</v>
      </c>
      <c r="H172" s="58">
        <f>PRODUCT(H171:$AM171)</f>
        <v>6.3324675006411431</v>
      </c>
      <c r="I172" s="58">
        <f>PRODUCT(I171:$AM171)</f>
        <v>4.4796692777283669</v>
      </c>
      <c r="J172" s="58">
        <f>PRODUCT(J171:$AM171)</f>
        <v>3.6901271554611448</v>
      </c>
      <c r="K172" s="58">
        <f>PRODUCT(K171:$AM171)</f>
        <v>3.1902824495136168</v>
      </c>
      <c r="L172" s="58">
        <f>PRODUCT(L171:$AM171)</f>
        <v>2.8093189828392515</v>
      </c>
      <c r="M172" s="58">
        <f>PRODUCT(M171:$AM171)</f>
        <v>2.5420255709164423</v>
      </c>
      <c r="N172" s="58">
        <f>PRODUCT(N171:$AM171)</f>
        <v>2.3524854054684385</v>
      </c>
      <c r="O172" s="58">
        <f>PRODUCT(O171:$AM171)</f>
        <v>2.173840718824303</v>
      </c>
      <c r="P172" s="58">
        <f>PRODUCT(P171:$AM171)</f>
        <v>2.0192883565700295</v>
      </c>
      <c r="Q172" s="58">
        <f>PRODUCT(Q171:$AM171)</f>
        <v>1.8671607082705191</v>
      </c>
      <c r="R172" s="58">
        <f>PRODUCT(R171:$AM171)</f>
        <v>1.7498557836429949</v>
      </c>
      <c r="S172" s="58">
        <f>PRODUCT(S171:$AM171)</f>
        <v>1.6467105769580976</v>
      </c>
      <c r="T172" s="58">
        <f>PRODUCT(T171:$AM171)</f>
        <v>1.5849514028724712</v>
      </c>
      <c r="U172" s="58">
        <f>PRODUCT(U171:$AM171)</f>
        <v>1.5179584558705965</v>
      </c>
      <c r="V172" s="58">
        <f>PRODUCT(V171:$AM171)</f>
        <v>1.4781245894570831</v>
      </c>
      <c r="W172" s="58">
        <f>PRODUCT(W171:$AM171)</f>
        <v>1.4163817268529311</v>
      </c>
      <c r="X172" s="58">
        <f>PRODUCT(X171:$AM171)</f>
        <v>1.3805592819553112</v>
      </c>
      <c r="Y172" s="58">
        <f>PRODUCT(Y171:$AM171)</f>
        <v>1.3364100325728692</v>
      </c>
      <c r="Z172" s="58">
        <f>PRODUCT(Z171:$AM171)</f>
        <v>1.2904864488000667</v>
      </c>
      <c r="AA172" s="58">
        <f>PRODUCT(AA171:$AM171)</f>
        <v>1.2496127811739985</v>
      </c>
      <c r="AB172" s="58">
        <f>PRODUCT(AB171:$AM171)</f>
        <v>1.2134244787822854</v>
      </c>
      <c r="AC172" s="58">
        <f>PRODUCT(AC171:$AM171)</f>
        <v>1.1862582057571658</v>
      </c>
      <c r="AD172" s="58">
        <f>PRODUCT(AD171:$AM171)</f>
        <v>1.1730246929703108</v>
      </c>
      <c r="AE172" s="58">
        <f>PRODUCT(AE171:$AM171)</f>
        <v>1.1430763733046683</v>
      </c>
      <c r="AF172" s="58">
        <f>PRODUCT(AF171:$AM171)</f>
        <v>1.1204706190101494</v>
      </c>
      <c r="AG172" s="58">
        <f>PRODUCT(AG171:$AM171)</f>
        <v>1.103638236671922</v>
      </c>
      <c r="AH172" s="58">
        <f>PRODUCT(AH171:$AM171)</f>
        <v>1.0870951043848225</v>
      </c>
      <c r="AI172" s="58">
        <f>PRODUCT(AI171:$AM171)</f>
        <v>1.0674030008020756</v>
      </c>
      <c r="AJ172" s="58">
        <f>PRODUCT(AJ171:$AM171)</f>
        <v>1.051607173931161</v>
      </c>
      <c r="AK172" s="58">
        <f>PRODUCT(AK171:$AM171)</f>
        <v>1.0342721893491125</v>
      </c>
      <c r="AL172" s="58">
        <f>PRODUCT(AL171:$AM171)</f>
        <v>1.0342721893491125</v>
      </c>
      <c r="AM172" s="59">
        <f>PRODUCT(AM171:$AM171)</f>
        <v>1</v>
      </c>
    </row>
    <row r="173" spans="2:44" ht="14" x14ac:dyDescent="0.3">
      <c r="C173" s="29" t="s">
        <v>37</v>
      </c>
      <c r="D173" s="60"/>
      <c r="E173" s="60">
        <f t="shared" ref="E173:AM173" si="47">1-1/E172</f>
        <v>0.99342517350133819</v>
      </c>
      <c r="F173" s="60">
        <f t="shared" si="47"/>
        <v>0.96991808057508822</v>
      </c>
      <c r="G173" s="60">
        <f t="shared" si="47"/>
        <v>0.9213231587202364</v>
      </c>
      <c r="H173" s="60">
        <f t="shared" si="47"/>
        <v>0.84208367434988762</v>
      </c>
      <c r="I173" s="60">
        <f t="shared" si="47"/>
        <v>0.77676923495854622</v>
      </c>
      <c r="J173" s="60">
        <f t="shared" si="47"/>
        <v>0.72900662826210039</v>
      </c>
      <c r="K173" s="60">
        <f t="shared" si="47"/>
        <v>0.68654812988346603</v>
      </c>
      <c r="L173" s="60">
        <f t="shared" si="47"/>
        <v>0.64404184568982437</v>
      </c>
      <c r="M173" s="60">
        <f t="shared" si="47"/>
        <v>0.60661292654130006</v>
      </c>
      <c r="N173" s="60">
        <f t="shared" si="47"/>
        <v>0.57491766041333836</v>
      </c>
      <c r="O173" s="60">
        <f t="shared" si="47"/>
        <v>0.53998469559405504</v>
      </c>
      <c r="P173" s="60">
        <f t="shared" si="47"/>
        <v>0.50477602827433543</v>
      </c>
      <c r="Q173" s="60">
        <f t="shared" si="47"/>
        <v>0.46442746166918725</v>
      </c>
      <c r="R173" s="60">
        <f t="shared" si="47"/>
        <v>0.42852433363501696</v>
      </c>
      <c r="S173" s="60">
        <f t="shared" si="47"/>
        <v>0.39272874420515358</v>
      </c>
      <c r="T173" s="60">
        <f t="shared" si="47"/>
        <v>0.36906582865085968</v>
      </c>
      <c r="U173" s="60">
        <f t="shared" si="47"/>
        <v>0.34122044240896643</v>
      </c>
      <c r="V173" s="60">
        <f t="shared" si="47"/>
        <v>0.32346704253983005</v>
      </c>
      <c r="W173" s="60">
        <f t="shared" si="47"/>
        <v>0.293975641565281</v>
      </c>
      <c r="X173" s="60">
        <f t="shared" si="47"/>
        <v>0.27565587869310337</v>
      </c>
      <c r="Y173" s="60">
        <f t="shared" si="47"/>
        <v>0.25172665901438152</v>
      </c>
      <c r="Z173" s="60">
        <f t="shared" si="47"/>
        <v>0.22509841081258142</v>
      </c>
      <c r="AA173" s="60">
        <f t="shared" si="47"/>
        <v>0.19975210315910008</v>
      </c>
      <c r="AB173" s="60">
        <f t="shared" si="47"/>
        <v>0.17588608315901499</v>
      </c>
      <c r="AC173" s="60">
        <f t="shared" si="47"/>
        <v>0.15701320745619696</v>
      </c>
      <c r="AD173" s="60">
        <f t="shared" si="47"/>
        <v>0.14750302700975626</v>
      </c>
      <c r="AE173" s="60">
        <f t="shared" si="47"/>
        <v>0.125167816119784</v>
      </c>
      <c r="AF173" s="60">
        <f t="shared" si="47"/>
        <v>0.10751787415592928</v>
      </c>
      <c r="AG173" s="60">
        <f t="shared" si="47"/>
        <v>9.3905985882156817E-2</v>
      </c>
      <c r="AH173" s="60">
        <f t="shared" si="47"/>
        <v>8.0117281398400575E-2</v>
      </c>
      <c r="AI173" s="60">
        <f t="shared" si="47"/>
        <v>6.3146722232771624E-2</v>
      </c>
      <c r="AJ173" s="60">
        <f t="shared" si="47"/>
        <v>4.9074573862254001E-2</v>
      </c>
      <c r="AK173" s="60">
        <f t="shared" si="47"/>
        <v>3.3136527987550957E-2</v>
      </c>
      <c r="AL173" s="60">
        <f t="shared" si="47"/>
        <v>3.3136527987550957E-2</v>
      </c>
      <c r="AM173" s="61">
        <f t="shared" si="47"/>
        <v>0</v>
      </c>
    </row>
    <row r="174" spans="2:44" s="192" customFormat="1" ht="14" x14ac:dyDescent="0.3">
      <c r="C174" s="193" t="s">
        <v>49</v>
      </c>
      <c r="D174" s="194"/>
      <c r="E174" s="196">
        <f>($AN$167-E167)/$AN$167</f>
        <v>0.99342517350133819</v>
      </c>
      <c r="F174" s="196">
        <f t="shared" ref="F174:AM174" si="48">($AN$167-F167)/$AN$167</f>
        <v>0.96991808057508822</v>
      </c>
      <c r="G174" s="196">
        <f t="shared" si="48"/>
        <v>0.92132315872023651</v>
      </c>
      <c r="H174" s="196">
        <f t="shared" si="48"/>
        <v>0.84208367434988762</v>
      </c>
      <c r="I174" s="196">
        <f t="shared" si="48"/>
        <v>0.77676923495854644</v>
      </c>
      <c r="J174" s="196">
        <f t="shared" si="48"/>
        <v>0.7290066282621005</v>
      </c>
      <c r="K174" s="196">
        <f t="shared" si="48"/>
        <v>0.68654812988346614</v>
      </c>
      <c r="L174" s="196">
        <f t="shared" si="48"/>
        <v>0.64404184568982437</v>
      </c>
      <c r="M174" s="196">
        <f t="shared" si="48"/>
        <v>0.60661292654130028</v>
      </c>
      <c r="N174" s="196">
        <f t="shared" si="48"/>
        <v>0.57491766041333858</v>
      </c>
      <c r="O174" s="196">
        <f t="shared" si="48"/>
        <v>0.53998469559405515</v>
      </c>
      <c r="P174" s="196">
        <f t="shared" si="48"/>
        <v>0.50477602827433532</v>
      </c>
      <c r="Q174" s="196">
        <f t="shared" si="48"/>
        <v>0.46442746166918747</v>
      </c>
      <c r="R174" s="196">
        <f t="shared" si="48"/>
        <v>0.4285243336350173</v>
      </c>
      <c r="S174" s="196">
        <f t="shared" si="48"/>
        <v>0.39272874420515386</v>
      </c>
      <c r="T174" s="196">
        <f t="shared" si="48"/>
        <v>0.36906582865086007</v>
      </c>
      <c r="U174" s="196">
        <f t="shared" si="48"/>
        <v>0.34122044240896671</v>
      </c>
      <c r="V174" s="196">
        <f t="shared" si="48"/>
        <v>0.32346704253983022</v>
      </c>
      <c r="W174" s="196">
        <f t="shared" si="48"/>
        <v>0.29397564156528139</v>
      </c>
      <c r="X174" s="196">
        <f t="shared" si="48"/>
        <v>0.27565587869310382</v>
      </c>
      <c r="Y174" s="196">
        <f t="shared" si="48"/>
        <v>0.25172665901438163</v>
      </c>
      <c r="Z174" s="196">
        <f t="shared" si="48"/>
        <v>0.22509841081258183</v>
      </c>
      <c r="AA174" s="196">
        <f t="shared" si="48"/>
        <v>0.19975210315910027</v>
      </c>
      <c r="AB174" s="196">
        <f t="shared" si="48"/>
        <v>0.17588608315901516</v>
      </c>
      <c r="AC174" s="196">
        <f t="shared" si="48"/>
        <v>0.15701320745619685</v>
      </c>
      <c r="AD174" s="196">
        <f t="shared" si="48"/>
        <v>0.14750302700975629</v>
      </c>
      <c r="AE174" s="196">
        <f t="shared" si="48"/>
        <v>0.12516781611978428</v>
      </c>
      <c r="AF174" s="196">
        <f t="shared" si="48"/>
        <v>0.10751787415592935</v>
      </c>
      <c r="AG174" s="196">
        <f t="shared" si="48"/>
        <v>9.3905985882157011E-2</v>
      </c>
      <c r="AH174" s="196">
        <f t="shared" si="48"/>
        <v>8.011728139840045E-2</v>
      </c>
      <c r="AI174" s="196">
        <f t="shared" si="48"/>
        <v>6.3146722232771804E-2</v>
      </c>
      <c r="AJ174" s="196">
        <f t="shared" si="48"/>
        <v>4.9074573862253924E-2</v>
      </c>
      <c r="AK174" s="196">
        <f t="shared" si="48"/>
        <v>3.3136527987550901E-2</v>
      </c>
      <c r="AL174" s="196">
        <f t="shared" si="48"/>
        <v>3.3136527987550901E-2</v>
      </c>
      <c r="AM174" s="197">
        <f t="shared" si="48"/>
        <v>0</v>
      </c>
    </row>
    <row r="176" spans="2:44" ht="14" x14ac:dyDescent="0.3">
      <c r="C176" s="223" t="s">
        <v>246</v>
      </c>
      <c r="AR176" s="77"/>
    </row>
    <row r="177" spans="2:46" ht="14" x14ac:dyDescent="0.3">
      <c r="E177" s="244" t="s">
        <v>121</v>
      </c>
      <c r="F177" s="244"/>
      <c r="G177" s="244"/>
      <c r="H177" s="244"/>
      <c r="I177" s="244"/>
      <c r="J177" s="244"/>
      <c r="K177" s="244"/>
      <c r="L177" s="244"/>
      <c r="M177" s="244"/>
      <c r="N177" s="244"/>
      <c r="O177" s="244"/>
      <c r="P177" s="244"/>
      <c r="Q177" s="244"/>
      <c r="R177" s="244"/>
      <c r="S177" s="244"/>
      <c r="T177" s="244"/>
      <c r="U177" s="244"/>
      <c r="V177" s="244"/>
      <c r="W177" s="244"/>
      <c r="X177" s="244"/>
      <c r="Y177" s="244"/>
      <c r="Z177" s="244"/>
      <c r="AA177" s="244"/>
      <c r="AB177" s="244"/>
      <c r="AC177" s="244"/>
      <c r="AD177" s="244"/>
      <c r="AE177" s="244"/>
      <c r="AF177" s="244"/>
      <c r="AG177" s="244"/>
      <c r="AH177" s="244"/>
      <c r="AI177" s="244"/>
      <c r="AJ177" s="244"/>
      <c r="AK177" s="244"/>
      <c r="AL177" s="244"/>
      <c r="AM177" s="244"/>
      <c r="AN177" s="244"/>
    </row>
    <row r="178" spans="2:46" ht="14" x14ac:dyDescent="0.3">
      <c r="C178" s="23" t="s">
        <v>151</v>
      </c>
      <c r="D178" s="23" t="s">
        <v>152</v>
      </c>
      <c r="E178" s="26">
        <v>0</v>
      </c>
      <c r="F178" s="28">
        <f t="shared" ref="F178:AM178" si="49">E178+1</f>
        <v>1</v>
      </c>
      <c r="G178" s="28">
        <f t="shared" si="49"/>
        <v>2</v>
      </c>
      <c r="H178" s="28">
        <f t="shared" si="49"/>
        <v>3</v>
      </c>
      <c r="I178" s="28">
        <f t="shared" si="49"/>
        <v>4</v>
      </c>
      <c r="J178" s="28">
        <f t="shared" si="49"/>
        <v>5</v>
      </c>
      <c r="K178" s="28">
        <f t="shared" si="49"/>
        <v>6</v>
      </c>
      <c r="L178" s="28">
        <f t="shared" si="49"/>
        <v>7</v>
      </c>
      <c r="M178" s="28">
        <f t="shared" si="49"/>
        <v>8</v>
      </c>
      <c r="N178" s="28">
        <f t="shared" si="49"/>
        <v>9</v>
      </c>
      <c r="O178" s="28">
        <f t="shared" si="49"/>
        <v>10</v>
      </c>
      <c r="P178" s="28">
        <f t="shared" si="49"/>
        <v>11</v>
      </c>
      <c r="Q178" s="28">
        <f t="shared" si="49"/>
        <v>12</v>
      </c>
      <c r="R178" s="28">
        <f t="shared" si="49"/>
        <v>13</v>
      </c>
      <c r="S178" s="28">
        <f t="shared" si="49"/>
        <v>14</v>
      </c>
      <c r="T178" s="28">
        <f t="shared" si="49"/>
        <v>15</v>
      </c>
      <c r="U178" s="28">
        <f t="shared" si="49"/>
        <v>16</v>
      </c>
      <c r="V178" s="28">
        <f t="shared" si="49"/>
        <v>17</v>
      </c>
      <c r="W178" s="28">
        <f t="shared" si="49"/>
        <v>18</v>
      </c>
      <c r="X178" s="28">
        <f t="shared" si="49"/>
        <v>19</v>
      </c>
      <c r="Y178" s="28">
        <f t="shared" si="49"/>
        <v>20</v>
      </c>
      <c r="Z178" s="28">
        <f t="shared" si="49"/>
        <v>21</v>
      </c>
      <c r="AA178" s="28">
        <f t="shared" si="49"/>
        <v>22</v>
      </c>
      <c r="AB178" s="28">
        <f t="shared" si="49"/>
        <v>23</v>
      </c>
      <c r="AC178" s="28">
        <f t="shared" si="49"/>
        <v>24</v>
      </c>
      <c r="AD178" s="28">
        <f t="shared" si="49"/>
        <v>25</v>
      </c>
      <c r="AE178" s="28">
        <f t="shared" si="49"/>
        <v>26</v>
      </c>
      <c r="AF178" s="28">
        <f t="shared" si="49"/>
        <v>27</v>
      </c>
      <c r="AG178" s="28">
        <f t="shared" si="49"/>
        <v>28</v>
      </c>
      <c r="AH178" s="28">
        <f t="shared" si="49"/>
        <v>29</v>
      </c>
      <c r="AI178" s="28">
        <f t="shared" si="49"/>
        <v>30</v>
      </c>
      <c r="AJ178" s="28">
        <f t="shared" si="49"/>
        <v>31</v>
      </c>
      <c r="AK178" s="28">
        <f t="shared" si="49"/>
        <v>32</v>
      </c>
      <c r="AL178" s="28">
        <f t="shared" si="49"/>
        <v>33</v>
      </c>
      <c r="AM178" s="28">
        <f t="shared" si="49"/>
        <v>34</v>
      </c>
      <c r="AN178" s="28">
        <f>AM178+1</f>
        <v>35</v>
      </c>
      <c r="AO178" s="28" t="s">
        <v>17</v>
      </c>
      <c r="AP178" s="27" t="s">
        <v>18</v>
      </c>
      <c r="AQ178" s="93" t="s">
        <v>53</v>
      </c>
    </row>
    <row r="179" spans="2:46" ht="16.149999999999999" customHeight="1" x14ac:dyDescent="0.3">
      <c r="B179" s="245" t="s">
        <v>52</v>
      </c>
      <c r="C179" s="122">
        <f>_xlfn.NUMBERVALUE(LEFT(D179,4))</f>
        <v>2016</v>
      </c>
      <c r="D179" s="29" t="s">
        <v>158</v>
      </c>
      <c r="E179" s="33">
        <f>E49</f>
        <v>0</v>
      </c>
      <c r="F179" s="7">
        <f t="shared" ref="F179:AN187" si="50">F49</f>
        <v>27000</v>
      </c>
      <c r="G179" s="7">
        <f t="shared" si="50"/>
        <v>47000</v>
      </c>
      <c r="H179" s="7">
        <f t="shared" si="50"/>
        <v>192000</v>
      </c>
      <c r="I179" s="7">
        <f t="shared" si="50"/>
        <v>380000</v>
      </c>
      <c r="J179" s="7">
        <f t="shared" si="50"/>
        <v>447000</v>
      </c>
      <c r="K179" s="7">
        <f t="shared" si="50"/>
        <v>541000</v>
      </c>
      <c r="L179" s="7">
        <f t="shared" si="50"/>
        <v>731000</v>
      </c>
      <c r="M179" s="7">
        <f t="shared" si="50"/>
        <v>922000</v>
      </c>
      <c r="N179" s="7">
        <f t="shared" si="50"/>
        <v>992000</v>
      </c>
      <c r="O179" s="7">
        <f t="shared" si="50"/>
        <v>1092000</v>
      </c>
      <c r="P179" s="7">
        <f t="shared" si="50"/>
        <v>1147000</v>
      </c>
      <c r="Q179" s="7">
        <f t="shared" si="50"/>
        <v>1147000</v>
      </c>
      <c r="R179" s="7">
        <f t="shared" si="50"/>
        <v>1238000</v>
      </c>
      <c r="S179" s="7">
        <f t="shared" si="50"/>
        <v>1238000</v>
      </c>
      <c r="T179" s="7">
        <f t="shared" si="50"/>
        <v>1238000</v>
      </c>
      <c r="U179" s="7">
        <f t="shared" si="50"/>
        <v>1258000</v>
      </c>
      <c r="V179" s="7">
        <f t="shared" si="50"/>
        <v>1258000</v>
      </c>
      <c r="W179" s="7">
        <f t="shared" si="50"/>
        <v>1258000</v>
      </c>
      <c r="X179" s="7">
        <f t="shared" si="50"/>
        <v>1258000</v>
      </c>
      <c r="Y179" s="7">
        <f t="shared" si="50"/>
        <v>1258000</v>
      </c>
      <c r="Z179" s="7">
        <f t="shared" si="50"/>
        <v>1328000</v>
      </c>
      <c r="AA179" s="7">
        <f t="shared" si="50"/>
        <v>1355000</v>
      </c>
      <c r="AB179" s="7">
        <f t="shared" si="50"/>
        <v>1745000</v>
      </c>
      <c r="AC179" s="7">
        <f t="shared" si="50"/>
        <v>1804000</v>
      </c>
      <c r="AD179" s="7">
        <f t="shared" si="50"/>
        <v>1829000</v>
      </c>
      <c r="AE179" s="7">
        <f t="shared" si="50"/>
        <v>1859000</v>
      </c>
      <c r="AF179" s="7">
        <f t="shared" si="50"/>
        <v>1995000</v>
      </c>
      <c r="AG179" s="7">
        <f t="shared" si="50"/>
        <v>2063000</v>
      </c>
      <c r="AH179" s="7">
        <f t="shared" si="50"/>
        <v>2144000</v>
      </c>
      <c r="AI179" s="7">
        <f t="shared" si="50"/>
        <v>2192000</v>
      </c>
      <c r="AJ179" s="7">
        <f t="shared" si="50"/>
        <v>2192000</v>
      </c>
      <c r="AK179" s="7">
        <f t="shared" si="50"/>
        <v>2290000</v>
      </c>
      <c r="AL179" s="7">
        <f t="shared" si="50"/>
        <v>2290000</v>
      </c>
      <c r="AM179" s="7">
        <f t="shared" si="50"/>
        <v>2290000</v>
      </c>
      <c r="AN179" s="7">
        <f t="shared" si="50"/>
        <v>2290000</v>
      </c>
      <c r="AO179" s="33">
        <f>AN179</f>
        <v>2290000</v>
      </c>
      <c r="AP179" s="36">
        <f>AO179-AN179</f>
        <v>0</v>
      </c>
      <c r="AQ179" s="101">
        <f t="shared" ref="AQ179:AQ214" si="51">AO179-AP179</f>
        <v>2290000</v>
      </c>
      <c r="AR179" s="19"/>
      <c r="AS179" s="19"/>
      <c r="AT179" s="19"/>
    </row>
    <row r="180" spans="2:46" ht="16.149999999999999" customHeight="1" x14ac:dyDescent="0.3">
      <c r="B180" s="245"/>
      <c r="C180" s="122">
        <f t="shared" ref="C180:C214" si="52">_xlfn.NUMBERVALUE(LEFT(D180,4))</f>
        <v>2016</v>
      </c>
      <c r="D180" s="29" t="s">
        <v>159</v>
      </c>
      <c r="E180" s="8">
        <f t="shared" ref="E180:T195" si="53">E50</f>
        <v>0</v>
      </c>
      <c r="F180" s="7">
        <f t="shared" si="50"/>
        <v>0</v>
      </c>
      <c r="G180" s="7">
        <f t="shared" si="50"/>
        <v>32000</v>
      </c>
      <c r="H180" s="7">
        <f t="shared" si="50"/>
        <v>32000</v>
      </c>
      <c r="I180" s="7">
        <f t="shared" si="50"/>
        <v>273000</v>
      </c>
      <c r="J180" s="7">
        <f t="shared" si="50"/>
        <v>384000</v>
      </c>
      <c r="K180" s="7">
        <f t="shared" si="50"/>
        <v>411000</v>
      </c>
      <c r="L180" s="7">
        <f t="shared" si="50"/>
        <v>685000</v>
      </c>
      <c r="M180" s="7">
        <f t="shared" si="50"/>
        <v>712000</v>
      </c>
      <c r="N180" s="7">
        <f t="shared" si="50"/>
        <v>767000</v>
      </c>
      <c r="O180" s="7">
        <f t="shared" si="50"/>
        <v>908000</v>
      </c>
      <c r="P180" s="7">
        <f t="shared" si="50"/>
        <v>955000</v>
      </c>
      <c r="Q180" s="7">
        <f t="shared" si="50"/>
        <v>995000</v>
      </c>
      <c r="R180" s="7">
        <f t="shared" si="50"/>
        <v>1095000</v>
      </c>
      <c r="S180" s="7">
        <f t="shared" si="50"/>
        <v>1306000</v>
      </c>
      <c r="T180" s="7">
        <f t="shared" si="50"/>
        <v>1393000</v>
      </c>
      <c r="U180" s="7">
        <f t="shared" si="50"/>
        <v>1532000</v>
      </c>
      <c r="V180" s="7">
        <f t="shared" si="50"/>
        <v>1532000</v>
      </c>
      <c r="W180" s="7">
        <f t="shared" si="50"/>
        <v>1672000</v>
      </c>
      <c r="X180" s="7">
        <f t="shared" si="50"/>
        <v>1672000</v>
      </c>
      <c r="Y180" s="7">
        <f t="shared" si="50"/>
        <v>1672000</v>
      </c>
      <c r="Z180" s="7">
        <f t="shared" si="50"/>
        <v>1672000</v>
      </c>
      <c r="AA180" s="7">
        <f t="shared" si="50"/>
        <v>1726000</v>
      </c>
      <c r="AB180" s="7">
        <f t="shared" si="50"/>
        <v>1844000</v>
      </c>
      <c r="AC180" s="7">
        <f t="shared" si="50"/>
        <v>1844000</v>
      </c>
      <c r="AD180" s="7">
        <f t="shared" si="50"/>
        <v>1903000</v>
      </c>
      <c r="AE180" s="7">
        <f t="shared" si="50"/>
        <v>1903000</v>
      </c>
      <c r="AF180" s="7">
        <f t="shared" si="50"/>
        <v>1903000</v>
      </c>
      <c r="AG180" s="7">
        <f t="shared" si="50"/>
        <v>1903000</v>
      </c>
      <c r="AH180" s="7">
        <f t="shared" si="50"/>
        <v>1935000</v>
      </c>
      <c r="AI180" s="7">
        <f t="shared" si="50"/>
        <v>1935000</v>
      </c>
      <c r="AJ180" s="7">
        <f t="shared" si="50"/>
        <v>1935000</v>
      </c>
      <c r="AK180" s="7">
        <f t="shared" si="50"/>
        <v>1935000</v>
      </c>
      <c r="AL180" s="7">
        <f t="shared" si="50"/>
        <v>1935000</v>
      </c>
      <c r="AM180" s="7">
        <f t="shared" si="50"/>
        <v>2079800</v>
      </c>
      <c r="AN180" s="120">
        <f t="shared" ref="AN180:AN214" si="54">AM$217*AM180</f>
        <v>2079800</v>
      </c>
      <c r="AO180" s="8">
        <f t="shared" ref="AO180:AO213" si="55">AN180</f>
        <v>2079800</v>
      </c>
      <c r="AP180" s="9">
        <f>AO180-AM180</f>
        <v>0</v>
      </c>
      <c r="AQ180" s="102">
        <f t="shared" si="51"/>
        <v>2079800</v>
      </c>
      <c r="AR180" s="19"/>
      <c r="AS180" s="19"/>
      <c r="AT180" s="19"/>
    </row>
    <row r="181" spans="2:46" ht="16.149999999999999" customHeight="1" x14ac:dyDescent="0.3">
      <c r="B181" s="245"/>
      <c r="C181" s="122">
        <f t="shared" si="52"/>
        <v>2016</v>
      </c>
      <c r="D181" s="29" t="s">
        <v>160</v>
      </c>
      <c r="E181" s="8">
        <f t="shared" si="53"/>
        <v>0</v>
      </c>
      <c r="F181" s="7">
        <f t="shared" si="50"/>
        <v>143000</v>
      </c>
      <c r="G181" s="7">
        <f t="shared" si="50"/>
        <v>181000</v>
      </c>
      <c r="H181" s="7">
        <f t="shared" si="50"/>
        <v>559000</v>
      </c>
      <c r="I181" s="7">
        <f t="shared" si="50"/>
        <v>1026000</v>
      </c>
      <c r="J181" s="7">
        <f t="shared" si="50"/>
        <v>1103000</v>
      </c>
      <c r="K181" s="7">
        <f t="shared" si="50"/>
        <v>1326000</v>
      </c>
      <c r="L181" s="7">
        <f t="shared" si="50"/>
        <v>1393000</v>
      </c>
      <c r="M181" s="7">
        <f t="shared" si="50"/>
        <v>1531000</v>
      </c>
      <c r="N181" s="7">
        <f t="shared" si="50"/>
        <v>1551000</v>
      </c>
      <c r="O181" s="7">
        <f t="shared" si="50"/>
        <v>1701000</v>
      </c>
      <c r="P181" s="7">
        <f t="shared" si="50"/>
        <v>1858000</v>
      </c>
      <c r="Q181" s="7">
        <f t="shared" si="50"/>
        <v>2022000</v>
      </c>
      <c r="R181" s="7">
        <f t="shared" si="50"/>
        <v>2044000</v>
      </c>
      <c r="S181" s="7">
        <f t="shared" si="50"/>
        <v>2044000</v>
      </c>
      <c r="T181" s="7">
        <f t="shared" si="50"/>
        <v>2117000</v>
      </c>
      <c r="U181" s="7">
        <f t="shared" si="50"/>
        <v>2215000</v>
      </c>
      <c r="V181" s="7">
        <f t="shared" si="50"/>
        <v>2215000</v>
      </c>
      <c r="W181" s="7">
        <f t="shared" si="50"/>
        <v>2367000</v>
      </c>
      <c r="X181" s="7">
        <f t="shared" si="50"/>
        <v>2463000</v>
      </c>
      <c r="Y181" s="7">
        <f t="shared" si="50"/>
        <v>2501000</v>
      </c>
      <c r="Z181" s="7">
        <f t="shared" si="50"/>
        <v>2501000</v>
      </c>
      <c r="AA181" s="7">
        <f t="shared" si="50"/>
        <v>2501000</v>
      </c>
      <c r="AB181" s="7">
        <f t="shared" si="50"/>
        <v>2501000</v>
      </c>
      <c r="AC181" s="7">
        <f t="shared" si="50"/>
        <v>2501000</v>
      </c>
      <c r="AD181" s="7">
        <f t="shared" si="50"/>
        <v>2568000</v>
      </c>
      <c r="AE181" s="7">
        <f t="shared" si="50"/>
        <v>2736000</v>
      </c>
      <c r="AF181" s="7">
        <f t="shared" si="50"/>
        <v>2836000</v>
      </c>
      <c r="AG181" s="7">
        <f t="shared" si="50"/>
        <v>2895000</v>
      </c>
      <c r="AH181" s="7">
        <f t="shared" si="50"/>
        <v>2995000</v>
      </c>
      <c r="AI181" s="7">
        <f t="shared" si="50"/>
        <v>3085000</v>
      </c>
      <c r="AJ181" s="7">
        <f t="shared" si="50"/>
        <v>3169000</v>
      </c>
      <c r="AK181" s="7">
        <f t="shared" si="50"/>
        <v>3212000</v>
      </c>
      <c r="AL181" s="7">
        <f t="shared" si="50"/>
        <v>3212000</v>
      </c>
      <c r="AM181" s="39">
        <f t="shared" ref="AM181:AM214" si="56">AL$217*AL181</f>
        <v>3322082.2721893494</v>
      </c>
      <c r="AN181" s="40">
        <f t="shared" si="54"/>
        <v>3322082.2721893494</v>
      </c>
      <c r="AO181" s="8">
        <f t="shared" si="55"/>
        <v>3322082.2721893494</v>
      </c>
      <c r="AP181" s="9">
        <f>AO181-AL181</f>
        <v>110082.2721893494</v>
      </c>
      <c r="AQ181" s="102">
        <f t="shared" si="51"/>
        <v>3212000</v>
      </c>
      <c r="AR181" s="19"/>
      <c r="AS181" s="19"/>
      <c r="AT181" s="19"/>
    </row>
    <row r="182" spans="2:46" ht="16.149999999999999" customHeight="1" x14ac:dyDescent="0.3">
      <c r="B182" s="245"/>
      <c r="C182" s="122">
        <f t="shared" si="52"/>
        <v>2016</v>
      </c>
      <c r="D182" s="29" t="s">
        <v>161</v>
      </c>
      <c r="E182" s="8">
        <f t="shared" si="53"/>
        <v>0</v>
      </c>
      <c r="F182" s="7">
        <f t="shared" si="50"/>
        <v>195000</v>
      </c>
      <c r="G182" s="7">
        <f t="shared" si="50"/>
        <v>293000</v>
      </c>
      <c r="H182" s="7">
        <f t="shared" si="50"/>
        <v>544000</v>
      </c>
      <c r="I182" s="7">
        <f t="shared" si="50"/>
        <v>922000</v>
      </c>
      <c r="J182" s="7">
        <f t="shared" si="50"/>
        <v>1040000</v>
      </c>
      <c r="K182" s="7">
        <f t="shared" si="50"/>
        <v>1108000</v>
      </c>
      <c r="L182" s="7">
        <f t="shared" si="50"/>
        <v>1220000</v>
      </c>
      <c r="M182" s="7">
        <f t="shared" si="50"/>
        <v>1322000</v>
      </c>
      <c r="N182" s="7">
        <f t="shared" si="50"/>
        <v>1496000</v>
      </c>
      <c r="O182" s="7">
        <f t="shared" si="50"/>
        <v>1568000</v>
      </c>
      <c r="P182" s="7">
        <f t="shared" si="50"/>
        <v>1568000</v>
      </c>
      <c r="Q182" s="7">
        <f t="shared" si="50"/>
        <v>1568000</v>
      </c>
      <c r="R182" s="7">
        <f t="shared" si="50"/>
        <v>1688000</v>
      </c>
      <c r="S182" s="7">
        <f t="shared" si="50"/>
        <v>1718000</v>
      </c>
      <c r="T182" s="7">
        <f t="shared" si="50"/>
        <v>1756000</v>
      </c>
      <c r="U182" s="7">
        <f t="shared" si="50"/>
        <v>1791000</v>
      </c>
      <c r="V182" s="7">
        <f t="shared" si="50"/>
        <v>1913000</v>
      </c>
      <c r="W182" s="7">
        <f t="shared" si="50"/>
        <v>1913000</v>
      </c>
      <c r="X182" s="7">
        <f t="shared" si="50"/>
        <v>2062000</v>
      </c>
      <c r="Y182" s="7">
        <f t="shared" si="50"/>
        <v>2253000</v>
      </c>
      <c r="Z182" s="7">
        <f t="shared" si="50"/>
        <v>2253000</v>
      </c>
      <c r="AA182" s="7">
        <f t="shared" si="50"/>
        <v>2385000</v>
      </c>
      <c r="AB182" s="7">
        <f t="shared" si="50"/>
        <v>2385000</v>
      </c>
      <c r="AC182" s="7">
        <f t="shared" si="50"/>
        <v>2485000</v>
      </c>
      <c r="AD182" s="7">
        <f t="shared" si="50"/>
        <v>2485000</v>
      </c>
      <c r="AE182" s="7">
        <f t="shared" si="50"/>
        <v>2485000</v>
      </c>
      <c r="AF182" s="7">
        <f t="shared" si="50"/>
        <v>2532000</v>
      </c>
      <c r="AG182" s="7">
        <f t="shared" si="50"/>
        <v>2632000</v>
      </c>
      <c r="AH182" s="7">
        <f t="shared" si="50"/>
        <v>2632000</v>
      </c>
      <c r="AI182" s="7">
        <f t="shared" si="50"/>
        <v>2632000</v>
      </c>
      <c r="AJ182" s="7">
        <f t="shared" si="50"/>
        <v>2644000</v>
      </c>
      <c r="AK182" s="7">
        <f t="shared" si="50"/>
        <v>2669600</v>
      </c>
      <c r="AL182" s="39">
        <f t="shared" ref="AL182:AL214" si="57">AK$217*AK182</f>
        <v>2669600</v>
      </c>
      <c r="AM182" s="40">
        <f t="shared" si="56"/>
        <v>2761093.0366863906</v>
      </c>
      <c r="AN182" s="40">
        <f t="shared" si="54"/>
        <v>2761093.0366863906</v>
      </c>
      <c r="AO182" s="8">
        <f t="shared" si="55"/>
        <v>2761093.0366863906</v>
      </c>
      <c r="AP182" s="9">
        <f>AO182-AK182</f>
        <v>91493.036686390638</v>
      </c>
      <c r="AQ182" s="102">
        <f t="shared" si="51"/>
        <v>2669600</v>
      </c>
      <c r="AR182" s="19"/>
      <c r="AS182" s="19"/>
      <c r="AT182" s="19"/>
    </row>
    <row r="183" spans="2:46" ht="16.149999999999999" customHeight="1" x14ac:dyDescent="0.3">
      <c r="B183" s="245"/>
      <c r="C183" s="122">
        <f t="shared" si="52"/>
        <v>2017</v>
      </c>
      <c r="D183" s="29" t="s">
        <v>162</v>
      </c>
      <c r="E183" s="8">
        <f t="shared" si="53"/>
        <v>0</v>
      </c>
      <c r="F183" s="7">
        <f t="shared" si="50"/>
        <v>72000</v>
      </c>
      <c r="G183" s="7">
        <f t="shared" si="50"/>
        <v>124000</v>
      </c>
      <c r="H183" s="7">
        <f t="shared" si="50"/>
        <v>570000</v>
      </c>
      <c r="I183" s="7">
        <f t="shared" si="50"/>
        <v>699000</v>
      </c>
      <c r="J183" s="7">
        <f t="shared" si="50"/>
        <v>899000</v>
      </c>
      <c r="K183" s="7">
        <f t="shared" si="50"/>
        <v>1018000</v>
      </c>
      <c r="L183" s="7">
        <f t="shared" si="50"/>
        <v>1103000</v>
      </c>
      <c r="M183" s="7">
        <f t="shared" si="50"/>
        <v>1231000</v>
      </c>
      <c r="N183" s="7">
        <f t="shared" si="50"/>
        <v>1331000</v>
      </c>
      <c r="O183" s="7">
        <f t="shared" si="50"/>
        <v>1331000</v>
      </c>
      <c r="P183" s="7">
        <f t="shared" si="50"/>
        <v>1545000</v>
      </c>
      <c r="Q183" s="7">
        <f t="shared" si="50"/>
        <v>1807000</v>
      </c>
      <c r="R183" s="7">
        <f t="shared" si="50"/>
        <v>1893000</v>
      </c>
      <c r="S183" s="7">
        <f t="shared" si="50"/>
        <v>1979000</v>
      </c>
      <c r="T183" s="7">
        <f t="shared" si="50"/>
        <v>2079000</v>
      </c>
      <c r="U183" s="7">
        <f t="shared" si="50"/>
        <v>2232000</v>
      </c>
      <c r="V183" s="7">
        <f t="shared" si="50"/>
        <v>2530000</v>
      </c>
      <c r="W183" s="7">
        <f t="shared" si="50"/>
        <v>2756000</v>
      </c>
      <c r="X183" s="7">
        <f t="shared" si="50"/>
        <v>2819000</v>
      </c>
      <c r="Y183" s="7">
        <f t="shared" si="50"/>
        <v>2819000</v>
      </c>
      <c r="Z183" s="7">
        <f t="shared" si="50"/>
        <v>2958000</v>
      </c>
      <c r="AA183" s="7">
        <f t="shared" si="50"/>
        <v>3058000</v>
      </c>
      <c r="AB183" s="7">
        <f t="shared" si="50"/>
        <v>3139000</v>
      </c>
      <c r="AC183" s="7">
        <f t="shared" si="50"/>
        <v>3239000</v>
      </c>
      <c r="AD183" s="7">
        <f t="shared" si="50"/>
        <v>3269000</v>
      </c>
      <c r="AE183" s="7">
        <f t="shared" si="50"/>
        <v>3269000</v>
      </c>
      <c r="AF183" s="7">
        <f t="shared" si="50"/>
        <v>3390000</v>
      </c>
      <c r="AG183" s="7">
        <f t="shared" si="50"/>
        <v>3390000</v>
      </c>
      <c r="AH183" s="7">
        <f t="shared" si="50"/>
        <v>3390000</v>
      </c>
      <c r="AI183" s="7">
        <f t="shared" si="50"/>
        <v>3471000</v>
      </c>
      <c r="AJ183" s="7">
        <f t="shared" si="50"/>
        <v>3575000</v>
      </c>
      <c r="AK183" s="39">
        <f t="shared" ref="AK183:AK214" si="58">AJ$217*AJ183</f>
        <v>3634919.0140845068</v>
      </c>
      <c r="AL183" s="40">
        <f t="shared" si="57"/>
        <v>3634919.0140845068</v>
      </c>
      <c r="AM183" s="40">
        <f t="shared" si="56"/>
        <v>3759495.6468039001</v>
      </c>
      <c r="AN183" s="40">
        <f t="shared" si="54"/>
        <v>3759495.6468039001</v>
      </c>
      <c r="AO183" s="8">
        <f t="shared" si="55"/>
        <v>3759495.6468039001</v>
      </c>
      <c r="AP183" s="9">
        <f>AO183-AJ183</f>
        <v>184495.64680390013</v>
      </c>
      <c r="AQ183" s="102">
        <f t="shared" si="51"/>
        <v>3575000</v>
      </c>
      <c r="AR183" s="19"/>
      <c r="AS183" s="19"/>
      <c r="AT183" s="19"/>
    </row>
    <row r="184" spans="2:46" ht="16.149999999999999" customHeight="1" x14ac:dyDescent="0.3">
      <c r="B184" s="245"/>
      <c r="C184" s="122">
        <f t="shared" si="52"/>
        <v>2017</v>
      </c>
      <c r="D184" s="29" t="s">
        <v>163</v>
      </c>
      <c r="E184" s="8">
        <f t="shared" si="53"/>
        <v>72000</v>
      </c>
      <c r="F184" s="7">
        <f t="shared" si="50"/>
        <v>97000</v>
      </c>
      <c r="G184" s="7">
        <f t="shared" si="50"/>
        <v>310000</v>
      </c>
      <c r="H184" s="7">
        <f t="shared" si="50"/>
        <v>774000</v>
      </c>
      <c r="I184" s="7">
        <f t="shared" si="50"/>
        <v>834000</v>
      </c>
      <c r="J184" s="7">
        <f t="shared" si="50"/>
        <v>982000</v>
      </c>
      <c r="K184" s="7">
        <f t="shared" si="50"/>
        <v>1223000</v>
      </c>
      <c r="L184" s="7">
        <f t="shared" si="50"/>
        <v>1243000</v>
      </c>
      <c r="M184" s="7">
        <f t="shared" si="50"/>
        <v>1395000</v>
      </c>
      <c r="N184" s="7">
        <f t="shared" si="50"/>
        <v>1435000</v>
      </c>
      <c r="O184" s="7">
        <f t="shared" si="50"/>
        <v>1584000</v>
      </c>
      <c r="P184" s="7">
        <f t="shared" si="50"/>
        <v>1699000</v>
      </c>
      <c r="Q184" s="7">
        <f t="shared" si="50"/>
        <v>1786000</v>
      </c>
      <c r="R184" s="7">
        <f t="shared" si="50"/>
        <v>1997000</v>
      </c>
      <c r="S184" s="7">
        <f t="shared" si="50"/>
        <v>2185000</v>
      </c>
      <c r="T184" s="7">
        <f t="shared" si="50"/>
        <v>2325000</v>
      </c>
      <c r="U184" s="7">
        <f t="shared" si="50"/>
        <v>2544000</v>
      </c>
      <c r="V184" s="7">
        <f t="shared" si="50"/>
        <v>2719000</v>
      </c>
      <c r="W184" s="7">
        <f t="shared" si="50"/>
        <v>2771000</v>
      </c>
      <c r="X184" s="7">
        <f t="shared" si="50"/>
        <v>2771000</v>
      </c>
      <c r="Y184" s="7">
        <f t="shared" si="50"/>
        <v>2771000</v>
      </c>
      <c r="Z184" s="7">
        <f t="shared" si="50"/>
        <v>2771000</v>
      </c>
      <c r="AA184" s="7">
        <f t="shared" si="50"/>
        <v>2871000</v>
      </c>
      <c r="AB184" s="7">
        <f t="shared" si="50"/>
        <v>2871000</v>
      </c>
      <c r="AC184" s="7">
        <f t="shared" si="50"/>
        <v>2971000</v>
      </c>
      <c r="AD184" s="7">
        <f t="shared" si="50"/>
        <v>2971000</v>
      </c>
      <c r="AE184" s="7">
        <f t="shared" si="50"/>
        <v>3258000</v>
      </c>
      <c r="AF184" s="7">
        <f t="shared" si="50"/>
        <v>3296000</v>
      </c>
      <c r="AG184" s="7">
        <f t="shared" si="50"/>
        <v>3328000</v>
      </c>
      <c r="AH184" s="7">
        <f t="shared" si="50"/>
        <v>3328000</v>
      </c>
      <c r="AI184" s="7">
        <f t="shared" si="50"/>
        <v>3412000</v>
      </c>
      <c r="AJ184" s="39">
        <f t="shared" ref="AJ184:AJ214" si="59">AI$217*AI184</f>
        <v>3463250.4693954182</v>
      </c>
      <c r="AK184" s="40">
        <f t="shared" si="58"/>
        <v>3521296.4983895104</v>
      </c>
      <c r="AL184" s="40">
        <f t="shared" si="57"/>
        <v>3521296.4983895104</v>
      </c>
      <c r="AM184" s="40">
        <f t="shared" si="56"/>
        <v>3641979.0387366824</v>
      </c>
      <c r="AN184" s="40">
        <f t="shared" si="54"/>
        <v>3641979.0387366824</v>
      </c>
      <c r="AO184" s="8">
        <f t="shared" si="55"/>
        <v>3641979.0387366824</v>
      </c>
      <c r="AP184" s="9">
        <f>AO184-AI184</f>
        <v>229979.03873668239</v>
      </c>
      <c r="AQ184" s="102">
        <f t="shared" si="51"/>
        <v>3412000</v>
      </c>
      <c r="AR184" s="19"/>
      <c r="AS184" s="19"/>
      <c r="AT184" s="19"/>
    </row>
    <row r="185" spans="2:46" ht="16.149999999999999" customHeight="1" x14ac:dyDescent="0.3">
      <c r="B185" s="245"/>
      <c r="C185" s="122">
        <f t="shared" si="52"/>
        <v>2017</v>
      </c>
      <c r="D185" s="29" t="s">
        <v>164</v>
      </c>
      <c r="E185" s="8">
        <f t="shared" si="53"/>
        <v>0</v>
      </c>
      <c r="F185" s="7">
        <f t="shared" si="50"/>
        <v>135000</v>
      </c>
      <c r="G185" s="7">
        <f t="shared" si="50"/>
        <v>323000</v>
      </c>
      <c r="H185" s="7">
        <f t="shared" si="50"/>
        <v>498000</v>
      </c>
      <c r="I185" s="7">
        <f t="shared" si="50"/>
        <v>818000</v>
      </c>
      <c r="J185" s="7">
        <f t="shared" si="50"/>
        <v>877000</v>
      </c>
      <c r="K185" s="7">
        <f t="shared" si="50"/>
        <v>937000</v>
      </c>
      <c r="L185" s="7">
        <f t="shared" si="50"/>
        <v>977000</v>
      </c>
      <c r="M185" s="7">
        <f t="shared" si="50"/>
        <v>1034000</v>
      </c>
      <c r="N185" s="7">
        <f t="shared" si="50"/>
        <v>1089000</v>
      </c>
      <c r="O185" s="7">
        <f t="shared" si="50"/>
        <v>1211000</v>
      </c>
      <c r="P185" s="7">
        <f t="shared" si="50"/>
        <v>1525000</v>
      </c>
      <c r="Q185" s="7">
        <f t="shared" si="50"/>
        <v>1560000</v>
      </c>
      <c r="R185" s="7">
        <f t="shared" si="50"/>
        <v>1587000</v>
      </c>
      <c r="S185" s="7">
        <f t="shared" si="50"/>
        <v>1782000</v>
      </c>
      <c r="T185" s="7">
        <f t="shared" si="50"/>
        <v>1799000</v>
      </c>
      <c r="U185" s="7">
        <f t="shared" si="50"/>
        <v>2001000</v>
      </c>
      <c r="V185" s="7">
        <f t="shared" si="50"/>
        <v>2001000</v>
      </c>
      <c r="W185" s="7">
        <f t="shared" si="50"/>
        <v>2016000</v>
      </c>
      <c r="X185" s="7">
        <f t="shared" si="50"/>
        <v>2095000</v>
      </c>
      <c r="Y185" s="7">
        <f t="shared" si="50"/>
        <v>2095000</v>
      </c>
      <c r="Z185" s="7">
        <f t="shared" si="50"/>
        <v>2110000</v>
      </c>
      <c r="AA185" s="7">
        <f t="shared" si="50"/>
        <v>2190000</v>
      </c>
      <c r="AB185" s="7">
        <f t="shared" si="50"/>
        <v>2228000</v>
      </c>
      <c r="AC185" s="7">
        <f t="shared" si="50"/>
        <v>2228000</v>
      </c>
      <c r="AD185" s="7">
        <f t="shared" si="50"/>
        <v>2316000</v>
      </c>
      <c r="AE185" s="7">
        <f t="shared" si="50"/>
        <v>2316000</v>
      </c>
      <c r="AF185" s="7">
        <f t="shared" si="50"/>
        <v>2332000</v>
      </c>
      <c r="AG185" s="7">
        <f t="shared" si="50"/>
        <v>2412000</v>
      </c>
      <c r="AH185" s="7">
        <f t="shared" si="50"/>
        <v>2482400</v>
      </c>
      <c r="AI185" s="39">
        <f t="shared" ref="AI185:AI214" si="60">AH$217*AH185</f>
        <v>2528196.8339016074</v>
      </c>
      <c r="AJ185" s="40">
        <f t="shared" si="59"/>
        <v>2566172.0022666333</v>
      </c>
      <c r="AK185" s="40">
        <f t="shared" si="58"/>
        <v>2609182.4907553275</v>
      </c>
      <c r="AL185" s="40">
        <f t="shared" si="57"/>
        <v>2609182.4907553275</v>
      </c>
      <c r="AM185" s="40">
        <f t="shared" si="56"/>
        <v>2698604.887124883</v>
      </c>
      <c r="AN185" s="40">
        <f t="shared" si="54"/>
        <v>2698604.887124883</v>
      </c>
      <c r="AO185" s="8">
        <f t="shared" si="55"/>
        <v>2698604.887124883</v>
      </c>
      <c r="AP185" s="9">
        <f>AO185-AH185</f>
        <v>216204.88712488301</v>
      </c>
      <c r="AQ185" s="102">
        <f t="shared" si="51"/>
        <v>2482400</v>
      </c>
      <c r="AR185" s="19"/>
      <c r="AS185" s="19"/>
      <c r="AT185" s="19"/>
    </row>
    <row r="186" spans="2:46" ht="16.149999999999999" customHeight="1" x14ac:dyDescent="0.3">
      <c r="B186" s="245"/>
      <c r="C186" s="122">
        <f t="shared" si="52"/>
        <v>2017</v>
      </c>
      <c r="D186" s="29" t="s">
        <v>165</v>
      </c>
      <c r="E186" s="8">
        <f t="shared" si="53"/>
        <v>10000</v>
      </c>
      <c r="F186" s="7">
        <f t="shared" si="50"/>
        <v>257000</v>
      </c>
      <c r="G186" s="7">
        <f t="shared" si="50"/>
        <v>274000</v>
      </c>
      <c r="H186" s="7">
        <f t="shared" si="50"/>
        <v>816000</v>
      </c>
      <c r="I186" s="7">
        <f t="shared" si="50"/>
        <v>1043000</v>
      </c>
      <c r="J186" s="7">
        <f t="shared" si="50"/>
        <v>1165000</v>
      </c>
      <c r="K186" s="7">
        <f t="shared" si="50"/>
        <v>1165000</v>
      </c>
      <c r="L186" s="7">
        <f t="shared" si="50"/>
        <v>1349000</v>
      </c>
      <c r="M186" s="7">
        <f t="shared" si="50"/>
        <v>1421000</v>
      </c>
      <c r="N186" s="7">
        <f t="shared" si="50"/>
        <v>1545000</v>
      </c>
      <c r="O186" s="7">
        <f t="shared" si="50"/>
        <v>1779000</v>
      </c>
      <c r="P186" s="7">
        <f t="shared" si="50"/>
        <v>2046000</v>
      </c>
      <c r="Q186" s="7">
        <f t="shared" si="50"/>
        <v>2358000</v>
      </c>
      <c r="R186" s="7">
        <f t="shared" si="50"/>
        <v>2590000</v>
      </c>
      <c r="S186" s="7">
        <f t="shared" si="50"/>
        <v>2590000</v>
      </c>
      <c r="T186" s="7">
        <f t="shared" si="50"/>
        <v>2760000</v>
      </c>
      <c r="U186" s="7">
        <f t="shared" si="50"/>
        <v>2860000</v>
      </c>
      <c r="V186" s="7">
        <f t="shared" si="50"/>
        <v>2860000</v>
      </c>
      <c r="W186" s="7">
        <f t="shared" si="50"/>
        <v>2915000</v>
      </c>
      <c r="X186" s="7">
        <f t="shared" si="50"/>
        <v>3048000</v>
      </c>
      <c r="Y186" s="7">
        <f t="shared" si="50"/>
        <v>3266000</v>
      </c>
      <c r="Z186" s="7">
        <f t="shared" si="50"/>
        <v>3645000</v>
      </c>
      <c r="AA186" s="7">
        <f t="shared" si="50"/>
        <v>3719000</v>
      </c>
      <c r="AB186" s="7">
        <f t="shared" si="50"/>
        <v>3729000</v>
      </c>
      <c r="AC186" s="7">
        <f t="shared" si="50"/>
        <v>3886000</v>
      </c>
      <c r="AD186" s="7">
        <f t="shared" si="50"/>
        <v>3916000</v>
      </c>
      <c r="AE186" s="7">
        <f t="shared" si="50"/>
        <v>3943000</v>
      </c>
      <c r="AF186" s="7">
        <f t="shared" si="50"/>
        <v>3943000</v>
      </c>
      <c r="AG186" s="7">
        <f t="shared" si="50"/>
        <v>3943000</v>
      </c>
      <c r="AH186" s="39">
        <f t="shared" ref="AH186:AH214" si="61">AG$217*AG186</f>
        <v>4003003.5547441337</v>
      </c>
      <c r="AI186" s="40">
        <f t="shared" si="60"/>
        <v>4076853.4133101027</v>
      </c>
      <c r="AJ186" s="40">
        <f t="shared" si="59"/>
        <v>4138090.4153876104</v>
      </c>
      <c r="AK186" s="40">
        <f t="shared" si="58"/>
        <v>4207447.1420680508</v>
      </c>
      <c r="AL186" s="40">
        <f t="shared" si="57"/>
        <v>4207447.1420680508</v>
      </c>
      <c r="AM186" s="40">
        <f t="shared" si="56"/>
        <v>4351645.567197389</v>
      </c>
      <c r="AN186" s="40">
        <f t="shared" si="54"/>
        <v>4351645.567197389</v>
      </c>
      <c r="AO186" s="8">
        <f t="shared" si="55"/>
        <v>4351645.567197389</v>
      </c>
      <c r="AP186" s="9">
        <f>AO186-AG186</f>
        <v>408645.56719738897</v>
      </c>
      <c r="AQ186" s="102">
        <f t="shared" si="51"/>
        <v>3943000</v>
      </c>
      <c r="AR186" s="19"/>
      <c r="AS186" s="19"/>
      <c r="AT186" s="19"/>
    </row>
    <row r="187" spans="2:46" ht="16.149999999999999" customHeight="1" x14ac:dyDescent="0.3">
      <c r="B187" s="245"/>
      <c r="C187" s="122">
        <f t="shared" si="52"/>
        <v>2018</v>
      </c>
      <c r="D187" s="29" t="s">
        <v>166</v>
      </c>
      <c r="E187" s="8">
        <f t="shared" si="53"/>
        <v>0</v>
      </c>
      <c r="F187" s="7">
        <f t="shared" si="50"/>
        <v>113000</v>
      </c>
      <c r="G187" s="7">
        <f t="shared" si="50"/>
        <v>417000</v>
      </c>
      <c r="H187" s="7">
        <f t="shared" si="50"/>
        <v>757000</v>
      </c>
      <c r="I187" s="7">
        <f t="shared" ref="I187:AF187" si="62">I57</f>
        <v>971000</v>
      </c>
      <c r="J187" s="7">
        <f t="shared" si="62"/>
        <v>1125000</v>
      </c>
      <c r="K187" s="7">
        <f t="shared" si="62"/>
        <v>1294000</v>
      </c>
      <c r="L187" s="7">
        <f t="shared" si="62"/>
        <v>1332000</v>
      </c>
      <c r="M187" s="7">
        <f t="shared" si="62"/>
        <v>1450000</v>
      </c>
      <c r="N187" s="7">
        <f t="shared" si="62"/>
        <v>1613000</v>
      </c>
      <c r="O187" s="7">
        <f t="shared" si="62"/>
        <v>1819000</v>
      </c>
      <c r="P187" s="7">
        <f t="shared" si="62"/>
        <v>1841000</v>
      </c>
      <c r="Q187" s="7">
        <f t="shared" si="62"/>
        <v>1841000</v>
      </c>
      <c r="R187" s="7">
        <f t="shared" si="62"/>
        <v>1841000</v>
      </c>
      <c r="S187" s="7">
        <f t="shared" si="62"/>
        <v>1998000</v>
      </c>
      <c r="T187" s="7">
        <f t="shared" si="62"/>
        <v>2112000</v>
      </c>
      <c r="U187" s="7">
        <f t="shared" si="62"/>
        <v>2112000</v>
      </c>
      <c r="V187" s="7">
        <f t="shared" si="62"/>
        <v>2151000</v>
      </c>
      <c r="W187" s="7">
        <f t="shared" si="62"/>
        <v>2254000</v>
      </c>
      <c r="X187" s="7">
        <f t="shared" si="62"/>
        <v>2390000</v>
      </c>
      <c r="Y187" s="7">
        <f t="shared" si="62"/>
        <v>2520000</v>
      </c>
      <c r="Z187" s="7">
        <f t="shared" si="62"/>
        <v>2572000</v>
      </c>
      <c r="AA187" s="7">
        <f t="shared" si="62"/>
        <v>2666000</v>
      </c>
      <c r="AB187" s="7">
        <f t="shared" si="62"/>
        <v>2707600</v>
      </c>
      <c r="AC187" s="7">
        <f t="shared" si="62"/>
        <v>2734600</v>
      </c>
      <c r="AD187" s="7">
        <f t="shared" si="62"/>
        <v>2734600</v>
      </c>
      <c r="AE187" s="7">
        <f t="shared" si="62"/>
        <v>2815600</v>
      </c>
      <c r="AF187" s="7">
        <f t="shared" si="62"/>
        <v>2853600</v>
      </c>
      <c r="AG187" s="39">
        <f t="shared" ref="AG187:AG214" si="63">AF$217*AF187</f>
        <v>2897122.3107031984</v>
      </c>
      <c r="AH187" s="40">
        <f t="shared" si="61"/>
        <v>2941209.9691284406</v>
      </c>
      <c r="AI187" s="40">
        <f t="shared" si="60"/>
        <v>2995471.2100347923</v>
      </c>
      <c r="AJ187" s="40">
        <f t="shared" si="59"/>
        <v>3040465.1448456789</v>
      </c>
      <c r="AK187" s="40">
        <f t="shared" si="58"/>
        <v>3091425.0536114019</v>
      </c>
      <c r="AL187" s="40">
        <f t="shared" si="57"/>
        <v>3091425.0536114019</v>
      </c>
      <c r="AM187" s="40">
        <f t="shared" si="56"/>
        <v>3197374.958407362</v>
      </c>
      <c r="AN187" s="40">
        <f t="shared" si="54"/>
        <v>3197374.958407362</v>
      </c>
      <c r="AO187" s="8">
        <f t="shared" si="55"/>
        <v>3197374.958407362</v>
      </c>
      <c r="AP187" s="9">
        <f>AO187-AF187</f>
        <v>343774.95840736199</v>
      </c>
      <c r="AQ187" s="102">
        <f t="shared" si="51"/>
        <v>2853600</v>
      </c>
      <c r="AR187" s="19"/>
      <c r="AS187" s="19"/>
      <c r="AT187" s="19"/>
    </row>
    <row r="188" spans="2:46" ht="16.149999999999999" customHeight="1" x14ac:dyDescent="0.3">
      <c r="B188" s="245"/>
      <c r="C188" s="122">
        <f t="shared" si="52"/>
        <v>2018</v>
      </c>
      <c r="D188" s="29" t="s">
        <v>167</v>
      </c>
      <c r="E188" s="8">
        <f t="shared" si="53"/>
        <v>0</v>
      </c>
      <c r="F188" s="7">
        <f t="shared" si="53"/>
        <v>0</v>
      </c>
      <c r="G188" s="7">
        <f t="shared" si="53"/>
        <v>142000</v>
      </c>
      <c r="H188" s="7">
        <f t="shared" si="53"/>
        <v>557000</v>
      </c>
      <c r="I188" s="7">
        <f t="shared" si="53"/>
        <v>626000</v>
      </c>
      <c r="J188" s="7">
        <f t="shared" si="53"/>
        <v>786000</v>
      </c>
      <c r="K188" s="7">
        <f t="shared" si="53"/>
        <v>1225000</v>
      </c>
      <c r="L188" s="7">
        <f t="shared" si="53"/>
        <v>1397000</v>
      </c>
      <c r="M188" s="7">
        <f t="shared" si="53"/>
        <v>1427000</v>
      </c>
      <c r="N188" s="7">
        <f t="shared" si="53"/>
        <v>1550000</v>
      </c>
      <c r="O188" s="7">
        <f t="shared" si="53"/>
        <v>1803000</v>
      </c>
      <c r="P188" s="7">
        <f t="shared" si="53"/>
        <v>1931000</v>
      </c>
      <c r="Q188" s="7">
        <f t="shared" si="53"/>
        <v>2437000</v>
      </c>
      <c r="R188" s="7">
        <f t="shared" si="53"/>
        <v>2562000</v>
      </c>
      <c r="S188" s="7">
        <f t="shared" si="53"/>
        <v>2646000</v>
      </c>
      <c r="T188" s="7">
        <f t="shared" si="53"/>
        <v>2689000</v>
      </c>
      <c r="U188" s="7">
        <f t="shared" ref="U188:AE188" si="64">U58</f>
        <v>2822000</v>
      </c>
      <c r="V188" s="7">
        <f t="shared" si="64"/>
        <v>2822000</v>
      </c>
      <c r="W188" s="7">
        <f t="shared" si="64"/>
        <v>3072000</v>
      </c>
      <c r="X188" s="7">
        <f t="shared" si="64"/>
        <v>3141000</v>
      </c>
      <c r="Y188" s="7">
        <f t="shared" si="64"/>
        <v>3234000</v>
      </c>
      <c r="Z188" s="7">
        <f t="shared" si="64"/>
        <v>3234000</v>
      </c>
      <c r="AA188" s="7">
        <f t="shared" si="64"/>
        <v>3234000</v>
      </c>
      <c r="AB188" s="7">
        <f t="shared" si="64"/>
        <v>3314000</v>
      </c>
      <c r="AC188" s="7">
        <f t="shared" si="64"/>
        <v>3314000</v>
      </c>
      <c r="AD188" s="7">
        <f t="shared" si="64"/>
        <v>3314000</v>
      </c>
      <c r="AE188" s="7">
        <f t="shared" si="64"/>
        <v>3436400</v>
      </c>
      <c r="AF188" s="39">
        <f t="shared" ref="AF188:AF214" si="65">AE$217*AE188</f>
        <v>3505730.166038902</v>
      </c>
      <c r="AG188" s="40">
        <f t="shared" si="63"/>
        <v>3559198.5840119608</v>
      </c>
      <c r="AH188" s="40">
        <f t="shared" si="61"/>
        <v>3613361.548019317</v>
      </c>
      <c r="AI188" s="40">
        <f t="shared" si="60"/>
        <v>3680023.0524670677</v>
      </c>
      <c r="AJ188" s="40">
        <f t="shared" si="59"/>
        <v>3735299.4032363812</v>
      </c>
      <c r="AK188" s="40">
        <f t="shared" si="58"/>
        <v>3797905.125628653</v>
      </c>
      <c r="AL188" s="40">
        <f t="shared" si="57"/>
        <v>3797905.125628653</v>
      </c>
      <c r="AM188" s="40">
        <f t="shared" si="56"/>
        <v>3928067.649224163</v>
      </c>
      <c r="AN188" s="40">
        <f t="shared" si="54"/>
        <v>3928067.649224163</v>
      </c>
      <c r="AO188" s="8">
        <f t="shared" si="55"/>
        <v>3928067.649224163</v>
      </c>
      <c r="AP188" s="9">
        <f>AO188-AE188</f>
        <v>491667.64922416303</v>
      </c>
      <c r="AQ188" s="102">
        <f t="shared" si="51"/>
        <v>3436400</v>
      </c>
      <c r="AR188" s="19"/>
      <c r="AS188" s="19"/>
      <c r="AT188" s="19"/>
    </row>
    <row r="189" spans="2:46" ht="16.149999999999999" customHeight="1" x14ac:dyDescent="0.3">
      <c r="B189" s="245"/>
      <c r="C189" s="122">
        <f t="shared" si="52"/>
        <v>2018</v>
      </c>
      <c r="D189" s="29" t="s">
        <v>168</v>
      </c>
      <c r="E189" s="8">
        <f t="shared" si="53"/>
        <v>0</v>
      </c>
      <c r="F189" s="7">
        <f t="shared" si="53"/>
        <v>108000</v>
      </c>
      <c r="G189" s="7">
        <f t="shared" si="53"/>
        <v>297000</v>
      </c>
      <c r="H189" s="7">
        <f t="shared" si="53"/>
        <v>552000</v>
      </c>
      <c r="I189" s="7">
        <f t="shared" si="53"/>
        <v>906000</v>
      </c>
      <c r="J189" s="7">
        <f t="shared" si="53"/>
        <v>1061000</v>
      </c>
      <c r="K189" s="7">
        <f t="shared" si="53"/>
        <v>1206000</v>
      </c>
      <c r="L189" s="7">
        <f t="shared" si="53"/>
        <v>1405000</v>
      </c>
      <c r="M189" s="7">
        <f t="shared" si="53"/>
        <v>1676000</v>
      </c>
      <c r="N189" s="7">
        <f t="shared" si="53"/>
        <v>2116000</v>
      </c>
      <c r="O189" s="7">
        <f t="shared" si="53"/>
        <v>2371000</v>
      </c>
      <c r="P189" s="7">
        <f t="shared" si="53"/>
        <v>2452000</v>
      </c>
      <c r="Q189" s="7">
        <f t="shared" si="53"/>
        <v>2552000</v>
      </c>
      <c r="R189" s="7">
        <f t="shared" si="53"/>
        <v>2607000</v>
      </c>
      <c r="S189" s="7">
        <f t="shared" si="53"/>
        <v>2607000</v>
      </c>
      <c r="T189" s="7">
        <f t="shared" si="53"/>
        <v>2645000</v>
      </c>
      <c r="U189" s="7">
        <f t="shared" ref="U189:AD189" si="66">U59</f>
        <v>2645000</v>
      </c>
      <c r="V189" s="7">
        <f t="shared" si="66"/>
        <v>2745000</v>
      </c>
      <c r="W189" s="7">
        <f t="shared" si="66"/>
        <v>2871000</v>
      </c>
      <c r="X189" s="7">
        <f t="shared" si="66"/>
        <v>3014000</v>
      </c>
      <c r="Y189" s="7">
        <f t="shared" si="66"/>
        <v>3214000</v>
      </c>
      <c r="Z189" s="7">
        <f t="shared" si="66"/>
        <v>3334000</v>
      </c>
      <c r="AA189" s="7">
        <f t="shared" si="66"/>
        <v>3452000</v>
      </c>
      <c r="AB189" s="7">
        <f t="shared" si="66"/>
        <v>3546000</v>
      </c>
      <c r="AC189" s="7">
        <f t="shared" si="66"/>
        <v>3663000</v>
      </c>
      <c r="AD189" s="7">
        <f t="shared" si="66"/>
        <v>3710000</v>
      </c>
      <c r="AE189" s="39">
        <f t="shared" ref="AE189:AE214" si="67">AD$217*AD189</f>
        <v>3807201.0869565215</v>
      </c>
      <c r="AF189" s="40">
        <f t="shared" si="65"/>
        <v>3884012.2508205026</v>
      </c>
      <c r="AG189" s="40">
        <f t="shared" si="63"/>
        <v>3943250.1215645592</v>
      </c>
      <c r="AH189" s="40">
        <f t="shared" si="61"/>
        <v>4003257.4825940067</v>
      </c>
      <c r="AI189" s="40">
        <f t="shared" si="60"/>
        <v>4077112.0257763001</v>
      </c>
      <c r="AJ189" s="40">
        <f t="shared" si="59"/>
        <v>4138352.9123820271</v>
      </c>
      <c r="AK189" s="40">
        <f t="shared" si="58"/>
        <v>4207714.0386599796</v>
      </c>
      <c r="AL189" s="40">
        <f t="shared" si="57"/>
        <v>4207714.0386599796</v>
      </c>
      <c r="AM189" s="40">
        <f t="shared" si="56"/>
        <v>4351921.6109198527</v>
      </c>
      <c r="AN189" s="40">
        <f t="shared" si="54"/>
        <v>4351921.6109198527</v>
      </c>
      <c r="AO189" s="8">
        <f t="shared" si="55"/>
        <v>4351921.6109198527</v>
      </c>
      <c r="AP189" s="9">
        <f>AO189-AD189</f>
        <v>641921.61091985274</v>
      </c>
      <c r="AQ189" s="102">
        <f t="shared" si="51"/>
        <v>3710000</v>
      </c>
      <c r="AR189" s="19"/>
      <c r="AS189" s="19"/>
      <c r="AT189" s="19"/>
    </row>
    <row r="190" spans="2:46" ht="16.149999999999999" customHeight="1" x14ac:dyDescent="0.3">
      <c r="B190" s="245"/>
      <c r="C190" s="122">
        <f t="shared" si="52"/>
        <v>2018</v>
      </c>
      <c r="D190" s="29" t="s">
        <v>169</v>
      </c>
      <c r="E190" s="8">
        <f t="shared" si="53"/>
        <v>0</v>
      </c>
      <c r="F190" s="7">
        <f t="shared" si="53"/>
        <v>37000</v>
      </c>
      <c r="G190" s="7">
        <f t="shared" si="53"/>
        <v>390000</v>
      </c>
      <c r="H190" s="7">
        <f t="shared" si="53"/>
        <v>708000</v>
      </c>
      <c r="I190" s="7">
        <f t="shared" si="53"/>
        <v>917000</v>
      </c>
      <c r="J190" s="7">
        <f t="shared" si="53"/>
        <v>1189000</v>
      </c>
      <c r="K190" s="7">
        <f t="shared" si="53"/>
        <v>1189000</v>
      </c>
      <c r="L190" s="7">
        <f t="shared" si="53"/>
        <v>1387000</v>
      </c>
      <c r="M190" s="7">
        <f t="shared" si="53"/>
        <v>1586000</v>
      </c>
      <c r="N190" s="7">
        <f t="shared" si="53"/>
        <v>1608000</v>
      </c>
      <c r="O190" s="7">
        <f t="shared" si="53"/>
        <v>1783000</v>
      </c>
      <c r="P190" s="7">
        <f t="shared" si="53"/>
        <v>1783000</v>
      </c>
      <c r="Q190" s="7">
        <f t="shared" si="53"/>
        <v>2002000</v>
      </c>
      <c r="R190" s="7">
        <f t="shared" si="53"/>
        <v>2161000</v>
      </c>
      <c r="S190" s="7">
        <f t="shared" si="53"/>
        <v>2382000</v>
      </c>
      <c r="T190" s="7">
        <f t="shared" si="53"/>
        <v>2450000</v>
      </c>
      <c r="U190" s="7">
        <f t="shared" ref="U190:AC190" si="68">U60</f>
        <v>2509000</v>
      </c>
      <c r="V190" s="7">
        <f t="shared" si="68"/>
        <v>2610000</v>
      </c>
      <c r="W190" s="7">
        <f t="shared" si="68"/>
        <v>2610000</v>
      </c>
      <c r="X190" s="7">
        <f t="shared" si="68"/>
        <v>2662000</v>
      </c>
      <c r="Y190" s="7">
        <f t="shared" si="68"/>
        <v>2662000</v>
      </c>
      <c r="Z190" s="7">
        <f t="shared" si="68"/>
        <v>2919000</v>
      </c>
      <c r="AA190" s="7">
        <f t="shared" si="68"/>
        <v>3010000</v>
      </c>
      <c r="AB190" s="7">
        <f t="shared" si="68"/>
        <v>3177000</v>
      </c>
      <c r="AC190" s="7">
        <f t="shared" si="68"/>
        <v>3277000</v>
      </c>
      <c r="AD190" s="39">
        <f t="shared" ref="AD190:AD214" si="69">AC$217*AC190</f>
        <v>3313969.572475676</v>
      </c>
      <c r="AE190" s="40">
        <f t="shared" si="67"/>
        <v>3400794.7596954806</v>
      </c>
      <c r="AF190" s="40">
        <f t="shared" si="65"/>
        <v>3469406.5817633178</v>
      </c>
      <c r="AG190" s="40">
        <f t="shared" si="63"/>
        <v>3522321.0025676438</v>
      </c>
      <c r="AH190" s="40">
        <f t="shared" si="61"/>
        <v>3575922.773073345</v>
      </c>
      <c r="AI190" s="40">
        <f t="shared" si="60"/>
        <v>3641893.584096313</v>
      </c>
      <c r="AJ190" s="40">
        <f t="shared" si="59"/>
        <v>3696597.2053369633</v>
      </c>
      <c r="AK190" s="40">
        <f t="shared" si="58"/>
        <v>3758554.2570883855</v>
      </c>
      <c r="AL190" s="40">
        <f t="shared" si="57"/>
        <v>3758554.2570883855</v>
      </c>
      <c r="AM190" s="40">
        <f t="shared" si="56"/>
        <v>3887368.1402662313</v>
      </c>
      <c r="AN190" s="40">
        <f t="shared" si="54"/>
        <v>3887368.1402662313</v>
      </c>
      <c r="AO190" s="8">
        <f t="shared" si="55"/>
        <v>3887368.1402662313</v>
      </c>
      <c r="AP190" s="9">
        <f>AO190-AC190</f>
        <v>610368.14026623126</v>
      </c>
      <c r="AQ190" s="102">
        <f t="shared" si="51"/>
        <v>3277000</v>
      </c>
      <c r="AR190" s="19"/>
      <c r="AS190" s="19"/>
      <c r="AT190" s="19"/>
    </row>
    <row r="191" spans="2:46" ht="16.149999999999999" customHeight="1" x14ac:dyDescent="0.3">
      <c r="B191" s="245"/>
      <c r="C191" s="122">
        <f t="shared" si="52"/>
        <v>2019</v>
      </c>
      <c r="D191" s="29" t="s">
        <v>170</v>
      </c>
      <c r="E191" s="8">
        <f t="shared" si="53"/>
        <v>0</v>
      </c>
      <c r="F191" s="7">
        <f t="shared" si="53"/>
        <v>277000</v>
      </c>
      <c r="G191" s="7">
        <f t="shared" si="53"/>
        <v>426000</v>
      </c>
      <c r="H191" s="7">
        <f t="shared" si="53"/>
        <v>966000</v>
      </c>
      <c r="I191" s="7">
        <f t="shared" si="53"/>
        <v>1414000</v>
      </c>
      <c r="J191" s="7">
        <f t="shared" si="53"/>
        <v>1619000</v>
      </c>
      <c r="K191" s="7">
        <f t="shared" si="53"/>
        <v>1790000</v>
      </c>
      <c r="L191" s="7">
        <f t="shared" si="53"/>
        <v>2088000</v>
      </c>
      <c r="M191" s="7">
        <f t="shared" si="53"/>
        <v>2126000</v>
      </c>
      <c r="N191" s="7">
        <f t="shared" si="53"/>
        <v>2363000</v>
      </c>
      <c r="O191" s="7">
        <f t="shared" si="53"/>
        <v>2597000</v>
      </c>
      <c r="P191" s="7">
        <f t="shared" si="53"/>
        <v>2814000</v>
      </c>
      <c r="Q191" s="7">
        <f t="shared" si="53"/>
        <v>2976000</v>
      </c>
      <c r="R191" s="7">
        <f t="shared" si="53"/>
        <v>3229000</v>
      </c>
      <c r="S191" s="7">
        <f t="shared" si="53"/>
        <v>3477000</v>
      </c>
      <c r="T191" s="7">
        <f t="shared" si="53"/>
        <v>3536000</v>
      </c>
      <c r="U191" s="7">
        <f t="shared" ref="U191:AB191" si="70">U61</f>
        <v>3826000</v>
      </c>
      <c r="V191" s="7">
        <f t="shared" si="70"/>
        <v>3916000</v>
      </c>
      <c r="W191" s="7">
        <f t="shared" si="70"/>
        <v>3954000</v>
      </c>
      <c r="X191" s="7">
        <f t="shared" si="70"/>
        <v>3964000</v>
      </c>
      <c r="Y191" s="7">
        <f t="shared" si="70"/>
        <v>4149000</v>
      </c>
      <c r="Z191" s="7">
        <f t="shared" si="70"/>
        <v>4196000</v>
      </c>
      <c r="AA191" s="7">
        <f t="shared" si="70"/>
        <v>4354800</v>
      </c>
      <c r="AB191" s="7">
        <f t="shared" si="70"/>
        <v>4424400</v>
      </c>
      <c r="AC191" s="39">
        <f t="shared" ref="AC191:AC214" si="71">AB$217*AB191</f>
        <v>4525722.3409448396</v>
      </c>
      <c r="AD191" s="40">
        <f t="shared" si="69"/>
        <v>4576779.4114631023</v>
      </c>
      <c r="AE191" s="40">
        <f t="shared" si="67"/>
        <v>4696689.905682629</v>
      </c>
      <c r="AF191" s="40">
        <f t="shared" si="65"/>
        <v>4791446.7125136768</v>
      </c>
      <c r="AG191" s="40">
        <f t="shared" si="63"/>
        <v>4864524.5203843806</v>
      </c>
      <c r="AH191" s="40">
        <f t="shared" si="61"/>
        <v>4938551.597067887</v>
      </c>
      <c r="AI191" s="40">
        <f t="shared" si="60"/>
        <v>5029661.0182753624</v>
      </c>
      <c r="AJ191" s="40">
        <f t="shared" si="59"/>
        <v>5105209.8131424347</v>
      </c>
      <c r="AK191" s="40">
        <f t="shared" si="58"/>
        <v>5190776.0057852445</v>
      </c>
      <c r="AL191" s="40">
        <f t="shared" si="57"/>
        <v>5190776.0057852445</v>
      </c>
      <c r="AM191" s="40">
        <f t="shared" si="56"/>
        <v>5368675.2639243463</v>
      </c>
      <c r="AN191" s="40">
        <f t="shared" si="54"/>
        <v>5368675.2639243463</v>
      </c>
      <c r="AO191" s="8">
        <f t="shared" si="55"/>
        <v>5368675.2639243463</v>
      </c>
      <c r="AP191" s="9">
        <f>AO191-AB191</f>
        <v>944275.26392434631</v>
      </c>
      <c r="AQ191" s="102">
        <f t="shared" si="51"/>
        <v>4424400</v>
      </c>
      <c r="AR191" s="19"/>
      <c r="AS191" s="19"/>
      <c r="AT191" s="19"/>
    </row>
    <row r="192" spans="2:46" ht="16.149999999999999" customHeight="1" x14ac:dyDescent="0.3">
      <c r="B192" s="245"/>
      <c r="C192" s="122">
        <f t="shared" si="52"/>
        <v>2019</v>
      </c>
      <c r="D192" s="29" t="s">
        <v>171</v>
      </c>
      <c r="E192" s="8">
        <f t="shared" si="53"/>
        <v>44000</v>
      </c>
      <c r="F192" s="7">
        <f t="shared" si="53"/>
        <v>386000</v>
      </c>
      <c r="G192" s="7">
        <f t="shared" si="53"/>
        <v>465000</v>
      </c>
      <c r="H192" s="7">
        <f t="shared" si="53"/>
        <v>1024000</v>
      </c>
      <c r="I192" s="7">
        <f t="shared" si="53"/>
        <v>1133000</v>
      </c>
      <c r="J192" s="7">
        <f t="shared" si="53"/>
        <v>1404000</v>
      </c>
      <c r="K192" s="7">
        <f t="shared" si="53"/>
        <v>1756000</v>
      </c>
      <c r="L192" s="7">
        <f t="shared" si="53"/>
        <v>2035000</v>
      </c>
      <c r="M192" s="7">
        <f t="shared" si="53"/>
        <v>2236000</v>
      </c>
      <c r="N192" s="7">
        <f t="shared" si="53"/>
        <v>2339000</v>
      </c>
      <c r="O192" s="7">
        <f t="shared" si="53"/>
        <v>2481000</v>
      </c>
      <c r="P192" s="7">
        <f t="shared" si="53"/>
        <v>2586000</v>
      </c>
      <c r="Q192" s="7">
        <f t="shared" si="53"/>
        <v>2804000</v>
      </c>
      <c r="R192" s="7">
        <f t="shared" si="53"/>
        <v>3042000</v>
      </c>
      <c r="S192" s="7">
        <f t="shared" si="53"/>
        <v>3107000</v>
      </c>
      <c r="T192" s="7">
        <f t="shared" si="53"/>
        <v>3279000</v>
      </c>
      <c r="U192" s="7">
        <f t="shared" ref="U192:AA192" si="72">U62</f>
        <v>3353000</v>
      </c>
      <c r="V192" s="7">
        <f t="shared" si="72"/>
        <v>3385000</v>
      </c>
      <c r="W192" s="7">
        <f t="shared" si="72"/>
        <v>3512000</v>
      </c>
      <c r="X192" s="7">
        <f t="shared" si="72"/>
        <v>3668400</v>
      </c>
      <c r="Y192" s="7">
        <f t="shared" si="72"/>
        <v>3742400</v>
      </c>
      <c r="Z192" s="7">
        <f t="shared" si="72"/>
        <v>3774400</v>
      </c>
      <c r="AA192" s="7">
        <f t="shared" si="72"/>
        <v>4030000</v>
      </c>
      <c r="AB192" s="39">
        <f t="shared" ref="AB192:AB206" si="73">AA$217*AA192</f>
        <v>4150187.8330202787</v>
      </c>
      <c r="AC192" s="40">
        <f t="shared" si="71"/>
        <v>4245230.4934041509</v>
      </c>
      <c r="AD192" s="40">
        <f t="shared" si="69"/>
        <v>4293123.1868438376</v>
      </c>
      <c r="AE192" s="40">
        <f t="shared" si="67"/>
        <v>4405601.95778709</v>
      </c>
      <c r="AF192" s="40">
        <f t="shared" si="65"/>
        <v>4494485.9978390895</v>
      </c>
      <c r="AG192" s="40">
        <f t="shared" si="63"/>
        <v>4563034.6437772475</v>
      </c>
      <c r="AH192" s="40">
        <f t="shared" si="61"/>
        <v>4632473.7254529428</v>
      </c>
      <c r="AI192" s="40">
        <f t="shared" si="60"/>
        <v>4717936.4348302102</v>
      </c>
      <c r="AJ192" s="40">
        <f t="shared" si="59"/>
        <v>4788802.9227735847</v>
      </c>
      <c r="AK192" s="40">
        <f t="shared" si="58"/>
        <v>4869065.9576764097</v>
      </c>
      <c r="AL192" s="40">
        <f t="shared" si="57"/>
        <v>4869065.9576764097</v>
      </c>
      <c r="AM192" s="40">
        <f t="shared" si="56"/>
        <v>5035939.5081312135</v>
      </c>
      <c r="AN192" s="40">
        <f t="shared" si="54"/>
        <v>5035939.5081312135</v>
      </c>
      <c r="AO192" s="8">
        <f t="shared" si="55"/>
        <v>5035939.5081312135</v>
      </c>
      <c r="AP192" s="9">
        <f>AO192-AA192</f>
        <v>1005939.5081312135</v>
      </c>
      <c r="AQ192" s="102">
        <f t="shared" si="51"/>
        <v>4030000</v>
      </c>
      <c r="AR192" s="19"/>
      <c r="AS192" s="19"/>
      <c r="AT192" s="19"/>
    </row>
    <row r="193" spans="2:46" ht="16.149999999999999" customHeight="1" x14ac:dyDescent="0.3">
      <c r="B193" s="245"/>
      <c r="C193" s="122">
        <f t="shared" si="52"/>
        <v>2019</v>
      </c>
      <c r="D193" s="29" t="s">
        <v>172</v>
      </c>
      <c r="E193" s="8">
        <f t="shared" si="53"/>
        <v>40000</v>
      </c>
      <c r="F193" s="7">
        <f t="shared" si="53"/>
        <v>134000</v>
      </c>
      <c r="G193" s="7">
        <f t="shared" si="53"/>
        <v>484000</v>
      </c>
      <c r="H193" s="7">
        <f t="shared" si="53"/>
        <v>850000</v>
      </c>
      <c r="I193" s="7">
        <f t="shared" si="53"/>
        <v>1273000</v>
      </c>
      <c r="J193" s="7">
        <f t="shared" si="53"/>
        <v>1497000</v>
      </c>
      <c r="K193" s="7">
        <f t="shared" si="53"/>
        <v>1895000</v>
      </c>
      <c r="L193" s="7">
        <f t="shared" si="53"/>
        <v>2120000</v>
      </c>
      <c r="M193" s="7">
        <f t="shared" si="53"/>
        <v>2120000</v>
      </c>
      <c r="N193" s="7">
        <f t="shared" si="53"/>
        <v>2218000</v>
      </c>
      <c r="O193" s="7">
        <f t="shared" si="53"/>
        <v>2318000</v>
      </c>
      <c r="P193" s="7">
        <f t="shared" si="53"/>
        <v>2385000</v>
      </c>
      <c r="Q193" s="7">
        <f t="shared" si="53"/>
        <v>2840000</v>
      </c>
      <c r="R193" s="7">
        <f t="shared" si="53"/>
        <v>3132000</v>
      </c>
      <c r="S193" s="7">
        <f t="shared" si="53"/>
        <v>3265000</v>
      </c>
      <c r="T193" s="7">
        <f t="shared" si="53"/>
        <v>3492000</v>
      </c>
      <c r="U193" s="7">
        <f t="shared" ref="U193:Z193" si="74">U63</f>
        <v>3642000</v>
      </c>
      <c r="V193" s="7">
        <f t="shared" si="74"/>
        <v>3726000</v>
      </c>
      <c r="W193" s="7">
        <f t="shared" si="74"/>
        <v>3810000</v>
      </c>
      <c r="X193" s="7">
        <f t="shared" si="74"/>
        <v>3810000</v>
      </c>
      <c r="Y193" s="7">
        <f t="shared" si="74"/>
        <v>3910400</v>
      </c>
      <c r="Z193" s="7">
        <f t="shared" si="74"/>
        <v>4296400</v>
      </c>
      <c r="AA193" s="39">
        <f t="shared" ref="AA193:AA206" si="75">Z$217*Z193</f>
        <v>4436931.2335423278</v>
      </c>
      <c r="AB193" s="40">
        <f t="shared" si="73"/>
        <v>4569255.0921575744</v>
      </c>
      <c r="AC193" s="40">
        <f t="shared" si="71"/>
        <v>4673894.7319531469</v>
      </c>
      <c r="AD193" s="40">
        <f t="shared" si="69"/>
        <v>4726623.4136854084</v>
      </c>
      <c r="AE193" s="40">
        <f t="shared" si="67"/>
        <v>4850459.7838860461</v>
      </c>
      <c r="AF193" s="40">
        <f t="shared" si="65"/>
        <v>4948318.9336304991</v>
      </c>
      <c r="AG193" s="40">
        <f t="shared" si="63"/>
        <v>5023789.3128315033</v>
      </c>
      <c r="AH193" s="40">
        <f t="shared" si="61"/>
        <v>5100240.0399569105</v>
      </c>
      <c r="AI193" s="40">
        <f t="shared" si="60"/>
        <v>5194332.3884777911</v>
      </c>
      <c r="AJ193" s="40">
        <f t="shared" si="59"/>
        <v>5272354.6549213175</v>
      </c>
      <c r="AK193" s="40">
        <f t="shared" si="58"/>
        <v>5360722.2892784495</v>
      </c>
      <c r="AL193" s="40">
        <f t="shared" si="57"/>
        <v>5360722.2892784495</v>
      </c>
      <c r="AM193" s="40">
        <f t="shared" si="56"/>
        <v>5544445.9786246084</v>
      </c>
      <c r="AN193" s="40">
        <f t="shared" si="54"/>
        <v>5544445.9786246084</v>
      </c>
      <c r="AO193" s="8">
        <f t="shared" si="55"/>
        <v>5544445.9786246084</v>
      </c>
      <c r="AP193" s="9">
        <f>AO193-Z193</f>
        <v>1248045.9786246084</v>
      </c>
      <c r="AQ193" s="102">
        <f t="shared" si="51"/>
        <v>4296400</v>
      </c>
      <c r="AR193" s="19"/>
      <c r="AS193" s="19"/>
      <c r="AT193" s="19"/>
    </row>
    <row r="194" spans="2:46" ht="16.149999999999999" customHeight="1" x14ac:dyDescent="0.3">
      <c r="B194" s="245"/>
      <c r="C194" s="122">
        <f t="shared" si="52"/>
        <v>2019</v>
      </c>
      <c r="D194" s="29" t="s">
        <v>173</v>
      </c>
      <c r="E194" s="8">
        <f t="shared" si="53"/>
        <v>22000</v>
      </c>
      <c r="F194" s="7">
        <f t="shared" si="53"/>
        <v>429000</v>
      </c>
      <c r="G194" s="7">
        <f t="shared" si="53"/>
        <v>747000</v>
      </c>
      <c r="H194" s="7">
        <f t="shared" si="53"/>
        <v>1377000</v>
      </c>
      <c r="I194" s="7">
        <f t="shared" si="53"/>
        <v>1763000</v>
      </c>
      <c r="J194" s="7">
        <f t="shared" si="53"/>
        <v>2066000</v>
      </c>
      <c r="K194" s="7">
        <f t="shared" si="53"/>
        <v>2198000</v>
      </c>
      <c r="L194" s="7">
        <f t="shared" si="53"/>
        <v>2247000</v>
      </c>
      <c r="M194" s="7">
        <f t="shared" si="53"/>
        <v>2507000</v>
      </c>
      <c r="N194" s="7">
        <f t="shared" si="53"/>
        <v>2542000</v>
      </c>
      <c r="O194" s="7">
        <f t="shared" si="53"/>
        <v>2542000</v>
      </c>
      <c r="P194" s="7">
        <f t="shared" si="53"/>
        <v>2712000</v>
      </c>
      <c r="Q194" s="7">
        <f t="shared" si="53"/>
        <v>2889000</v>
      </c>
      <c r="R194" s="7">
        <f t="shared" si="53"/>
        <v>3279000</v>
      </c>
      <c r="S194" s="7">
        <f t="shared" si="53"/>
        <v>3460000</v>
      </c>
      <c r="T194" s="7">
        <f t="shared" si="53"/>
        <v>3546000</v>
      </c>
      <c r="U194" s="7">
        <f>U64</f>
        <v>3701000</v>
      </c>
      <c r="V194" s="7">
        <f>V64</f>
        <v>3723000</v>
      </c>
      <c r="W194" s="7">
        <f>W64</f>
        <v>3999000</v>
      </c>
      <c r="X194" s="7">
        <f>X64</f>
        <v>4095800</v>
      </c>
      <c r="Y194" s="7">
        <f>Y64</f>
        <v>4350800</v>
      </c>
      <c r="Z194" s="39">
        <f t="shared" ref="Z194:Z206" si="76">Y$217*Y194</f>
        <v>4505628.6915096939</v>
      </c>
      <c r="AA194" s="40">
        <f t="shared" si="75"/>
        <v>4653003.6002476048</v>
      </c>
      <c r="AB194" s="40">
        <f t="shared" si="73"/>
        <v>4791771.4463392459</v>
      </c>
      <c r="AC194" s="40">
        <f t="shared" si="71"/>
        <v>4901506.8907420421</v>
      </c>
      <c r="AD194" s="40">
        <f t="shared" si="69"/>
        <v>4956803.3857793668</v>
      </c>
      <c r="AE194" s="40">
        <f t="shared" si="67"/>
        <v>5086670.4146008007</v>
      </c>
      <c r="AF194" s="40">
        <f t="shared" si="65"/>
        <v>5189295.1685378989</v>
      </c>
      <c r="AG194" s="40">
        <f t="shared" si="63"/>
        <v>5268440.8500124272</v>
      </c>
      <c r="AH194" s="40">
        <f t="shared" si="61"/>
        <v>5348614.6209888291</v>
      </c>
      <c r="AI194" s="40">
        <f t="shared" si="60"/>
        <v>5447289.1357330829</v>
      </c>
      <c r="AJ194" s="40">
        <f t="shared" si="59"/>
        <v>5529110.9778019236</v>
      </c>
      <c r="AK194" s="40">
        <f t="shared" si="58"/>
        <v>5621781.9927819837</v>
      </c>
      <c r="AL194" s="40">
        <f t="shared" si="57"/>
        <v>5621781.9927819837</v>
      </c>
      <c r="AM194" s="40">
        <f t="shared" si="56"/>
        <v>5814452.7697180388</v>
      </c>
      <c r="AN194" s="40">
        <f t="shared" si="54"/>
        <v>5814452.7697180388</v>
      </c>
      <c r="AO194" s="8">
        <f t="shared" si="55"/>
        <v>5814452.7697180388</v>
      </c>
      <c r="AP194" s="9">
        <f>AO194-Y194</f>
        <v>1463652.7697180388</v>
      </c>
      <c r="AQ194" s="102">
        <f t="shared" si="51"/>
        <v>4350800</v>
      </c>
      <c r="AR194" s="19"/>
      <c r="AS194" s="19"/>
      <c r="AT194" s="19"/>
    </row>
    <row r="195" spans="2:46" ht="16.149999999999999" customHeight="1" x14ac:dyDescent="0.3">
      <c r="B195" s="245"/>
      <c r="C195" s="122">
        <f t="shared" si="52"/>
        <v>2020</v>
      </c>
      <c r="D195" s="29" t="s">
        <v>174</v>
      </c>
      <c r="E195" s="8">
        <f t="shared" si="53"/>
        <v>235000</v>
      </c>
      <c r="F195" s="7">
        <f t="shared" si="53"/>
        <v>550000</v>
      </c>
      <c r="G195" s="7">
        <f t="shared" si="53"/>
        <v>848000</v>
      </c>
      <c r="H195" s="7">
        <f t="shared" si="53"/>
        <v>1188000</v>
      </c>
      <c r="I195" s="7">
        <f t="shared" si="53"/>
        <v>1564000</v>
      </c>
      <c r="J195" s="7">
        <f t="shared" si="53"/>
        <v>1725000</v>
      </c>
      <c r="K195" s="7">
        <f t="shared" si="53"/>
        <v>2045000</v>
      </c>
      <c r="L195" s="7">
        <f t="shared" si="53"/>
        <v>2473000</v>
      </c>
      <c r="M195" s="7">
        <f t="shared" si="53"/>
        <v>2568000</v>
      </c>
      <c r="N195" s="7">
        <f t="shared" si="53"/>
        <v>2625000</v>
      </c>
      <c r="O195" s="7">
        <f t="shared" si="53"/>
        <v>2652000</v>
      </c>
      <c r="P195" s="7">
        <f t="shared" si="53"/>
        <v>2877000</v>
      </c>
      <c r="Q195" s="7">
        <f t="shared" si="53"/>
        <v>3009000</v>
      </c>
      <c r="R195" s="7">
        <f t="shared" si="53"/>
        <v>3132000</v>
      </c>
      <c r="S195" s="7">
        <f t="shared" si="53"/>
        <v>3218000</v>
      </c>
      <c r="T195" s="7">
        <f t="shared" si="53"/>
        <v>3253000</v>
      </c>
      <c r="U195" s="7">
        <f>U65</f>
        <v>3373200</v>
      </c>
      <c r="V195" s="7">
        <f>V65</f>
        <v>3436200</v>
      </c>
      <c r="W195" s="7">
        <f>W65</f>
        <v>3945800</v>
      </c>
      <c r="X195" s="7">
        <f>X65</f>
        <v>4000200</v>
      </c>
      <c r="Y195" s="39">
        <f t="shared" ref="Y195:Y206" si="77">X$217*X195</f>
        <v>4132349.4324908978</v>
      </c>
      <c r="Z195" s="40">
        <f t="shared" si="76"/>
        <v>4279404.2857347596</v>
      </c>
      <c r="AA195" s="40">
        <f t="shared" si="75"/>
        <v>4419379.6053280542</v>
      </c>
      <c r="AB195" s="40">
        <f t="shared" si="73"/>
        <v>4551180.016756936</v>
      </c>
      <c r="AC195" s="40">
        <f t="shared" si="71"/>
        <v>4655405.7226965399</v>
      </c>
      <c r="AD195" s="40">
        <f t="shared" si="69"/>
        <v>4707925.8201237312</v>
      </c>
      <c r="AE195" s="40">
        <f t="shared" si="67"/>
        <v>4831272.3179745935</v>
      </c>
      <c r="AF195" s="40">
        <f t="shared" si="65"/>
        <v>4928744.3561495235</v>
      </c>
      <c r="AG195" s="40">
        <f t="shared" si="63"/>
        <v>5003916.189358444</v>
      </c>
      <c r="AH195" s="40">
        <f t="shared" si="61"/>
        <v>5080064.4924279917</v>
      </c>
      <c r="AI195" s="40">
        <f t="shared" si="60"/>
        <v>5173784.6301049087</v>
      </c>
      <c r="AJ195" s="40">
        <f t="shared" si="59"/>
        <v>5251498.255791801</v>
      </c>
      <c r="AK195" s="40">
        <f t="shared" si="58"/>
        <v>5339516.3251494383</v>
      </c>
      <c r="AL195" s="40">
        <f t="shared" si="57"/>
        <v>5339516.3251494383</v>
      </c>
      <c r="AM195" s="40">
        <f t="shared" si="56"/>
        <v>5522513.2396776369</v>
      </c>
      <c r="AN195" s="40">
        <f t="shared" si="54"/>
        <v>5522513.2396776369</v>
      </c>
      <c r="AO195" s="8">
        <f t="shared" si="55"/>
        <v>5522513.2396776369</v>
      </c>
      <c r="AP195" s="9">
        <f>AO195-X195</f>
        <v>1522313.2396776369</v>
      </c>
      <c r="AQ195" s="102">
        <f t="shared" si="51"/>
        <v>4000200</v>
      </c>
      <c r="AR195" s="19"/>
      <c r="AS195" s="19"/>
      <c r="AT195" s="19"/>
    </row>
    <row r="196" spans="2:46" ht="16.149999999999999" customHeight="1" x14ac:dyDescent="0.3">
      <c r="B196" s="245"/>
      <c r="C196" s="122">
        <f t="shared" si="52"/>
        <v>2020</v>
      </c>
      <c r="D196" s="29" t="s">
        <v>175</v>
      </c>
      <c r="E196" s="8">
        <f t="shared" ref="E196:W211" si="78">E66</f>
        <v>173000</v>
      </c>
      <c r="F196" s="7">
        <f t="shared" si="78"/>
        <v>235000</v>
      </c>
      <c r="G196" s="7">
        <f t="shared" si="78"/>
        <v>549000</v>
      </c>
      <c r="H196" s="7">
        <f t="shared" si="78"/>
        <v>952000</v>
      </c>
      <c r="I196" s="7">
        <f t="shared" si="78"/>
        <v>1501000</v>
      </c>
      <c r="J196" s="7">
        <f t="shared" si="78"/>
        <v>1729000</v>
      </c>
      <c r="K196" s="7">
        <f t="shared" si="78"/>
        <v>1926000</v>
      </c>
      <c r="L196" s="7">
        <f t="shared" si="78"/>
        <v>1936000</v>
      </c>
      <c r="M196" s="7">
        <f t="shared" si="78"/>
        <v>2206000</v>
      </c>
      <c r="N196" s="7">
        <f t="shared" si="78"/>
        <v>2371000</v>
      </c>
      <c r="O196" s="7">
        <f t="shared" si="78"/>
        <v>2718800</v>
      </c>
      <c r="P196" s="7">
        <f t="shared" si="78"/>
        <v>3004800</v>
      </c>
      <c r="Q196" s="7">
        <f t="shared" si="78"/>
        <v>3130800</v>
      </c>
      <c r="R196" s="7">
        <f t="shared" si="78"/>
        <v>3150800</v>
      </c>
      <c r="S196" s="7">
        <f t="shared" si="78"/>
        <v>3480800</v>
      </c>
      <c r="T196" s="7">
        <f t="shared" si="78"/>
        <v>3690800</v>
      </c>
      <c r="U196" s="7">
        <f t="shared" si="78"/>
        <v>3784800</v>
      </c>
      <c r="V196" s="7">
        <f t="shared" si="78"/>
        <v>3861400</v>
      </c>
      <c r="W196" s="7">
        <f t="shared" si="78"/>
        <v>3861400</v>
      </c>
      <c r="X196" s="39">
        <f t="shared" ref="X196:X206" si="79">W$217*W196</f>
        <v>3964309.0232526083</v>
      </c>
      <c r="Y196" s="40">
        <f t="shared" si="77"/>
        <v>4095272.7719755168</v>
      </c>
      <c r="Z196" s="40">
        <f t="shared" si="76"/>
        <v>4241008.205610767</v>
      </c>
      <c r="AA196" s="40">
        <f t="shared" si="75"/>
        <v>4379727.6252638754</v>
      </c>
      <c r="AB196" s="40">
        <f t="shared" si="73"/>
        <v>4510345.4844448967</v>
      </c>
      <c r="AC196" s="40">
        <f t="shared" si="71"/>
        <v>4613636.0465446031</v>
      </c>
      <c r="AD196" s="40">
        <f t="shared" si="69"/>
        <v>4665684.9181342041</v>
      </c>
      <c r="AE196" s="40">
        <f t="shared" si="67"/>
        <v>4787924.7147485688</v>
      </c>
      <c r="AF196" s="40">
        <f t="shared" si="65"/>
        <v>4884522.204986982</v>
      </c>
      <c r="AG196" s="40">
        <f t="shared" si="63"/>
        <v>4959019.5742896581</v>
      </c>
      <c r="AH196" s="40">
        <f t="shared" si="61"/>
        <v>5034484.6522767544</v>
      </c>
      <c r="AI196" s="40">
        <f t="shared" si="60"/>
        <v>5127363.905177379</v>
      </c>
      <c r="AJ196" s="40">
        <f t="shared" si="59"/>
        <v>5204380.2612446314</v>
      </c>
      <c r="AK196" s="40">
        <f t="shared" si="58"/>
        <v>5291608.6064683087</v>
      </c>
      <c r="AL196" s="40">
        <f t="shared" si="57"/>
        <v>5291608.6064683087</v>
      </c>
      <c r="AM196" s="40">
        <f t="shared" si="56"/>
        <v>5472963.618590584</v>
      </c>
      <c r="AN196" s="40">
        <f t="shared" si="54"/>
        <v>5472963.618590584</v>
      </c>
      <c r="AO196" s="8">
        <f t="shared" si="55"/>
        <v>5472963.618590584</v>
      </c>
      <c r="AP196" s="9">
        <f>AO196-W196</f>
        <v>1611563.618590584</v>
      </c>
      <c r="AQ196" s="102">
        <f t="shared" si="51"/>
        <v>3861400</v>
      </c>
      <c r="AR196" s="19"/>
      <c r="AS196" s="19"/>
      <c r="AT196" s="19"/>
    </row>
    <row r="197" spans="2:46" ht="16.149999999999999" customHeight="1" x14ac:dyDescent="0.3">
      <c r="B197" s="245"/>
      <c r="C197" s="122">
        <f t="shared" si="52"/>
        <v>2020</v>
      </c>
      <c r="D197" s="29" t="s">
        <v>176</v>
      </c>
      <c r="E197" s="8">
        <f t="shared" si="78"/>
        <v>240000</v>
      </c>
      <c r="F197" s="7">
        <f t="shared" si="78"/>
        <v>410000</v>
      </c>
      <c r="G197" s="7">
        <f t="shared" si="78"/>
        <v>1155000</v>
      </c>
      <c r="H197" s="7">
        <f t="shared" si="78"/>
        <v>1572000</v>
      </c>
      <c r="I197" s="7">
        <f t="shared" si="78"/>
        <v>1965000</v>
      </c>
      <c r="J197" s="7">
        <f t="shared" si="78"/>
        <v>2145000</v>
      </c>
      <c r="K197" s="7">
        <f t="shared" si="78"/>
        <v>2345000</v>
      </c>
      <c r="L197" s="7">
        <f t="shared" si="78"/>
        <v>2482000</v>
      </c>
      <c r="M197" s="7">
        <f t="shared" si="78"/>
        <v>2639000</v>
      </c>
      <c r="N197" s="7">
        <f t="shared" si="78"/>
        <v>2948000</v>
      </c>
      <c r="O197" s="7">
        <f t="shared" si="78"/>
        <v>3126000</v>
      </c>
      <c r="P197" s="7">
        <f t="shared" si="78"/>
        <v>3180000</v>
      </c>
      <c r="Q197" s="7">
        <f t="shared" si="78"/>
        <v>3377000</v>
      </c>
      <c r="R197" s="7">
        <f t="shared" si="78"/>
        <v>3604000</v>
      </c>
      <c r="S197" s="7">
        <f t="shared" si="78"/>
        <v>3919000</v>
      </c>
      <c r="T197" s="7">
        <f t="shared" si="78"/>
        <v>4113000</v>
      </c>
      <c r="U197" s="7">
        <f t="shared" si="78"/>
        <v>4328000</v>
      </c>
      <c r="V197" s="7">
        <f t="shared" si="78"/>
        <v>4541000</v>
      </c>
      <c r="W197" s="39">
        <f t="shared" ref="W197:W206" si="80">V$217*V197</f>
        <v>4737160.7256251397</v>
      </c>
      <c r="X197" s="40">
        <f t="shared" si="79"/>
        <v>4863409.3875779808</v>
      </c>
      <c r="Y197" s="40">
        <f t="shared" si="77"/>
        <v>5024075.5519045983</v>
      </c>
      <c r="Z197" s="40">
        <f t="shared" si="76"/>
        <v>5202863.6009409213</v>
      </c>
      <c r="AA197" s="40">
        <f t="shared" si="75"/>
        <v>5373044.4127351455</v>
      </c>
      <c r="AB197" s="40">
        <f t="shared" si="73"/>
        <v>5533286.2402012376</v>
      </c>
      <c r="AC197" s="40">
        <f t="shared" si="71"/>
        <v>5660002.9735379741</v>
      </c>
      <c r="AD197" s="40">
        <f t="shared" si="69"/>
        <v>5723856.4645794006</v>
      </c>
      <c r="AE197" s="40">
        <f t="shared" si="67"/>
        <v>5873820.0952910529</v>
      </c>
      <c r="AF197" s="40">
        <f t="shared" si="65"/>
        <v>5992325.7763785776</v>
      </c>
      <c r="AG197" s="40">
        <f t="shared" si="63"/>
        <v>6083719.056541997</v>
      </c>
      <c r="AH197" s="40">
        <f t="shared" si="61"/>
        <v>6176299.5205179416</v>
      </c>
      <c r="AI197" s="40">
        <f t="shared" si="60"/>
        <v>6290243.6726560891</v>
      </c>
      <c r="AJ197" s="40">
        <f t="shared" si="59"/>
        <v>6384727.2426546775</v>
      </c>
      <c r="AK197" s="40">
        <f t="shared" si="58"/>
        <v>6491738.8682710016</v>
      </c>
      <c r="AL197" s="40">
        <f t="shared" si="57"/>
        <v>6491738.8682710016</v>
      </c>
      <c r="AM197" s="40">
        <f t="shared" si="56"/>
        <v>6714224.9719693782</v>
      </c>
      <c r="AN197" s="40">
        <f t="shared" si="54"/>
        <v>6714224.9719693782</v>
      </c>
      <c r="AO197" s="8">
        <f t="shared" si="55"/>
        <v>6714224.9719693782</v>
      </c>
      <c r="AP197" s="9">
        <f>AO197-V197</f>
        <v>2173224.9719693782</v>
      </c>
      <c r="AQ197" s="102">
        <f t="shared" si="51"/>
        <v>4541000</v>
      </c>
      <c r="AR197" s="19"/>
      <c r="AS197" s="19"/>
      <c r="AT197" s="19"/>
    </row>
    <row r="198" spans="2:46" ht="16.149999999999999" customHeight="1" x14ac:dyDescent="0.3">
      <c r="B198" s="245"/>
      <c r="C198" s="122">
        <f t="shared" si="52"/>
        <v>2020</v>
      </c>
      <c r="D198" s="29" t="s">
        <v>177</v>
      </c>
      <c r="E198" s="8">
        <f t="shared" si="78"/>
        <v>59000</v>
      </c>
      <c r="F198" s="7">
        <f t="shared" si="78"/>
        <v>227000</v>
      </c>
      <c r="G198" s="7">
        <f t="shared" si="78"/>
        <v>709000</v>
      </c>
      <c r="H198" s="7">
        <f t="shared" si="78"/>
        <v>1429000</v>
      </c>
      <c r="I198" s="7">
        <f t="shared" si="78"/>
        <v>1900000</v>
      </c>
      <c r="J198" s="7">
        <f t="shared" si="78"/>
        <v>2026000</v>
      </c>
      <c r="K198" s="7">
        <f t="shared" si="78"/>
        <v>2232000</v>
      </c>
      <c r="L198" s="7">
        <f t="shared" si="78"/>
        <v>2461000</v>
      </c>
      <c r="M198" s="7">
        <f t="shared" si="78"/>
        <v>2649000</v>
      </c>
      <c r="N198" s="7">
        <f t="shared" si="78"/>
        <v>2866000</v>
      </c>
      <c r="O198" s="7">
        <f t="shared" si="78"/>
        <v>2893000</v>
      </c>
      <c r="P198" s="7">
        <f t="shared" si="78"/>
        <v>3194000</v>
      </c>
      <c r="Q198" s="7">
        <f t="shared" si="78"/>
        <v>3488000</v>
      </c>
      <c r="R198" s="7">
        <f t="shared" si="78"/>
        <v>3589200</v>
      </c>
      <c r="S198" s="7">
        <f t="shared" si="78"/>
        <v>3861200</v>
      </c>
      <c r="T198" s="7">
        <f t="shared" si="78"/>
        <v>3985200</v>
      </c>
      <c r="U198" s="7">
        <f t="shared" si="78"/>
        <v>4123600</v>
      </c>
      <c r="V198" s="39">
        <f t="shared" ref="V198:V206" si="81">U$217*U198</f>
        <v>4246429.8998400811</v>
      </c>
      <c r="W198" s="40">
        <f t="shared" si="80"/>
        <v>4429865.8766004685</v>
      </c>
      <c r="X198" s="40">
        <f t="shared" si="79"/>
        <v>4547924.9149029013</v>
      </c>
      <c r="Y198" s="40">
        <f t="shared" si="77"/>
        <v>4698168.8268362125</v>
      </c>
      <c r="Z198" s="40">
        <f t="shared" si="76"/>
        <v>4865359.0750550879</v>
      </c>
      <c r="AA198" s="40">
        <f t="shared" si="75"/>
        <v>5024500.4288498582</v>
      </c>
      <c r="AB198" s="40">
        <f t="shared" si="73"/>
        <v>5174347.5302277552</v>
      </c>
      <c r="AC198" s="40">
        <f t="shared" si="71"/>
        <v>5292844.2765944544</v>
      </c>
      <c r="AD198" s="40">
        <f t="shared" si="69"/>
        <v>5352555.6559310509</v>
      </c>
      <c r="AE198" s="40">
        <f t="shared" si="67"/>
        <v>5492791.296834494</v>
      </c>
      <c r="AF198" s="40">
        <f t="shared" si="65"/>
        <v>5603609.633648186</v>
      </c>
      <c r="AG198" s="40">
        <f t="shared" si="63"/>
        <v>5689074.3237011274</v>
      </c>
      <c r="AH198" s="40">
        <f t="shared" si="61"/>
        <v>5775649.1861473983</v>
      </c>
      <c r="AI198" s="40">
        <f t="shared" si="60"/>
        <v>5882201.8958041612</v>
      </c>
      <c r="AJ198" s="40">
        <f t="shared" si="59"/>
        <v>5970556.4117005803</v>
      </c>
      <c r="AK198" s="40">
        <f t="shared" si="58"/>
        <v>6070626.3008544352</v>
      </c>
      <c r="AL198" s="40">
        <f t="shared" si="57"/>
        <v>6070626.3008544352</v>
      </c>
      <c r="AM198" s="40">
        <f t="shared" si="56"/>
        <v>6278679.954905021</v>
      </c>
      <c r="AN198" s="40">
        <f t="shared" si="54"/>
        <v>6278679.954905021</v>
      </c>
      <c r="AO198" s="8">
        <f t="shared" si="55"/>
        <v>6278679.954905021</v>
      </c>
      <c r="AP198" s="9">
        <f>AO198-U198</f>
        <v>2155079.954905021</v>
      </c>
      <c r="AQ198" s="102">
        <f t="shared" si="51"/>
        <v>4123600</v>
      </c>
      <c r="AR198" s="19"/>
      <c r="AS198" s="19"/>
      <c r="AT198" s="19"/>
    </row>
    <row r="199" spans="2:46" ht="16.149999999999999" customHeight="1" x14ac:dyDescent="0.3">
      <c r="B199" s="245"/>
      <c r="C199" s="122">
        <f t="shared" si="52"/>
        <v>2021</v>
      </c>
      <c r="D199" s="29" t="s">
        <v>178</v>
      </c>
      <c r="E199" s="8">
        <f t="shared" si="78"/>
        <v>0</v>
      </c>
      <c r="F199" s="7">
        <f t="shared" si="78"/>
        <v>81000</v>
      </c>
      <c r="G199" s="7">
        <f t="shared" si="78"/>
        <v>589000</v>
      </c>
      <c r="H199" s="7">
        <f t="shared" si="78"/>
        <v>1307000</v>
      </c>
      <c r="I199" s="7">
        <f t="shared" si="78"/>
        <v>1640000</v>
      </c>
      <c r="J199" s="7">
        <f t="shared" si="78"/>
        <v>1990000</v>
      </c>
      <c r="K199" s="7">
        <f t="shared" si="78"/>
        <v>1990000</v>
      </c>
      <c r="L199" s="7">
        <f t="shared" si="78"/>
        <v>2102000</v>
      </c>
      <c r="M199" s="7">
        <f t="shared" si="78"/>
        <v>2473000</v>
      </c>
      <c r="N199" s="7">
        <f t="shared" si="78"/>
        <v>2522000</v>
      </c>
      <c r="O199" s="7">
        <f t="shared" si="78"/>
        <v>2587000</v>
      </c>
      <c r="P199" s="7">
        <f t="shared" si="78"/>
        <v>2973000</v>
      </c>
      <c r="Q199" s="7">
        <f t="shared" si="78"/>
        <v>3104000</v>
      </c>
      <c r="R199" s="7">
        <f t="shared" si="78"/>
        <v>3408000</v>
      </c>
      <c r="S199" s="7">
        <f t="shared" si="78"/>
        <v>3534400</v>
      </c>
      <c r="T199" s="7">
        <f t="shared" si="78"/>
        <v>3713600</v>
      </c>
      <c r="U199" s="39">
        <f t="shared" ref="U199:U206" si="82">T$217*T199</f>
        <v>3877109.1376638608</v>
      </c>
      <c r="V199" s="40">
        <f t="shared" si="81"/>
        <v>3992596.8006399777</v>
      </c>
      <c r="W199" s="40">
        <f t="shared" si="80"/>
        <v>4165067.7730121748</v>
      </c>
      <c r="X199" s="40">
        <f t="shared" si="79"/>
        <v>4276069.7557908557</v>
      </c>
      <c r="Y199" s="40">
        <f t="shared" si="77"/>
        <v>4417332.7405214328</v>
      </c>
      <c r="Z199" s="40">
        <f t="shared" si="76"/>
        <v>4574529.0833038781</v>
      </c>
      <c r="AA199" s="40">
        <f t="shared" si="75"/>
        <v>4724157.6595425773</v>
      </c>
      <c r="AB199" s="40">
        <f t="shared" si="73"/>
        <v>4865047.5533258459</v>
      </c>
      <c r="AC199" s="40">
        <f t="shared" si="71"/>
        <v>4976461.0798855908</v>
      </c>
      <c r="AD199" s="40">
        <f t="shared" si="69"/>
        <v>5032603.172825844</v>
      </c>
      <c r="AE199" s="40">
        <f t="shared" si="67"/>
        <v>5164456.1374133136</v>
      </c>
      <c r="AF199" s="40">
        <f t="shared" si="65"/>
        <v>5268650.2363271462</v>
      </c>
      <c r="AG199" s="40">
        <f t="shared" si="63"/>
        <v>5349006.2191460105</v>
      </c>
      <c r="AH199" s="40">
        <f t="shared" si="61"/>
        <v>5430406.0130839357</v>
      </c>
      <c r="AI199" s="40">
        <f t="shared" si="60"/>
        <v>5530589.4654685212</v>
      </c>
      <c r="AJ199" s="40">
        <f t="shared" si="59"/>
        <v>5613662.5329182921</v>
      </c>
      <c r="AK199" s="40">
        <f t="shared" si="58"/>
        <v>5707750.6795967817</v>
      </c>
      <c r="AL199" s="40">
        <f t="shared" si="57"/>
        <v>5707750.6795967817</v>
      </c>
      <c r="AM199" s="40">
        <f t="shared" si="56"/>
        <v>5903367.7916454477</v>
      </c>
      <c r="AN199" s="40">
        <f t="shared" si="54"/>
        <v>5903367.7916454477</v>
      </c>
      <c r="AO199" s="8">
        <f t="shared" si="55"/>
        <v>5903367.7916454477</v>
      </c>
      <c r="AP199" s="9">
        <f>AO199-T199</f>
        <v>2189767.7916454477</v>
      </c>
      <c r="AQ199" s="102">
        <f t="shared" si="51"/>
        <v>3713600</v>
      </c>
      <c r="AR199" s="19"/>
      <c r="AS199" s="19"/>
      <c r="AT199" s="19"/>
    </row>
    <row r="200" spans="2:46" ht="16.149999999999999" customHeight="1" x14ac:dyDescent="0.3">
      <c r="B200" s="245"/>
      <c r="C200" s="122">
        <f t="shared" si="52"/>
        <v>2021</v>
      </c>
      <c r="D200" s="29" t="s">
        <v>179</v>
      </c>
      <c r="E200" s="8">
        <f t="shared" si="78"/>
        <v>0</v>
      </c>
      <c r="F200" s="7">
        <f t="shared" si="78"/>
        <v>52000</v>
      </c>
      <c r="G200" s="7">
        <f t="shared" si="78"/>
        <v>540000</v>
      </c>
      <c r="H200" s="7">
        <f t="shared" si="78"/>
        <v>622000</v>
      </c>
      <c r="I200" s="7">
        <f t="shared" si="78"/>
        <v>716000</v>
      </c>
      <c r="J200" s="7">
        <f t="shared" si="78"/>
        <v>1168000</v>
      </c>
      <c r="K200" s="7">
        <f t="shared" si="78"/>
        <v>1358000</v>
      </c>
      <c r="L200" s="7">
        <f t="shared" si="78"/>
        <v>1586000</v>
      </c>
      <c r="M200" s="7">
        <f t="shared" si="78"/>
        <v>1758000</v>
      </c>
      <c r="N200" s="7">
        <f t="shared" si="78"/>
        <v>1899000</v>
      </c>
      <c r="O200" s="7">
        <f t="shared" si="78"/>
        <v>2031000</v>
      </c>
      <c r="P200" s="7">
        <f t="shared" si="78"/>
        <v>2373000</v>
      </c>
      <c r="Q200" s="7">
        <f t="shared" si="78"/>
        <v>2775000</v>
      </c>
      <c r="R200" s="7">
        <f t="shared" si="78"/>
        <v>3104200</v>
      </c>
      <c r="S200" s="7">
        <f t="shared" si="78"/>
        <v>3681800</v>
      </c>
      <c r="T200" s="39">
        <f t="shared" ref="T200:T206" si="83">S$217*S200</f>
        <v>3827189.2701694719</v>
      </c>
      <c r="U200" s="40">
        <f t="shared" si="82"/>
        <v>3995699.7228950723</v>
      </c>
      <c r="V200" s="40">
        <f t="shared" si="81"/>
        <v>4114719.8501514117</v>
      </c>
      <c r="W200" s="40">
        <f t="shared" si="80"/>
        <v>4292466.2565706726</v>
      </c>
      <c r="X200" s="40">
        <f t="shared" si="79"/>
        <v>4406863.4984540492</v>
      </c>
      <c r="Y200" s="40">
        <f t="shared" si="77"/>
        <v>4552447.3468580181</v>
      </c>
      <c r="Z200" s="40">
        <f t="shared" si="76"/>
        <v>4714451.9128874391</v>
      </c>
      <c r="AA200" s="40">
        <f t="shared" si="75"/>
        <v>4868657.2342714025</v>
      </c>
      <c r="AB200" s="40">
        <f t="shared" si="73"/>
        <v>5013856.5798559142</v>
      </c>
      <c r="AC200" s="40">
        <f t="shared" si="71"/>
        <v>5128677.9535636911</v>
      </c>
      <c r="AD200" s="40">
        <f t="shared" si="69"/>
        <v>5186537.2856688714</v>
      </c>
      <c r="AE200" s="40">
        <f t="shared" si="67"/>
        <v>5322423.2861291254</v>
      </c>
      <c r="AF200" s="40">
        <f t="shared" si="65"/>
        <v>5429804.4088612441</v>
      </c>
      <c r="AG200" s="40">
        <f t="shared" si="63"/>
        <v>5512618.2701382469</v>
      </c>
      <c r="AH200" s="40">
        <f t="shared" si="61"/>
        <v>5596507.8699748563</v>
      </c>
      <c r="AI200" s="40">
        <f t="shared" si="60"/>
        <v>5699755.6710344264</v>
      </c>
      <c r="AJ200" s="40">
        <f t="shared" si="59"/>
        <v>5785369.7254247293</v>
      </c>
      <c r="AK200" s="40">
        <f t="shared" si="58"/>
        <v>5882335.7813860727</v>
      </c>
      <c r="AL200" s="40">
        <f t="shared" si="57"/>
        <v>5882335.7813860727</v>
      </c>
      <c r="AM200" s="40">
        <f t="shared" si="56"/>
        <v>6083936.3071007961</v>
      </c>
      <c r="AN200" s="40">
        <f t="shared" si="54"/>
        <v>6083936.3071007961</v>
      </c>
      <c r="AO200" s="8">
        <f t="shared" si="55"/>
        <v>6083936.3071007961</v>
      </c>
      <c r="AP200" s="9">
        <f>AO200-S200</f>
        <v>2402136.3071007961</v>
      </c>
      <c r="AQ200" s="102">
        <f t="shared" si="51"/>
        <v>3681800</v>
      </c>
      <c r="AR200" s="19"/>
      <c r="AS200" s="19"/>
      <c r="AT200" s="19"/>
    </row>
    <row r="201" spans="2:46" ht="16.149999999999999" customHeight="1" x14ac:dyDescent="0.3">
      <c r="B201" s="245"/>
      <c r="C201" s="122">
        <f t="shared" si="52"/>
        <v>2021</v>
      </c>
      <c r="D201" s="29" t="s">
        <v>180</v>
      </c>
      <c r="E201" s="8">
        <f t="shared" si="78"/>
        <v>122000</v>
      </c>
      <c r="F201" s="7">
        <f t="shared" si="78"/>
        <v>347000</v>
      </c>
      <c r="G201" s="7">
        <f t="shared" si="78"/>
        <v>520000</v>
      </c>
      <c r="H201" s="7">
        <f t="shared" si="78"/>
        <v>750000</v>
      </c>
      <c r="I201" s="7">
        <f t="shared" si="78"/>
        <v>1449000</v>
      </c>
      <c r="J201" s="7">
        <f t="shared" si="78"/>
        <v>1953000</v>
      </c>
      <c r="K201" s="7">
        <f t="shared" si="78"/>
        <v>2457000</v>
      </c>
      <c r="L201" s="7">
        <f t="shared" si="78"/>
        <v>2545000</v>
      </c>
      <c r="M201" s="7">
        <f t="shared" si="78"/>
        <v>2612000</v>
      </c>
      <c r="N201" s="7">
        <f t="shared" si="78"/>
        <v>2825000</v>
      </c>
      <c r="O201" s="7">
        <f t="shared" si="78"/>
        <v>3173000</v>
      </c>
      <c r="P201" s="7">
        <f t="shared" si="78"/>
        <v>3286000</v>
      </c>
      <c r="Q201" s="7">
        <f t="shared" si="78"/>
        <v>3495400</v>
      </c>
      <c r="R201" s="7">
        <f t="shared" si="78"/>
        <v>3741600</v>
      </c>
      <c r="S201" s="39">
        <f t="shared" ref="S201:S206" si="84">R$217*R201</f>
        <v>3984789.1208261079</v>
      </c>
      <c r="T201" s="40">
        <f t="shared" si="83"/>
        <v>4142143.0189346848</v>
      </c>
      <c r="U201" s="40">
        <f t="shared" si="82"/>
        <v>4324520.8283666084</v>
      </c>
      <c r="V201" s="40">
        <f t="shared" si="81"/>
        <v>4453335.5679641971</v>
      </c>
      <c r="W201" s="40">
        <f t="shared" si="80"/>
        <v>4645709.3923341818</v>
      </c>
      <c r="X201" s="40">
        <f t="shared" si="79"/>
        <v>4769520.8119955948</v>
      </c>
      <c r="Y201" s="40">
        <f t="shared" si="77"/>
        <v>4927085.3009108352</v>
      </c>
      <c r="Z201" s="40">
        <f t="shared" si="76"/>
        <v>5102421.8298472771</v>
      </c>
      <c r="AA201" s="40">
        <f t="shared" si="75"/>
        <v>5269317.2850660039</v>
      </c>
      <c r="AB201" s="40">
        <f t="shared" si="73"/>
        <v>5426465.6289837165</v>
      </c>
      <c r="AC201" s="40">
        <f t="shared" si="71"/>
        <v>5550736.0838669417</v>
      </c>
      <c r="AD201" s="40">
        <f t="shared" si="69"/>
        <v>5613356.8772590281</v>
      </c>
      <c r="AE201" s="40">
        <f t="shared" si="67"/>
        <v>5760425.4459772073</v>
      </c>
      <c r="AF201" s="40">
        <f t="shared" si="65"/>
        <v>5876643.3637470584</v>
      </c>
      <c r="AG201" s="40">
        <f t="shared" si="63"/>
        <v>5966272.2880422957</v>
      </c>
      <c r="AH201" s="40">
        <f t="shared" si="61"/>
        <v>6057065.4774549138</v>
      </c>
      <c r="AI201" s="40">
        <f t="shared" si="60"/>
        <v>6168809.927020723</v>
      </c>
      <c r="AJ201" s="40">
        <f t="shared" si="59"/>
        <v>6261469.4828152508</v>
      </c>
      <c r="AK201" s="40">
        <f t="shared" si="58"/>
        <v>6366415.2389356755</v>
      </c>
      <c r="AL201" s="40">
        <f t="shared" si="57"/>
        <v>6366415.2389356755</v>
      </c>
      <c r="AM201" s="40">
        <f t="shared" si="56"/>
        <v>6584606.2274795538</v>
      </c>
      <c r="AN201" s="40">
        <f t="shared" si="54"/>
        <v>6584606.2274795538</v>
      </c>
      <c r="AO201" s="8">
        <f t="shared" si="55"/>
        <v>6584606.2274795538</v>
      </c>
      <c r="AP201" s="9">
        <f>AO201-R201</f>
        <v>2843006.2274795538</v>
      </c>
      <c r="AQ201" s="102">
        <f t="shared" si="51"/>
        <v>3741600</v>
      </c>
      <c r="AR201" s="19"/>
      <c r="AS201" s="19"/>
      <c r="AT201" s="19"/>
    </row>
    <row r="202" spans="2:46" ht="16.149999999999999" customHeight="1" x14ac:dyDescent="0.3">
      <c r="B202" s="245"/>
      <c r="C202" s="122">
        <f t="shared" si="52"/>
        <v>2021</v>
      </c>
      <c r="D202" s="29" t="s">
        <v>181</v>
      </c>
      <c r="E202" s="8">
        <f t="shared" si="78"/>
        <v>0</v>
      </c>
      <c r="F202" s="7">
        <f t="shared" si="78"/>
        <v>86000</v>
      </c>
      <c r="G202" s="7">
        <f t="shared" si="78"/>
        <v>452000</v>
      </c>
      <c r="H202" s="7">
        <f t="shared" si="78"/>
        <v>1103000</v>
      </c>
      <c r="I202" s="7">
        <f t="shared" si="78"/>
        <v>1335000</v>
      </c>
      <c r="J202" s="7">
        <f t="shared" si="78"/>
        <v>1955000</v>
      </c>
      <c r="K202" s="7">
        <f t="shared" si="78"/>
        <v>2201000</v>
      </c>
      <c r="L202" s="7">
        <f t="shared" si="78"/>
        <v>2419000</v>
      </c>
      <c r="M202" s="7">
        <f t="shared" si="78"/>
        <v>2652000</v>
      </c>
      <c r="N202" s="7">
        <f t="shared" si="78"/>
        <v>2781400</v>
      </c>
      <c r="O202" s="7">
        <f t="shared" si="78"/>
        <v>2897400</v>
      </c>
      <c r="P202" s="7">
        <f t="shared" si="78"/>
        <v>3236400</v>
      </c>
      <c r="Q202" s="7">
        <f t="shared" si="78"/>
        <v>3486800</v>
      </c>
      <c r="R202" s="39">
        <f>Q$217*Q202</f>
        <v>3726167.3944389969</v>
      </c>
      <c r="S202" s="40">
        <f t="shared" si="84"/>
        <v>3968353.4572742893</v>
      </c>
      <c r="T202" s="40">
        <f t="shared" si="83"/>
        <v>4125058.3334021643</v>
      </c>
      <c r="U202" s="40">
        <f t="shared" si="82"/>
        <v>4306683.9072140204</v>
      </c>
      <c r="V202" s="40">
        <f t="shared" si="81"/>
        <v>4434967.3374608885</v>
      </c>
      <c r="W202" s="40">
        <f t="shared" si="80"/>
        <v>4626547.6966417124</v>
      </c>
      <c r="X202" s="40">
        <f t="shared" si="79"/>
        <v>4749848.4436487574</v>
      </c>
      <c r="Y202" s="40">
        <f t="shared" si="77"/>
        <v>4906763.0419803299</v>
      </c>
      <c r="Z202" s="40">
        <f t="shared" si="76"/>
        <v>5081376.3777663782</v>
      </c>
      <c r="AA202" s="40">
        <f t="shared" si="75"/>
        <v>5247583.4558923338</v>
      </c>
      <c r="AB202" s="40">
        <f t="shared" si="73"/>
        <v>5404083.6256582802</v>
      </c>
      <c r="AC202" s="40">
        <f t="shared" si="71"/>
        <v>5527841.5145501914</v>
      </c>
      <c r="AD202" s="40">
        <f t="shared" si="69"/>
        <v>5590204.0221810164</v>
      </c>
      <c r="AE202" s="40">
        <f t="shared" si="67"/>
        <v>5736665.9917941466</v>
      </c>
      <c r="AF202" s="40">
        <f t="shared" si="65"/>
        <v>5852404.5570719987</v>
      </c>
      <c r="AG202" s="40">
        <f t="shared" si="63"/>
        <v>5941663.7978533637</v>
      </c>
      <c r="AH202" s="40">
        <f t="shared" si="61"/>
        <v>6032082.5016235216</v>
      </c>
      <c r="AI202" s="40">
        <f t="shared" si="60"/>
        <v>6143366.0499669174</v>
      </c>
      <c r="AJ202" s="40">
        <f t="shared" si="59"/>
        <v>6235643.4221031079</v>
      </c>
      <c r="AK202" s="40">
        <f t="shared" si="58"/>
        <v>6340156.3188961037</v>
      </c>
      <c r="AL202" s="40">
        <f t="shared" si="57"/>
        <v>6340156.3188961037</v>
      </c>
      <c r="AM202" s="40">
        <f t="shared" si="56"/>
        <v>6557447.356760283</v>
      </c>
      <c r="AN202" s="40">
        <f t="shared" si="54"/>
        <v>6557447.356760283</v>
      </c>
      <c r="AO202" s="8">
        <f t="shared" si="55"/>
        <v>6557447.356760283</v>
      </c>
      <c r="AP202" s="9">
        <f>AO202-Q202</f>
        <v>3070647.356760283</v>
      </c>
      <c r="AQ202" s="102">
        <f t="shared" si="51"/>
        <v>3486800</v>
      </c>
      <c r="AR202" s="19"/>
      <c r="AS202" s="19"/>
      <c r="AT202" s="19"/>
    </row>
    <row r="203" spans="2:46" ht="16.149999999999999" customHeight="1" x14ac:dyDescent="0.3">
      <c r="B203" s="245"/>
      <c r="C203" s="122">
        <f t="shared" si="52"/>
        <v>2022</v>
      </c>
      <c r="D203" s="29" t="s">
        <v>182</v>
      </c>
      <c r="E203" s="8">
        <f t="shared" si="78"/>
        <v>20000</v>
      </c>
      <c r="F203" s="7">
        <f t="shared" si="78"/>
        <v>20000</v>
      </c>
      <c r="G203" s="7">
        <f t="shared" si="78"/>
        <v>179000</v>
      </c>
      <c r="H203" s="7">
        <f t="shared" si="78"/>
        <v>509000</v>
      </c>
      <c r="I203" s="7">
        <f t="shared" si="78"/>
        <v>1025000</v>
      </c>
      <c r="J203" s="7">
        <f t="shared" si="78"/>
        <v>1261000</v>
      </c>
      <c r="K203" s="7">
        <f t="shared" si="78"/>
        <v>1418000</v>
      </c>
      <c r="L203" s="7">
        <f t="shared" si="78"/>
        <v>1564800</v>
      </c>
      <c r="M203" s="7">
        <f t="shared" si="78"/>
        <v>1851800</v>
      </c>
      <c r="N203" s="7">
        <f t="shared" si="78"/>
        <v>1956800</v>
      </c>
      <c r="O203" s="7">
        <f t="shared" si="78"/>
        <v>2374600</v>
      </c>
      <c r="P203" s="7">
        <f t="shared" si="78"/>
        <v>2452200</v>
      </c>
      <c r="Q203" s="39">
        <f>P$217*P203</f>
        <v>2658071.5441890582</v>
      </c>
      <c r="R203" s="40">
        <f>Q$217*Q203</f>
        <v>2840547.0689581805</v>
      </c>
      <c r="S203" s="40">
        <f t="shared" si="84"/>
        <v>3025171.3324724841</v>
      </c>
      <c r="T203" s="40">
        <f t="shared" si="83"/>
        <v>3144631.2303935508</v>
      </c>
      <c r="U203" s="40">
        <f t="shared" si="82"/>
        <v>3283088.7758353041</v>
      </c>
      <c r="V203" s="40">
        <f t="shared" si="81"/>
        <v>3380882.3216452627</v>
      </c>
      <c r="W203" s="40">
        <f t="shared" si="80"/>
        <v>3526928.6395195504</v>
      </c>
      <c r="X203" s="40">
        <f t="shared" si="79"/>
        <v>3620923.7659955975</v>
      </c>
      <c r="Y203" s="40">
        <f t="shared" si="77"/>
        <v>3740543.540199168</v>
      </c>
      <c r="Z203" s="40">
        <f t="shared" si="76"/>
        <v>3873655.4878557082</v>
      </c>
      <c r="AA203" s="40">
        <f t="shared" si="75"/>
        <v>4000359.1430149977</v>
      </c>
      <c r="AB203" s="40">
        <f t="shared" si="73"/>
        <v>4119662.9883504398</v>
      </c>
      <c r="AC203" s="40">
        <f t="shared" si="71"/>
        <v>4214006.6050856989</v>
      </c>
      <c r="AD203" s="40">
        <f t="shared" si="69"/>
        <v>4261547.0453053182</v>
      </c>
      <c r="AE203" s="40">
        <f t="shared" si="67"/>
        <v>4373198.5291112559</v>
      </c>
      <c r="AF203" s="40">
        <f t="shared" si="65"/>
        <v>4461428.8224834958</v>
      </c>
      <c r="AG203" s="40">
        <f t="shared" si="63"/>
        <v>4529473.2896100488</v>
      </c>
      <c r="AH203" s="40">
        <f t="shared" si="61"/>
        <v>4598401.6432735557</v>
      </c>
      <c r="AI203" s="40">
        <f t="shared" si="60"/>
        <v>4683235.7700338997</v>
      </c>
      <c r="AJ203" s="40">
        <f t="shared" si="59"/>
        <v>4753581.0313186739</v>
      </c>
      <c r="AK203" s="40">
        <f t="shared" si="58"/>
        <v>4833253.727477395</v>
      </c>
      <c r="AL203" s="40">
        <f t="shared" si="57"/>
        <v>4833253.727477395</v>
      </c>
      <c r="AM203" s="40">
        <f t="shared" si="56"/>
        <v>4998899.9143978041</v>
      </c>
      <c r="AN203" s="40">
        <f t="shared" si="54"/>
        <v>4998899.9143978041</v>
      </c>
      <c r="AO203" s="8">
        <f t="shared" si="55"/>
        <v>4998899.9143978041</v>
      </c>
      <c r="AP203" s="9">
        <f>AO203-P203</f>
        <v>2546699.9143978041</v>
      </c>
      <c r="AQ203" s="102">
        <f t="shared" si="51"/>
        <v>2452200</v>
      </c>
      <c r="AR203" s="19"/>
      <c r="AS203" s="19"/>
      <c r="AT203" s="19"/>
    </row>
    <row r="204" spans="2:46" ht="16.149999999999999" customHeight="1" x14ac:dyDescent="0.3">
      <c r="B204" s="245"/>
      <c r="C204" s="122">
        <f t="shared" si="52"/>
        <v>2022</v>
      </c>
      <c r="D204" s="29" t="s">
        <v>183</v>
      </c>
      <c r="E204" s="8">
        <f t="shared" si="78"/>
        <v>0</v>
      </c>
      <c r="F204" s="7">
        <f t="shared" si="78"/>
        <v>226000</v>
      </c>
      <c r="G204" s="7">
        <f t="shared" si="78"/>
        <v>524000</v>
      </c>
      <c r="H204" s="7">
        <f t="shared" si="78"/>
        <v>1003000</v>
      </c>
      <c r="I204" s="7">
        <f t="shared" si="78"/>
        <v>1259000</v>
      </c>
      <c r="J204" s="7">
        <f t="shared" si="78"/>
        <v>1546000</v>
      </c>
      <c r="K204" s="7">
        <f t="shared" si="78"/>
        <v>1758600</v>
      </c>
      <c r="L204" s="7">
        <f t="shared" si="78"/>
        <v>2700400</v>
      </c>
      <c r="M204" s="7">
        <f t="shared" si="78"/>
        <v>2944400</v>
      </c>
      <c r="N204" s="7">
        <f t="shared" si="78"/>
        <v>3291800</v>
      </c>
      <c r="O204" s="7">
        <f t="shared" si="78"/>
        <v>3626200</v>
      </c>
      <c r="P204" s="39">
        <f>O$217*O204</f>
        <v>3886078.3556972127</v>
      </c>
      <c r="Q204" s="40">
        <f>P$217*P204</f>
        <v>4212329.4575351793</v>
      </c>
      <c r="R204" s="40">
        <f>Q$217*Q204</f>
        <v>4501504.1526048221</v>
      </c>
      <c r="S204" s="40">
        <f t="shared" si="84"/>
        <v>4794084.0214489102</v>
      </c>
      <c r="T204" s="40">
        <f t="shared" si="83"/>
        <v>4983395.8735347334</v>
      </c>
      <c r="U204" s="40">
        <f t="shared" si="82"/>
        <v>5202813.8943014573</v>
      </c>
      <c r="V204" s="40">
        <f t="shared" si="81"/>
        <v>5357790.3977265302</v>
      </c>
      <c r="W204" s="40">
        <f t="shared" si="80"/>
        <v>5589234.5845059706</v>
      </c>
      <c r="X204" s="40">
        <f t="shared" si="79"/>
        <v>5738191.6135164872</v>
      </c>
      <c r="Y204" s="40">
        <f t="shared" si="77"/>
        <v>5927756.826568393</v>
      </c>
      <c r="Z204" s="40">
        <f t="shared" si="76"/>
        <v>6138703.5106368959</v>
      </c>
      <c r="AA204" s="40">
        <f t="shared" si="75"/>
        <v>6339494.7723211944</v>
      </c>
      <c r="AB204" s="40">
        <f t="shared" si="73"/>
        <v>6528559.3229734693</v>
      </c>
      <c r="AC204" s="40">
        <f t="shared" si="71"/>
        <v>6678068.6154427137</v>
      </c>
      <c r="AD204" s="40">
        <f t="shared" si="69"/>
        <v>6753407.4441507226</v>
      </c>
      <c r="AE204" s="40">
        <f t="shared" si="67"/>
        <v>6930345.0571511844</v>
      </c>
      <c r="AF204" s="40">
        <f t="shared" si="65"/>
        <v>7070166.3740872741</v>
      </c>
      <c r="AG204" s="40">
        <f t="shared" si="63"/>
        <v>7177998.5782000907</v>
      </c>
      <c r="AH204" s="40">
        <f t="shared" si="61"/>
        <v>7287231.5050680451</v>
      </c>
      <c r="AI204" s="40">
        <f t="shared" si="60"/>
        <v>7421670.8101116167</v>
      </c>
      <c r="AJ204" s="40">
        <f t="shared" si="59"/>
        <v>7533149.1549874945</v>
      </c>
      <c r="AK204" s="40">
        <f t="shared" si="58"/>
        <v>7659408.9788527777</v>
      </c>
      <c r="AL204" s="40">
        <f t="shared" si="57"/>
        <v>7659408.9788527777</v>
      </c>
      <c r="AM204" s="40">
        <f t="shared" si="56"/>
        <v>7921913.693678312</v>
      </c>
      <c r="AN204" s="40">
        <f t="shared" si="54"/>
        <v>7921913.693678312</v>
      </c>
      <c r="AO204" s="8">
        <f t="shared" si="55"/>
        <v>7921913.693678312</v>
      </c>
      <c r="AP204" s="9">
        <f>AO204-O204</f>
        <v>4295713.693678312</v>
      </c>
      <c r="AQ204" s="102">
        <f t="shared" si="51"/>
        <v>3626200</v>
      </c>
      <c r="AR204" s="19"/>
      <c r="AS204" s="19"/>
      <c r="AT204" s="19"/>
    </row>
    <row r="205" spans="2:46" ht="16.149999999999999" customHeight="1" x14ac:dyDescent="0.3">
      <c r="B205" s="245"/>
      <c r="C205" s="122">
        <f t="shared" si="52"/>
        <v>2022</v>
      </c>
      <c r="D205" s="29" t="s">
        <v>184</v>
      </c>
      <c r="E205" s="8">
        <f t="shared" si="78"/>
        <v>0</v>
      </c>
      <c r="F205" s="7">
        <f t="shared" si="78"/>
        <v>10000</v>
      </c>
      <c r="G205" s="7">
        <f t="shared" si="78"/>
        <v>520200</v>
      </c>
      <c r="H205" s="7">
        <f t="shared" si="78"/>
        <v>850200</v>
      </c>
      <c r="I205" s="7">
        <f t="shared" si="78"/>
        <v>1067200</v>
      </c>
      <c r="J205" s="7">
        <f t="shared" si="78"/>
        <v>1325200</v>
      </c>
      <c r="K205" s="7">
        <f t="shared" si="78"/>
        <v>1767000</v>
      </c>
      <c r="L205" s="7">
        <f t="shared" si="78"/>
        <v>1983000</v>
      </c>
      <c r="M205" s="7">
        <f t="shared" si="78"/>
        <v>2359400</v>
      </c>
      <c r="N205" s="7">
        <f t="shared" si="78"/>
        <v>2909600</v>
      </c>
      <c r="O205" s="39">
        <f>N$217*N205</f>
        <v>3124382.2978203301</v>
      </c>
      <c r="P205" s="40">
        <f>O$217*O205</f>
        <v>3348296.956175365</v>
      </c>
      <c r="Q205" s="40">
        <f>P$217*P205</f>
        <v>3629399.2580966381</v>
      </c>
      <c r="R205" s="40">
        <f>Q$217*Q205</f>
        <v>3878556.0333029651</v>
      </c>
      <c r="S205" s="40">
        <f t="shared" si="84"/>
        <v>4130646.7516624224</v>
      </c>
      <c r="T205" s="40">
        <f t="shared" si="83"/>
        <v>4293760.369064807</v>
      </c>
      <c r="U205" s="40">
        <f t="shared" si="82"/>
        <v>4482813.8630547486</v>
      </c>
      <c r="V205" s="40">
        <f t="shared" si="81"/>
        <v>4616343.6859766478</v>
      </c>
      <c r="W205" s="40">
        <f t="shared" si="80"/>
        <v>4815759.0850465028</v>
      </c>
      <c r="X205" s="40">
        <f t="shared" si="79"/>
        <v>4944102.4485058729</v>
      </c>
      <c r="Y205" s="40">
        <f t="shared" si="77"/>
        <v>5107434.3650967712</v>
      </c>
      <c r="Z205" s="40">
        <f t="shared" si="76"/>
        <v>5289188.8423698191</v>
      </c>
      <c r="AA205" s="40">
        <f t="shared" si="75"/>
        <v>5462193.2722312259</v>
      </c>
      <c r="AB205" s="40">
        <f t="shared" si="73"/>
        <v>5625093.8114191703</v>
      </c>
      <c r="AC205" s="40">
        <f t="shared" si="71"/>
        <v>5753913.0124424323</v>
      </c>
      <c r="AD205" s="40">
        <f t="shared" si="69"/>
        <v>5818825.9523668224</v>
      </c>
      <c r="AE205" s="40">
        <f t="shared" si="67"/>
        <v>5971277.7602861952</v>
      </c>
      <c r="AF205" s="40">
        <f t="shared" si="65"/>
        <v>6091749.6723409751</v>
      </c>
      <c r="AG205" s="40">
        <f t="shared" si="63"/>
        <v>6184659.3380144164</v>
      </c>
      <c r="AH205" s="40">
        <f t="shared" si="61"/>
        <v>6278775.8851009915</v>
      </c>
      <c r="AI205" s="40">
        <f t="shared" si="60"/>
        <v>6394610.58390674</v>
      </c>
      <c r="AJ205" s="40">
        <f t="shared" si="59"/>
        <v>6490661.8131054891</v>
      </c>
      <c r="AK205" s="40">
        <f t="shared" si="58"/>
        <v>6599448.9618040174</v>
      </c>
      <c r="AL205" s="40">
        <f t="shared" si="57"/>
        <v>6599448.9618040174</v>
      </c>
      <c r="AM205" s="40">
        <f t="shared" si="56"/>
        <v>6825626.5262227682</v>
      </c>
      <c r="AN205" s="40">
        <f t="shared" si="54"/>
        <v>6825626.5262227682</v>
      </c>
      <c r="AO205" s="8">
        <f t="shared" si="55"/>
        <v>6825626.5262227682</v>
      </c>
      <c r="AP205" s="9">
        <f>AO205-N205</f>
        <v>3916026.5262227682</v>
      </c>
      <c r="AQ205" s="102">
        <f t="shared" si="51"/>
        <v>2909600</v>
      </c>
      <c r="AR205" s="19"/>
      <c r="AS205" s="19"/>
      <c r="AT205" s="19"/>
    </row>
    <row r="206" spans="2:46" ht="16.149999999999999" customHeight="1" x14ac:dyDescent="0.3">
      <c r="B206" s="245"/>
      <c r="C206" s="122">
        <f t="shared" si="52"/>
        <v>2022</v>
      </c>
      <c r="D206" s="29" t="s">
        <v>185</v>
      </c>
      <c r="E206" s="8">
        <f t="shared" si="78"/>
        <v>122000</v>
      </c>
      <c r="F206" s="7">
        <f t="shared" si="78"/>
        <v>363000</v>
      </c>
      <c r="G206" s="7">
        <f t="shared" si="78"/>
        <v>462000</v>
      </c>
      <c r="H206" s="7">
        <f t="shared" si="78"/>
        <v>995800</v>
      </c>
      <c r="I206" s="7">
        <f t="shared" si="78"/>
        <v>1450000</v>
      </c>
      <c r="J206" s="7">
        <f t="shared" si="78"/>
        <v>1670000</v>
      </c>
      <c r="K206" s="7">
        <f t="shared" si="78"/>
        <v>1964000</v>
      </c>
      <c r="L206" s="7">
        <f t="shared" si="78"/>
        <v>2610800</v>
      </c>
      <c r="M206" s="7">
        <f t="shared" si="78"/>
        <v>3379200</v>
      </c>
      <c r="N206" s="39">
        <f>M$217*M206</f>
        <v>3630957.0881472658</v>
      </c>
      <c r="O206" s="40">
        <f>N$217*N206</f>
        <v>3898988.8817543886</v>
      </c>
      <c r="P206" s="40">
        <f>O$217*O206</f>
        <v>4178417.1591445063</v>
      </c>
      <c r="Q206" s="40">
        <f>P$217*P206</f>
        <v>4529211.2186906841</v>
      </c>
      <c r="R206" s="40">
        <f>Q$217*Q206</f>
        <v>4840139.7171081053</v>
      </c>
      <c r="S206" s="40">
        <f t="shared" si="84"/>
        <v>5154729.5509970961</v>
      </c>
      <c r="T206" s="40">
        <f t="shared" si="83"/>
        <v>5358282.8041179823</v>
      </c>
      <c r="U206" s="40">
        <f t="shared" si="82"/>
        <v>5594207.0287680319</v>
      </c>
      <c r="V206" s="40">
        <f t="shared" si="81"/>
        <v>5760841.981001094</v>
      </c>
      <c r="W206" s="40">
        <f t="shared" si="80"/>
        <v>6009697.0664899601</v>
      </c>
      <c r="X206" s="40">
        <f t="shared" si="79"/>
        <v>6169859.716087657</v>
      </c>
      <c r="Y206" s="40">
        <f t="shared" si="77"/>
        <v>6373685.3898113295</v>
      </c>
      <c r="Z206" s="40">
        <f t="shared" si="76"/>
        <v>6600501.0028018011</v>
      </c>
      <c r="AA206" s="40">
        <f t="shared" si="75"/>
        <v>6816397.2293917621</v>
      </c>
      <c r="AB206" s="40">
        <f t="shared" si="73"/>
        <v>7019684.5772840763</v>
      </c>
      <c r="AC206" s="40">
        <f t="shared" si="71"/>
        <v>7180441.0355755528</v>
      </c>
      <c r="AD206" s="40">
        <f t="shared" si="69"/>
        <v>7261447.3936079079</v>
      </c>
      <c r="AE206" s="40">
        <f t="shared" si="67"/>
        <v>7451695.5282538077</v>
      </c>
      <c r="AF206" s="40">
        <f t="shared" si="65"/>
        <v>7602035.2117147502</v>
      </c>
      <c r="AG206" s="40">
        <f t="shared" si="63"/>
        <v>7717979.3308838364</v>
      </c>
      <c r="AH206" s="40">
        <f t="shared" si="61"/>
        <v>7835429.5452624261</v>
      </c>
      <c r="AI206" s="40">
        <f t="shared" si="60"/>
        <v>7979982.3431322826</v>
      </c>
      <c r="AJ206" s="40">
        <f t="shared" si="59"/>
        <v>8099846.8920340063</v>
      </c>
      <c r="AK206" s="40">
        <f t="shared" si="58"/>
        <v>8235604.8892385196</v>
      </c>
      <c r="AL206" s="40">
        <f t="shared" si="57"/>
        <v>8235604.8892385196</v>
      </c>
      <c r="AM206" s="40">
        <f t="shared" si="56"/>
        <v>8517857.0994069781</v>
      </c>
      <c r="AN206" s="40">
        <f t="shared" si="54"/>
        <v>8517857.0994069781</v>
      </c>
      <c r="AO206" s="8">
        <f t="shared" si="55"/>
        <v>8517857.0994069781</v>
      </c>
      <c r="AP206" s="9">
        <f>AO206-M206</f>
        <v>5138657.0994069781</v>
      </c>
      <c r="AQ206" s="102">
        <f t="shared" si="51"/>
        <v>3379200</v>
      </c>
      <c r="AR206" s="19"/>
      <c r="AS206" s="19"/>
      <c r="AT206" s="19"/>
    </row>
    <row r="207" spans="2:46" ht="14" x14ac:dyDescent="0.3">
      <c r="B207" s="245"/>
      <c r="C207" s="122">
        <f t="shared" si="52"/>
        <v>2023</v>
      </c>
      <c r="D207" s="29" t="s">
        <v>186</v>
      </c>
      <c r="E207" s="8">
        <f t="shared" si="78"/>
        <v>0</v>
      </c>
      <c r="F207" s="7">
        <f t="shared" si="78"/>
        <v>96000</v>
      </c>
      <c r="G207" s="7">
        <f t="shared" si="78"/>
        <v>318000</v>
      </c>
      <c r="H207" s="7">
        <f t="shared" si="78"/>
        <v>678200</v>
      </c>
      <c r="I207" s="7">
        <f t="shared" si="78"/>
        <v>1211800</v>
      </c>
      <c r="J207" s="7">
        <f t="shared" si="78"/>
        <v>1627600</v>
      </c>
      <c r="K207" s="7">
        <f t="shared" si="78"/>
        <v>2084400</v>
      </c>
      <c r="L207" s="7">
        <f t="shared" si="78"/>
        <v>2467600</v>
      </c>
      <c r="M207" s="39">
        <f t="shared" ref="M207:AB214" si="85">L$217*L207</f>
        <v>2727796.2854637513</v>
      </c>
      <c r="N207" s="40">
        <f t="shared" si="85"/>
        <v>2931022.5076131602</v>
      </c>
      <c r="O207" s="40">
        <f t="shared" si="85"/>
        <v>3147386.1827397277</v>
      </c>
      <c r="P207" s="40">
        <f t="shared" si="85"/>
        <v>3372949.4572183904</v>
      </c>
      <c r="Q207" s="40">
        <f t="shared" si="85"/>
        <v>3656121.4306419268</v>
      </c>
      <c r="R207" s="40">
        <f t="shared" si="85"/>
        <v>3907112.6720682592</v>
      </c>
      <c r="S207" s="40">
        <f t="shared" si="85"/>
        <v>4161059.4583866326</v>
      </c>
      <c r="T207" s="40">
        <f t="shared" si="85"/>
        <v>4325374.0321784224</v>
      </c>
      <c r="U207" s="40">
        <f t="shared" si="85"/>
        <v>4515819.4700487237</v>
      </c>
      <c r="V207" s="40">
        <f t="shared" si="85"/>
        <v>4650332.4328001961</v>
      </c>
      <c r="W207" s="40">
        <f t="shared" si="85"/>
        <v>4851216.0673336042</v>
      </c>
      <c r="X207" s="40">
        <f t="shared" si="85"/>
        <v>4980504.3842851408</v>
      </c>
      <c r="Y207" s="40">
        <f t="shared" si="85"/>
        <v>5145038.8645365555</v>
      </c>
      <c r="Z207" s="40">
        <f t="shared" si="85"/>
        <v>5328131.5452303858</v>
      </c>
      <c r="AA207" s="40">
        <f t="shared" si="85"/>
        <v>5502409.7545514489</v>
      </c>
      <c r="AB207" s="40">
        <f t="shared" si="85"/>
        <v>5666509.6812981442</v>
      </c>
      <c r="AC207" s="40">
        <f t="shared" si="71"/>
        <v>5796277.339262099</v>
      </c>
      <c r="AD207" s="40">
        <f t="shared" si="69"/>
        <v>5861668.2135931849</v>
      </c>
      <c r="AE207" s="40">
        <f t="shared" si="67"/>
        <v>6015242.4782130634</v>
      </c>
      <c r="AF207" s="40">
        <f t="shared" si="65"/>
        <v>6136601.3886364046</v>
      </c>
      <c r="AG207" s="40">
        <f t="shared" si="63"/>
        <v>6230195.1201677732</v>
      </c>
      <c r="AH207" s="40">
        <f t="shared" si="61"/>
        <v>6325004.6190162702</v>
      </c>
      <c r="AI207" s="40">
        <f t="shared" si="60"/>
        <v>6441692.1737874551</v>
      </c>
      <c r="AJ207" s="40">
        <f t="shared" si="59"/>
        <v>6538450.5992292492</v>
      </c>
      <c r="AK207" s="40">
        <f t="shared" si="58"/>
        <v>6648038.7149064718</v>
      </c>
      <c r="AL207" s="40">
        <f t="shared" si="57"/>
        <v>6648038.7149064718</v>
      </c>
      <c r="AM207" s="40">
        <f t="shared" si="56"/>
        <v>6875881.556543977</v>
      </c>
      <c r="AN207" s="40">
        <f t="shared" si="54"/>
        <v>6875881.556543977</v>
      </c>
      <c r="AO207" s="8">
        <f t="shared" si="55"/>
        <v>6875881.556543977</v>
      </c>
      <c r="AP207" s="9">
        <f>AO207-L207</f>
        <v>4408281.556543977</v>
      </c>
      <c r="AQ207" s="102">
        <f t="shared" si="51"/>
        <v>2467600</v>
      </c>
      <c r="AR207" s="19"/>
      <c r="AS207" s="19"/>
      <c r="AT207" s="19"/>
    </row>
    <row r="208" spans="2:46" ht="14" x14ac:dyDescent="0.3">
      <c r="B208" s="245"/>
      <c r="C208" s="122">
        <f t="shared" si="52"/>
        <v>2023</v>
      </c>
      <c r="D208" s="29" t="s">
        <v>187</v>
      </c>
      <c r="E208" s="8">
        <f t="shared" si="78"/>
        <v>0</v>
      </c>
      <c r="F208" s="7">
        <f t="shared" si="78"/>
        <v>100000</v>
      </c>
      <c r="G208" s="7">
        <f t="shared" si="78"/>
        <v>343000</v>
      </c>
      <c r="H208" s="7">
        <f t="shared" si="78"/>
        <v>770000</v>
      </c>
      <c r="I208" s="7">
        <f t="shared" si="78"/>
        <v>1282800</v>
      </c>
      <c r="J208" s="7">
        <f t="shared" si="78"/>
        <v>1779200</v>
      </c>
      <c r="K208" s="7">
        <f t="shared" si="78"/>
        <v>2225000</v>
      </c>
      <c r="L208" s="39">
        <f t="shared" ref="L208:L213" si="86">K$217*K208</f>
        <v>2532410.7341933427</v>
      </c>
      <c r="M208" s="40">
        <f t="shared" si="85"/>
        <v>2799440.9928680225</v>
      </c>
      <c r="N208" s="40">
        <f t="shared" si="85"/>
        <v>3008004.8875189885</v>
      </c>
      <c r="O208" s="40">
        <f t="shared" si="85"/>
        <v>3230051.2861978831</v>
      </c>
      <c r="P208" s="40">
        <f t="shared" si="85"/>
        <v>3461538.9087986145</v>
      </c>
      <c r="Q208" s="40">
        <f t="shared" si="85"/>
        <v>3752148.3046166059</v>
      </c>
      <c r="R208" s="40">
        <f t="shared" si="85"/>
        <v>4009731.7516811858</v>
      </c>
      <c r="S208" s="40">
        <f t="shared" si="85"/>
        <v>4270348.3700903896</v>
      </c>
      <c r="T208" s="40">
        <f t="shared" si="85"/>
        <v>4438978.6142364144</v>
      </c>
      <c r="U208" s="40">
        <f t="shared" si="85"/>
        <v>4634426.0413481435</v>
      </c>
      <c r="V208" s="40">
        <f t="shared" si="85"/>
        <v>4772471.944557731</v>
      </c>
      <c r="W208" s="40">
        <f t="shared" si="85"/>
        <v>4978631.7242692625</v>
      </c>
      <c r="X208" s="40">
        <f t="shared" si="85"/>
        <v>5111315.7580080619</v>
      </c>
      <c r="Y208" s="40">
        <f t="shared" si="85"/>
        <v>5280171.6843873803</v>
      </c>
      <c r="Z208" s="40">
        <f t="shared" si="85"/>
        <v>5468073.2364790039</v>
      </c>
      <c r="AA208" s="40">
        <f t="shared" si="85"/>
        <v>5646928.8078927882</v>
      </c>
      <c r="AB208" s="40">
        <f t="shared" si="85"/>
        <v>5815338.7673569117</v>
      </c>
      <c r="AC208" s="40">
        <f t="shared" si="71"/>
        <v>5948514.7318483405</v>
      </c>
      <c r="AD208" s="40">
        <f t="shared" si="69"/>
        <v>6015623.0768290218</v>
      </c>
      <c r="AE208" s="40">
        <f t="shared" si="67"/>
        <v>6173230.9209768698</v>
      </c>
      <c r="AF208" s="40">
        <f t="shared" si="65"/>
        <v>6297777.2848308487</v>
      </c>
      <c r="AG208" s="40">
        <f t="shared" si="63"/>
        <v>6393829.2261435604</v>
      </c>
      <c r="AH208" s="40">
        <f t="shared" si="61"/>
        <v>6491128.8665177803</v>
      </c>
      <c r="AI208" s="40">
        <f t="shared" si="60"/>
        <v>6610881.1830396317</v>
      </c>
      <c r="AJ208" s="40">
        <f t="shared" si="59"/>
        <v>6710180.9379482251</v>
      </c>
      <c r="AK208" s="40">
        <f t="shared" si="58"/>
        <v>6822647.3508518636</v>
      </c>
      <c r="AL208" s="40">
        <f t="shared" si="57"/>
        <v>6822647.3508518636</v>
      </c>
      <c r="AM208" s="40">
        <f t="shared" si="56"/>
        <v>7056474.4127224796</v>
      </c>
      <c r="AN208" s="40">
        <f t="shared" si="54"/>
        <v>7056474.4127224796</v>
      </c>
      <c r="AO208" s="8">
        <f t="shared" si="55"/>
        <v>7056474.4127224796</v>
      </c>
      <c r="AP208" s="9">
        <f>AO208-K208</f>
        <v>4831474.4127224796</v>
      </c>
      <c r="AQ208" s="102">
        <f t="shared" si="51"/>
        <v>2225000</v>
      </c>
      <c r="AR208" s="19"/>
      <c r="AS208" s="19"/>
      <c r="AT208" s="19"/>
    </row>
    <row r="209" spans="2:46" ht="14" x14ac:dyDescent="0.3">
      <c r="B209" s="245"/>
      <c r="C209" s="122">
        <f t="shared" si="52"/>
        <v>2023</v>
      </c>
      <c r="D209" s="29" t="s">
        <v>188</v>
      </c>
      <c r="E209" s="8">
        <f t="shared" si="78"/>
        <v>34000</v>
      </c>
      <c r="F209" s="7">
        <f t="shared" si="78"/>
        <v>34000</v>
      </c>
      <c r="G209" s="7">
        <f t="shared" si="78"/>
        <v>394200</v>
      </c>
      <c r="H209" s="7">
        <f t="shared" si="78"/>
        <v>1037600</v>
      </c>
      <c r="I209" s="7">
        <f t="shared" si="78"/>
        <v>1456800</v>
      </c>
      <c r="J209" s="7">
        <f t="shared" si="78"/>
        <v>1940800</v>
      </c>
      <c r="K209" s="39">
        <f>J$217*J209</f>
        <v>2251817.0338273314</v>
      </c>
      <c r="L209" s="40">
        <f t="shared" si="86"/>
        <v>2562932.8664735942</v>
      </c>
      <c r="M209" s="40">
        <f t="shared" si="85"/>
        <v>2833181.5339032402</v>
      </c>
      <c r="N209" s="40">
        <f t="shared" si="85"/>
        <v>3044259.1656409544</v>
      </c>
      <c r="O209" s="40">
        <f t="shared" si="85"/>
        <v>3268981.8006275385</v>
      </c>
      <c r="P209" s="40">
        <f t="shared" si="85"/>
        <v>3503259.4508264242</v>
      </c>
      <c r="Q209" s="40">
        <f t="shared" si="85"/>
        <v>3797371.4452952878</v>
      </c>
      <c r="R209" s="40">
        <f t="shared" si="85"/>
        <v>4058059.4424782009</v>
      </c>
      <c r="S209" s="40">
        <f t="shared" si="85"/>
        <v>4321817.1686050883</v>
      </c>
      <c r="T209" s="40">
        <f t="shared" si="85"/>
        <v>4492479.8455428323</v>
      </c>
      <c r="U209" s="40">
        <f t="shared" si="85"/>
        <v>4690282.9222115586</v>
      </c>
      <c r="V209" s="40">
        <f t="shared" si="85"/>
        <v>4829992.6374014141</v>
      </c>
      <c r="W209" s="40">
        <f t="shared" si="85"/>
        <v>5038637.1783652417</v>
      </c>
      <c r="X209" s="40">
        <f t="shared" si="85"/>
        <v>5172920.3996191509</v>
      </c>
      <c r="Y209" s="40">
        <f t="shared" si="85"/>
        <v>5343811.4788477542</v>
      </c>
      <c r="Z209" s="40">
        <f t="shared" si="85"/>
        <v>5533977.7330870852</v>
      </c>
      <c r="AA209" s="40">
        <f t="shared" si="85"/>
        <v>5714988.9790666271</v>
      </c>
      <c r="AB209" s="40">
        <f t="shared" si="85"/>
        <v>5885428.7163194288</v>
      </c>
      <c r="AC209" s="40">
        <f t="shared" si="71"/>
        <v>6020209.7973702978</v>
      </c>
      <c r="AD209" s="40">
        <f t="shared" si="69"/>
        <v>6088126.9723543245</v>
      </c>
      <c r="AE209" s="40">
        <f t="shared" si="67"/>
        <v>6247634.4007214829</v>
      </c>
      <c r="AF209" s="40">
        <f t="shared" si="65"/>
        <v>6373681.8720148066</v>
      </c>
      <c r="AG209" s="40">
        <f t="shared" si="63"/>
        <v>6470891.4889047602</v>
      </c>
      <c r="AH209" s="40">
        <f t="shared" si="61"/>
        <v>6569363.8428732734</v>
      </c>
      <c r="AI209" s="40">
        <f t="shared" si="60"/>
        <v>6690559.4861021219</v>
      </c>
      <c r="AJ209" s="40">
        <f t="shared" si="59"/>
        <v>6791056.0611843914</v>
      </c>
      <c r="AK209" s="40">
        <f t="shared" si="58"/>
        <v>6904877.9867169186</v>
      </c>
      <c r="AL209" s="40">
        <f t="shared" si="57"/>
        <v>6904877.9867169186</v>
      </c>
      <c r="AM209" s="40">
        <f t="shared" si="56"/>
        <v>7141523.2725101998</v>
      </c>
      <c r="AN209" s="40">
        <f t="shared" si="54"/>
        <v>7141523.2725101998</v>
      </c>
      <c r="AO209" s="8">
        <f t="shared" si="55"/>
        <v>7141523.2725101998</v>
      </c>
      <c r="AP209" s="9">
        <f>AO209-J209</f>
        <v>5200723.2725101998</v>
      </c>
      <c r="AQ209" s="102">
        <f t="shared" si="51"/>
        <v>1940800</v>
      </c>
      <c r="AR209" s="19"/>
      <c r="AS209" s="19"/>
      <c r="AT209" s="19"/>
    </row>
    <row r="210" spans="2:46" ht="14" x14ac:dyDescent="0.3">
      <c r="B210" s="245"/>
      <c r="C210" s="122">
        <f t="shared" si="52"/>
        <v>2023</v>
      </c>
      <c r="D210" s="29" t="s">
        <v>189</v>
      </c>
      <c r="E210" s="8">
        <f t="shared" si="78"/>
        <v>0</v>
      </c>
      <c r="F210" s="7">
        <f t="shared" si="78"/>
        <v>0</v>
      </c>
      <c r="G210" s="7">
        <f t="shared" si="78"/>
        <v>184000</v>
      </c>
      <c r="H210" s="7">
        <f t="shared" si="78"/>
        <v>633600</v>
      </c>
      <c r="I210" s="7">
        <f t="shared" si="78"/>
        <v>1182400</v>
      </c>
      <c r="J210" s="39">
        <f>I$217*I210</f>
        <v>1460975.1487673563</v>
      </c>
      <c r="K210" s="40">
        <f>J$217*J210</f>
        <v>1695099.3023458121</v>
      </c>
      <c r="L210" s="40">
        <f t="shared" si="86"/>
        <v>1929297.8286670477</v>
      </c>
      <c r="M210" s="40">
        <f t="shared" si="85"/>
        <v>2132732.797289372</v>
      </c>
      <c r="N210" s="40">
        <f t="shared" si="85"/>
        <v>2291625.6118140365</v>
      </c>
      <c r="O210" s="40">
        <f t="shared" si="85"/>
        <v>2460789.9693371803</v>
      </c>
      <c r="P210" s="40">
        <f t="shared" si="85"/>
        <v>2637147.0513920975</v>
      </c>
      <c r="Q210" s="40">
        <f t="shared" si="85"/>
        <v>2858545.6060465761</v>
      </c>
      <c r="R210" s="40">
        <f t="shared" si="85"/>
        <v>3054783.5931993844</v>
      </c>
      <c r="S210" s="40">
        <f t="shared" si="85"/>
        <v>3253332.3788376614</v>
      </c>
      <c r="T210" s="40">
        <f t="shared" si="85"/>
        <v>3381802.0458966866</v>
      </c>
      <c r="U210" s="40">
        <f t="shared" si="85"/>
        <v>3530702.1795337093</v>
      </c>
      <c r="V210" s="40">
        <f t="shared" si="85"/>
        <v>3635871.3994088867</v>
      </c>
      <c r="W210" s="40">
        <f t="shared" si="85"/>
        <v>3792932.6572789019</v>
      </c>
      <c r="X210" s="40">
        <f t="shared" si="85"/>
        <v>3894016.9777387073</v>
      </c>
      <c r="Y210" s="40">
        <f t="shared" si="85"/>
        <v>4022658.5790881626</v>
      </c>
      <c r="Z210" s="40">
        <f t="shared" si="85"/>
        <v>4165809.9453174686</v>
      </c>
      <c r="AA210" s="40">
        <f t="shared" si="85"/>
        <v>4302069.7000699034</v>
      </c>
      <c r="AB210" s="40">
        <f t="shared" si="85"/>
        <v>4430371.5449219141</v>
      </c>
      <c r="AC210" s="40">
        <f t="shared" si="71"/>
        <v>4531830.6390786115</v>
      </c>
      <c r="AD210" s="40">
        <f t="shared" si="69"/>
        <v>4582956.620543032</v>
      </c>
      <c r="AE210" s="40">
        <f t="shared" si="67"/>
        <v>4703028.95612022</v>
      </c>
      <c r="AF210" s="40">
        <f t="shared" si="65"/>
        <v>4797913.6547622811</v>
      </c>
      <c r="AG210" s="40">
        <f t="shared" si="63"/>
        <v>4871090.0946311075</v>
      </c>
      <c r="AH210" s="40">
        <f t="shared" si="61"/>
        <v>4945217.0845263153</v>
      </c>
      <c r="AI210" s="40">
        <f t="shared" si="60"/>
        <v>5036449.4747242862</v>
      </c>
      <c r="AJ210" s="40">
        <f t="shared" si="59"/>
        <v>5112100.2366427882</v>
      </c>
      <c r="AK210" s="40">
        <f t="shared" si="58"/>
        <v>5197781.916665392</v>
      </c>
      <c r="AL210" s="40">
        <f t="shared" si="57"/>
        <v>5197781.916665392</v>
      </c>
      <c r="AM210" s="40">
        <f t="shared" si="56"/>
        <v>5375921.2827087408</v>
      </c>
      <c r="AN210" s="40">
        <f t="shared" si="54"/>
        <v>5375921.2827087408</v>
      </c>
      <c r="AO210" s="8">
        <f t="shared" si="55"/>
        <v>5375921.2827087408</v>
      </c>
      <c r="AP210" s="9">
        <f>AO210-I210</f>
        <v>4193521.2827087408</v>
      </c>
      <c r="AQ210" s="102">
        <f t="shared" si="51"/>
        <v>1182400</v>
      </c>
      <c r="AR210" s="19"/>
      <c r="AS210" s="19"/>
      <c r="AT210" s="19"/>
    </row>
    <row r="211" spans="2:46" ht="14" x14ac:dyDescent="0.3">
      <c r="B211" s="245"/>
      <c r="C211" s="122">
        <f t="shared" si="52"/>
        <v>2024</v>
      </c>
      <c r="D211" s="29" t="s">
        <v>190</v>
      </c>
      <c r="E211" s="8">
        <f t="shared" si="78"/>
        <v>0</v>
      </c>
      <c r="F211" s="7">
        <f t="shared" si="78"/>
        <v>22000</v>
      </c>
      <c r="G211" s="7">
        <f t="shared" si="78"/>
        <v>269600</v>
      </c>
      <c r="H211" s="7">
        <f t="shared" si="78"/>
        <v>936200</v>
      </c>
      <c r="I211" s="39">
        <f>H$217*H211</f>
        <v>1337697.7870704657</v>
      </c>
      <c r="J211" s="40">
        <f>I$217*I211</f>
        <v>1652861.3189031098</v>
      </c>
      <c r="K211" s="40">
        <f>J$217*J211</f>
        <v>1917735.6102948945</v>
      </c>
      <c r="L211" s="40">
        <f t="shared" si="86"/>
        <v>2182694.0426317356</v>
      </c>
      <c r="M211" s="40">
        <f t="shared" si="85"/>
        <v>2412848.3959291242</v>
      </c>
      <c r="N211" s="40">
        <f t="shared" si="85"/>
        <v>2592610.3769601132</v>
      </c>
      <c r="O211" s="40">
        <f t="shared" si="85"/>
        <v>2783992.9773575305</v>
      </c>
      <c r="P211" s="40">
        <f t="shared" si="85"/>
        <v>2983513.003067161</v>
      </c>
      <c r="Q211" s="40">
        <f t="shared" si="85"/>
        <v>3233990.3006161251</v>
      </c>
      <c r="R211" s="40">
        <f t="shared" si="85"/>
        <v>3456002.4125524191</v>
      </c>
      <c r="S211" s="40">
        <f t="shared" si="85"/>
        <v>3680628.8259267863</v>
      </c>
      <c r="T211" s="40">
        <f t="shared" si="85"/>
        <v>3825971.8480263613</v>
      </c>
      <c r="U211" s="40">
        <f t="shared" si="85"/>
        <v>3994428.6978747556</v>
      </c>
      <c r="V211" s="40">
        <f t="shared" si="85"/>
        <v>4113410.9650389571</v>
      </c>
      <c r="W211" s="40">
        <f t="shared" si="85"/>
        <v>4291100.830640465</v>
      </c>
      <c r="X211" s="40">
        <f t="shared" si="85"/>
        <v>4405461.6829633703</v>
      </c>
      <c r="Y211" s="40">
        <f t="shared" si="85"/>
        <v>4550999.2214024495</v>
      </c>
      <c r="Z211" s="40">
        <f t="shared" si="85"/>
        <v>4712952.254065725</v>
      </c>
      <c r="AA211" s="40">
        <f t="shared" si="85"/>
        <v>4867108.5230094809</v>
      </c>
      <c r="AB211" s="40">
        <f t="shared" si="85"/>
        <v>5012261.680938771</v>
      </c>
      <c r="AC211" s="40">
        <f t="shared" si="71"/>
        <v>5127046.5301704928</v>
      </c>
      <c r="AD211" s="40">
        <f t="shared" si="69"/>
        <v>5184887.4573243838</v>
      </c>
      <c r="AE211" s="40">
        <f t="shared" si="67"/>
        <v>5320730.2326880405</v>
      </c>
      <c r="AF211" s="40">
        <f t="shared" si="65"/>
        <v>5428077.1976747904</v>
      </c>
      <c r="AG211" s="40">
        <f t="shared" si="63"/>
        <v>5510864.7160088774</v>
      </c>
      <c r="AH211" s="40">
        <f t="shared" si="61"/>
        <v>5594727.630712036</v>
      </c>
      <c r="AI211" s="40">
        <f t="shared" si="60"/>
        <v>5697942.5888285581</v>
      </c>
      <c r="AJ211" s="40">
        <f t="shared" si="59"/>
        <v>5783529.409539463</v>
      </c>
      <c r="AK211" s="40">
        <f t="shared" si="58"/>
        <v>5880464.6207697717</v>
      </c>
      <c r="AL211" s="40">
        <f t="shared" si="57"/>
        <v>5880464.6207697717</v>
      </c>
      <c r="AM211" s="40">
        <f t="shared" si="56"/>
        <v>6082001.0177135505</v>
      </c>
      <c r="AN211" s="40">
        <f t="shared" si="54"/>
        <v>6082001.0177135505</v>
      </c>
      <c r="AO211" s="8">
        <f t="shared" si="55"/>
        <v>6082001.0177135505</v>
      </c>
      <c r="AP211" s="9">
        <f>AO211-H211</f>
        <v>5145801.0177135505</v>
      </c>
      <c r="AQ211" s="102">
        <f t="shared" si="51"/>
        <v>936200</v>
      </c>
      <c r="AR211" s="19"/>
      <c r="AS211" s="19"/>
      <c r="AT211" s="19"/>
    </row>
    <row r="212" spans="2:46" ht="14" x14ac:dyDescent="0.3">
      <c r="B212" s="245"/>
      <c r="C212" s="122">
        <f t="shared" si="52"/>
        <v>2024</v>
      </c>
      <c r="D212" s="29" t="s">
        <v>191</v>
      </c>
      <c r="E212" s="8">
        <f t="shared" ref="E212:G214" si="87">E82</f>
        <v>0</v>
      </c>
      <c r="F212" s="7">
        <f t="shared" si="87"/>
        <v>10000</v>
      </c>
      <c r="G212" s="7">
        <f t="shared" si="87"/>
        <v>298800</v>
      </c>
      <c r="H212" s="39">
        <f>G$217*G212</f>
        <v>587234.26050856255</v>
      </c>
      <c r="I212" s="40">
        <f>H$217*H212</f>
        <v>839074.95276037755</v>
      </c>
      <c r="J212" s="40">
        <f>I$217*I212</f>
        <v>1036762.2242354999</v>
      </c>
      <c r="K212" s="40">
        <f>J$217*J212</f>
        <v>1202905.4186738508</v>
      </c>
      <c r="L212" s="40">
        <f t="shared" si="86"/>
        <v>1369101.390772583</v>
      </c>
      <c r="M212" s="40">
        <f t="shared" si="85"/>
        <v>1513466.399810629</v>
      </c>
      <c r="N212" s="40">
        <f t="shared" si="85"/>
        <v>1626222.6420647276</v>
      </c>
      <c r="O212" s="40">
        <f t="shared" si="85"/>
        <v>1746267.9527019665</v>
      </c>
      <c r="P212" s="40">
        <f t="shared" si="85"/>
        <v>1871417.4877951564</v>
      </c>
      <c r="Q212" s="40">
        <f t="shared" si="85"/>
        <v>2028530.1246252668</v>
      </c>
      <c r="R212" s="40">
        <f t="shared" si="85"/>
        <v>2167787.888326243</v>
      </c>
      <c r="S212" s="40">
        <f t="shared" si="85"/>
        <v>2308685.4804524845</v>
      </c>
      <c r="T212" s="40">
        <f t="shared" si="85"/>
        <v>2399852.3273898093</v>
      </c>
      <c r="U212" s="40">
        <f t="shared" si="85"/>
        <v>2505517.392171185</v>
      </c>
      <c r="V212" s="40">
        <f t="shared" si="85"/>
        <v>2580149.3764392924</v>
      </c>
      <c r="W212" s="40">
        <f t="shared" si="85"/>
        <v>2691605.8780696783</v>
      </c>
      <c r="X212" s="40">
        <f t="shared" si="85"/>
        <v>2763339.066004917</v>
      </c>
      <c r="Y212" s="40">
        <f t="shared" si="85"/>
        <v>2854627.9239001418</v>
      </c>
      <c r="Z212" s="40">
        <f t="shared" si="85"/>
        <v>2956213.449827441</v>
      </c>
      <c r="AA212" s="40">
        <f t="shared" si="85"/>
        <v>3052908.4323054855</v>
      </c>
      <c r="AB212" s="40">
        <f t="shared" si="85"/>
        <v>3143956.1863720194</v>
      </c>
      <c r="AC212" s="40">
        <f t="shared" si="71"/>
        <v>3215955.3276411681</v>
      </c>
      <c r="AD212" s="40">
        <f t="shared" si="69"/>
        <v>3252236.2228391441</v>
      </c>
      <c r="AE212" s="40">
        <f t="shared" si="67"/>
        <v>3337444.0114912563</v>
      </c>
      <c r="AF212" s="40">
        <f t="shared" si="65"/>
        <v>3404777.7175389309</v>
      </c>
      <c r="AG212" s="40">
        <f t="shared" si="63"/>
        <v>3456706.4369453145</v>
      </c>
      <c r="AH212" s="40">
        <f t="shared" si="61"/>
        <v>3509309.7019525799</v>
      </c>
      <c r="AI212" s="40">
        <f t="shared" si="60"/>
        <v>3574051.594286459</v>
      </c>
      <c r="AJ212" s="40">
        <f t="shared" si="59"/>
        <v>3627736.1845123162</v>
      </c>
      <c r="AK212" s="40">
        <f t="shared" si="58"/>
        <v>3688539.0867597759</v>
      </c>
      <c r="AL212" s="40">
        <f t="shared" si="57"/>
        <v>3688539.0867597759</v>
      </c>
      <c r="AM212" s="40">
        <f t="shared" si="56"/>
        <v>3814953.3967628093</v>
      </c>
      <c r="AN212" s="40">
        <f t="shared" si="54"/>
        <v>3814953.3967628093</v>
      </c>
      <c r="AO212" s="8">
        <f t="shared" si="55"/>
        <v>3814953.3967628093</v>
      </c>
      <c r="AP212" s="9">
        <f>AO212-G212</f>
        <v>3516153.3967628093</v>
      </c>
      <c r="AQ212" s="102">
        <f t="shared" si="51"/>
        <v>298800</v>
      </c>
      <c r="AR212" s="19"/>
      <c r="AS212" s="19"/>
      <c r="AT212" s="19"/>
    </row>
    <row r="213" spans="2:46" ht="14" x14ac:dyDescent="0.3">
      <c r="B213" s="245"/>
      <c r="C213" s="122">
        <f t="shared" si="52"/>
        <v>2024</v>
      </c>
      <c r="D213" s="29" t="s">
        <v>192</v>
      </c>
      <c r="E213" s="8">
        <f t="shared" si="87"/>
        <v>19200</v>
      </c>
      <c r="F213" s="45">
        <f t="shared" si="87"/>
        <v>267200</v>
      </c>
      <c r="G213" s="39">
        <f>F$217*F213</f>
        <v>956201.61228406907</v>
      </c>
      <c r="H213" s="40">
        <f>G$217*G213</f>
        <v>1879231.4146142253</v>
      </c>
      <c r="I213" s="40">
        <f>H$217*H213</f>
        <v>2685156.7023314997</v>
      </c>
      <c r="J213" s="40">
        <f>I$217*I213</f>
        <v>3317783.5019049617</v>
      </c>
      <c r="K213" s="40">
        <f>J$217*J213</f>
        <v>3849464.8619852052</v>
      </c>
      <c r="L213" s="40">
        <f t="shared" si="86"/>
        <v>4381315.1179287322</v>
      </c>
      <c r="M213" s="40">
        <f t="shared" si="85"/>
        <v>4843303.2517961478</v>
      </c>
      <c r="N213" s="40">
        <f t="shared" si="85"/>
        <v>5204138.9299703855</v>
      </c>
      <c r="O213" s="40">
        <f t="shared" si="85"/>
        <v>5588300.6420803918</v>
      </c>
      <c r="P213" s="40">
        <f t="shared" si="85"/>
        <v>5988796.5832875865</v>
      </c>
      <c r="Q213" s="40">
        <f t="shared" si="85"/>
        <v>6491578.9013838144</v>
      </c>
      <c r="R213" s="40">
        <f t="shared" si="85"/>
        <v>6937223.138913759</v>
      </c>
      <c r="S213" s="40">
        <f t="shared" si="85"/>
        <v>7388115.0557747195</v>
      </c>
      <c r="T213" s="40">
        <f t="shared" si="85"/>
        <v>7679861.6622952186</v>
      </c>
      <c r="U213" s="40">
        <f t="shared" si="85"/>
        <v>8018004.5850062361</v>
      </c>
      <c r="V213" s="40">
        <f t="shared" si="85"/>
        <v>8256837.328263009</v>
      </c>
      <c r="W213" s="40">
        <f t="shared" si="85"/>
        <v>8613513.6554334145</v>
      </c>
      <c r="X213" s="40">
        <f t="shared" si="85"/>
        <v>8843069.8467250858</v>
      </c>
      <c r="Y213" s="40">
        <f t="shared" si="85"/>
        <v>9135206.9053026792</v>
      </c>
      <c r="Z213" s="40">
        <f t="shared" si="85"/>
        <v>9460294.7355450112</v>
      </c>
      <c r="AA213" s="40">
        <f t="shared" si="85"/>
        <v>9769732.1456697974</v>
      </c>
      <c r="AB213" s="40">
        <f t="shared" si="85"/>
        <v>10061097.638418335</v>
      </c>
      <c r="AC213" s="40">
        <f t="shared" si="71"/>
        <v>10291504.917416424</v>
      </c>
      <c r="AD213" s="40">
        <f t="shared" si="69"/>
        <v>10407608.834696924</v>
      </c>
      <c r="AE213" s="40">
        <f t="shared" si="67"/>
        <v>10680285.624818444</v>
      </c>
      <c r="AF213" s="40">
        <f t="shared" si="65"/>
        <v>10895762.861377507</v>
      </c>
      <c r="AG213" s="40">
        <f t="shared" si="63"/>
        <v>11061941.995314024</v>
      </c>
      <c r="AH213" s="40">
        <f t="shared" si="61"/>
        <v>11230279.769113734</v>
      </c>
      <c r="AI213" s="40">
        <f t="shared" si="60"/>
        <v>11437462.840840565</v>
      </c>
      <c r="AJ213" s="40">
        <f t="shared" si="59"/>
        <v>11609261.00593017</v>
      </c>
      <c r="AK213" s="40">
        <f t="shared" si="58"/>
        <v>11803838.760818295</v>
      </c>
      <c r="AL213" s="40">
        <f t="shared" si="57"/>
        <v>11803838.760818295</v>
      </c>
      <c r="AM213" s="40">
        <f t="shared" si="56"/>
        <v>12208382.157875452</v>
      </c>
      <c r="AN213" s="40">
        <f t="shared" si="54"/>
        <v>12208382.157875452</v>
      </c>
      <c r="AO213" s="8">
        <f t="shared" si="55"/>
        <v>12208382.157875452</v>
      </c>
      <c r="AP213" s="9">
        <f>AO213-F213</f>
        <v>11941182.157875452</v>
      </c>
      <c r="AQ213" s="102">
        <f t="shared" si="51"/>
        <v>267200</v>
      </c>
      <c r="AR213" s="19"/>
      <c r="AS213" s="19"/>
      <c r="AT213" s="19"/>
    </row>
    <row r="214" spans="2:46" ht="14" x14ac:dyDescent="0.3">
      <c r="B214" s="245"/>
      <c r="C214" s="123">
        <f t="shared" si="52"/>
        <v>2024</v>
      </c>
      <c r="D214" s="41" t="s">
        <v>193</v>
      </c>
      <c r="E214" s="12">
        <f t="shared" si="87"/>
        <v>63200</v>
      </c>
      <c r="F214" s="46">
        <f>E$217*E214</f>
        <v>326113.34396597557</v>
      </c>
      <c r="G214" s="47">
        <f t="shared" ref="G214:M214" si="88">F217*F214</f>
        <v>1167028.8371542478</v>
      </c>
      <c r="H214" s="47">
        <f t="shared" si="88"/>
        <v>2293572.0086293253</v>
      </c>
      <c r="I214" s="47">
        <f t="shared" si="88"/>
        <v>3277190.9852918303</v>
      </c>
      <c r="J214" s="47">
        <f t="shared" si="88"/>
        <v>4049301.9175201035</v>
      </c>
      <c r="K214" s="47">
        <f t="shared" si="88"/>
        <v>4698210.548733226</v>
      </c>
      <c r="L214" s="47">
        <f t="shared" si="88"/>
        <v>5347325.3146572663</v>
      </c>
      <c r="M214" s="47">
        <f t="shared" si="88"/>
        <v>5911174.4733702289</v>
      </c>
      <c r="N214" s="47">
        <f t="shared" si="85"/>
        <v>6351568.6710933996</v>
      </c>
      <c r="O214" s="47">
        <f t="shared" si="85"/>
        <v>6820431.9216917846</v>
      </c>
      <c r="P214" s="47">
        <f t="shared" si="85"/>
        <v>7309230.83872726</v>
      </c>
      <c r="Q214" s="47">
        <f t="shared" si="85"/>
        <v>7922868.6495106649</v>
      </c>
      <c r="R214" s="47">
        <f t="shared" si="85"/>
        <v>8466770.3430737555</v>
      </c>
      <c r="S214" s="47">
        <f t="shared" si="85"/>
        <v>9017076.745673893</v>
      </c>
      <c r="T214" s="47">
        <f t="shared" si="85"/>
        <v>9373148.8319131359</v>
      </c>
      <c r="U214" s="47">
        <f t="shared" si="85"/>
        <v>9785846.8830498066</v>
      </c>
      <c r="V214" s="47">
        <f t="shared" si="85"/>
        <v>10077338.442002028</v>
      </c>
      <c r="W214" s="47">
        <f t="shared" si="85"/>
        <v>10512656.218076291</v>
      </c>
      <c r="X214" s="47">
        <f t="shared" si="85"/>
        <v>10792825.893114539</v>
      </c>
      <c r="Y214" s="47">
        <f t="shared" si="85"/>
        <v>11149374.51987024</v>
      </c>
      <c r="Z214" s="47">
        <f t="shared" si="85"/>
        <v>11546139.038593931</v>
      </c>
      <c r="AA214" s="47">
        <f t="shared" si="85"/>
        <v>11923802.468848292</v>
      </c>
      <c r="AB214" s="47">
        <f t="shared" si="85"/>
        <v>12279409.41179934</v>
      </c>
      <c r="AC214" s="47">
        <f t="shared" si="71"/>
        <v>12560617.825826915</v>
      </c>
      <c r="AD214" s="47">
        <f t="shared" si="69"/>
        <v>12702320.807533102</v>
      </c>
      <c r="AE214" s="47">
        <f t="shared" si="67"/>
        <v>13035118.486606594</v>
      </c>
      <c r="AF214" s="47">
        <f t="shared" si="65"/>
        <v>13298105.021647101</v>
      </c>
      <c r="AG214" s="47">
        <f t="shared" si="63"/>
        <v>13500924.007670332</v>
      </c>
      <c r="AH214" s="47">
        <f t="shared" si="61"/>
        <v>13706377.57926319</v>
      </c>
      <c r="AI214" s="47">
        <f t="shared" si="60"/>
        <v>13959241.218237663</v>
      </c>
      <c r="AJ214" s="47">
        <f t="shared" si="59"/>
        <v>14168918.142281787</v>
      </c>
      <c r="AK214" s="47">
        <f t="shared" si="58"/>
        <v>14406397.192835525</v>
      </c>
      <c r="AL214" s="47">
        <f t="shared" si="57"/>
        <v>14406397.192835525</v>
      </c>
      <c r="AM214" s="47">
        <f t="shared" si="56"/>
        <v>14900135.965266906</v>
      </c>
      <c r="AN214" s="119">
        <f t="shared" si="54"/>
        <v>14900135.965266906</v>
      </c>
      <c r="AO214" s="44">
        <f>AN214</f>
        <v>14900135.965266906</v>
      </c>
      <c r="AP214" s="48">
        <f>AO214-E214</f>
        <v>14836935.965266906</v>
      </c>
      <c r="AQ214" s="103">
        <f t="shared" si="51"/>
        <v>63200</v>
      </c>
      <c r="AR214" s="19"/>
      <c r="AS214" s="19"/>
      <c r="AT214" s="19"/>
    </row>
    <row r="215" spans="2:46" x14ac:dyDescent="0.25">
      <c r="AO215" s="7">
        <f>SUM(AO179:AO214)</f>
        <v>202870256.09189308</v>
      </c>
      <c r="AP215" s="7">
        <f>SUM(AP179:AP214)</f>
        <v>95929456.091893077</v>
      </c>
      <c r="AQ215" s="7">
        <f>SUM(AQ179:AQ214)</f>
        <v>106940800</v>
      </c>
    </row>
    <row r="216" spans="2:46" ht="14" x14ac:dyDescent="0.3">
      <c r="C216" s="169"/>
      <c r="D216" s="55"/>
      <c r="E216" s="55" t="s">
        <v>21</v>
      </c>
      <c r="F216" s="56" t="s">
        <v>22</v>
      </c>
      <c r="G216" s="56" t="s">
        <v>23</v>
      </c>
      <c r="H216" s="56" t="s">
        <v>24</v>
      </c>
      <c r="I216" s="56" t="s">
        <v>25</v>
      </c>
      <c r="J216" s="56" t="s">
        <v>26</v>
      </c>
      <c r="K216" s="56" t="s">
        <v>27</v>
      </c>
      <c r="L216" s="56" t="s">
        <v>28</v>
      </c>
      <c r="M216" s="56" t="s">
        <v>29</v>
      </c>
      <c r="N216" s="56" t="s">
        <v>66</v>
      </c>
      <c r="O216" s="56" t="s">
        <v>125</v>
      </c>
      <c r="P216" s="56" t="s">
        <v>126</v>
      </c>
      <c r="Q216" s="56" t="s">
        <v>127</v>
      </c>
      <c r="R216" s="56" t="s">
        <v>128</v>
      </c>
      <c r="S216" s="56" t="s">
        <v>129</v>
      </c>
      <c r="T216" s="56" t="s">
        <v>130</v>
      </c>
      <c r="U216" s="56" t="s">
        <v>131</v>
      </c>
      <c r="V216" s="56" t="s">
        <v>132</v>
      </c>
      <c r="W216" s="56" t="s">
        <v>133</v>
      </c>
      <c r="X216" s="56" t="s">
        <v>134</v>
      </c>
      <c r="Y216" s="56" t="s">
        <v>135</v>
      </c>
      <c r="Z216" s="56" t="s">
        <v>136</v>
      </c>
      <c r="AA216" s="56" t="s">
        <v>137</v>
      </c>
      <c r="AB216" s="56" t="s">
        <v>138</v>
      </c>
      <c r="AC216" s="56" t="s">
        <v>139</v>
      </c>
      <c r="AD216" s="56" t="s">
        <v>140</v>
      </c>
      <c r="AE216" s="56" t="s">
        <v>141</v>
      </c>
      <c r="AF216" s="56" t="s">
        <v>142</v>
      </c>
      <c r="AG216" s="56" t="s">
        <v>143</v>
      </c>
      <c r="AH216" s="56" t="s">
        <v>144</v>
      </c>
      <c r="AI216" s="56" t="s">
        <v>145</v>
      </c>
      <c r="AJ216" s="56" t="s">
        <v>146</v>
      </c>
      <c r="AK216" s="56" t="s">
        <v>147</v>
      </c>
      <c r="AL216" s="56" t="s">
        <v>148</v>
      </c>
      <c r="AM216" s="57" t="s">
        <v>149</v>
      </c>
    </row>
    <row r="217" spans="2:46" ht="14" x14ac:dyDescent="0.3">
      <c r="C217" s="89" t="s">
        <v>20</v>
      </c>
      <c r="D217" s="58"/>
      <c r="E217" s="58">
        <f>SUM(F198:F213)/SUM(E198:E213)</f>
        <v>5.1600212652844233</v>
      </c>
      <c r="F217" s="58">
        <f>SUM(G197:G212)/SUM(F197:F212)</f>
        <v>3.578598848368522</v>
      </c>
      <c r="G217" s="58">
        <f>SUM(H196:H211)/SUM(G196:G211)</f>
        <v>1.9653087701089778</v>
      </c>
      <c r="H217" s="58">
        <f>SUM(I195:I210)/SUM(H195:H210)</f>
        <v>1.4288589906755669</v>
      </c>
      <c r="I217" s="58">
        <f>SUM(J194:J209)/SUM(I194:I209)</f>
        <v>1.235601445168603</v>
      </c>
      <c r="J217" s="58">
        <f>SUM(K193:K208)/SUM(J193:J208)</f>
        <v>1.1602519753850635</v>
      </c>
      <c r="K217" s="58">
        <f>SUM(L192:L207)/SUM(K192:K207)</f>
        <v>1.138162127727345</v>
      </c>
      <c r="L217" s="58">
        <f>SUM(M191:M206)/SUM(L191:L206)</f>
        <v>1.1054450824541058</v>
      </c>
      <c r="M217" s="58">
        <f>SUM(N190:N205)/SUM(M190:M205)</f>
        <v>1.0745019792102468</v>
      </c>
      <c r="N217" s="58">
        <f>SUM(O189:O204)/SUM(N189:N204)</f>
        <v>1.0738184966388267</v>
      </c>
      <c r="O217" s="58">
        <f>SUM(P188:P203)/SUM(O188:O203)</f>
        <v>1.0716668566811574</v>
      </c>
      <c r="P217" s="58">
        <f>SUM(Q187:Q202)/SUM(P187:P202)</f>
        <v>1.0839538146109853</v>
      </c>
      <c r="Q217" s="58">
        <f>SUM(R186:R201)/SUM(Q186:Q201)</f>
        <v>1.0686495911549263</v>
      </c>
      <c r="R217" s="58">
        <f>SUM(S185:S200)/SUM(R185:R200)</f>
        <v>1.0649960233125155</v>
      </c>
      <c r="S217" s="58">
        <f>SUM(T184:T199)/SUM(S184:S199)</f>
        <v>1.0394886387553566</v>
      </c>
      <c r="T217" s="58">
        <f>SUM(U183:U198)/SUM(T183:T198)</f>
        <v>1.0440298194915609</v>
      </c>
      <c r="U217" s="58">
        <f>SUM(V182:V197)/SUM(U182:U197)</f>
        <v>1.0297870549617036</v>
      </c>
      <c r="V217" s="58">
        <f>SUM(W181:W196)/SUM(V181:V196)</f>
        <v>1.0431976933770402</v>
      </c>
      <c r="W217" s="58">
        <f>SUM(X180:X195)/SUM(W180:W195)</f>
        <v>1.0266507026603326</v>
      </c>
      <c r="X217" s="58">
        <f>SUM(Y179:Y194)/SUM(X179:X194)</f>
        <v>1.0330357063374076</v>
      </c>
      <c r="Y217" s="58">
        <f>SUM(Z179:Z193)/SUM(Y179:Y193)</f>
        <v>1.0355862580467257</v>
      </c>
      <c r="Z217" s="58">
        <f>SUM(AA179:AA192)/SUM(Z179:Z192)</f>
        <v>1.0327090665539354</v>
      </c>
      <c r="AA217" s="58">
        <f>SUM(AB179:AB191)/SUM(AA179:AA191)</f>
        <v>1.0298232836278607</v>
      </c>
      <c r="AB217" s="58">
        <f>SUM(AC179:AC190)/SUM(AB179:AB190)</f>
        <v>1.0229008093628151</v>
      </c>
      <c r="AC217" s="58">
        <f>SUM(AD179:AD189)/SUM(AC179:AC189)</f>
        <v>1.0112815295928215</v>
      </c>
      <c r="AD217" s="58">
        <f>SUM(AE179:AE188)/SUM(AD179:AD188)</f>
        <v>1.0261997538966365</v>
      </c>
      <c r="AE217" s="58">
        <f>SUM(AF179:AF187)/SUM(AE179:AE187)</f>
        <v>1.0201752316490811</v>
      </c>
      <c r="AF217" s="58">
        <f>SUM(AG179:AG186)/SUM(AF179:AF186)</f>
        <v>1.0152517208800107</v>
      </c>
      <c r="AG217" s="58">
        <f>SUM(AH179:AH185)/SUM(AG179:AG185)</f>
        <v>1.0152177415024433</v>
      </c>
      <c r="AH217" s="58">
        <f>SUM(AI179:AI184)/SUM(AH179:AH184)</f>
        <v>1.0184486117876279</v>
      </c>
      <c r="AI217" s="58">
        <f>SUM(AJ179:AJ183)/SUM(AI179:AI183)</f>
        <v>1.0150206533984227</v>
      </c>
      <c r="AJ217" s="58">
        <f>SUM(AK179:AK182)/SUM(AJ179:AJ182)</f>
        <v>1.0167605633802816</v>
      </c>
      <c r="AK217" s="58">
        <f>SUM(AL179:AL181)/SUM(AK179:AK181)</f>
        <v>1</v>
      </c>
      <c r="AL217" s="58">
        <f>SUM(AM179:AM180)/SUM(AL179:AL180)</f>
        <v>1.0342721893491125</v>
      </c>
      <c r="AM217" s="59">
        <f>SUM(AN179)/SUM(AM179)</f>
        <v>1</v>
      </c>
    </row>
    <row r="218" spans="2:46" ht="14" x14ac:dyDescent="0.3">
      <c r="C218" s="89" t="s">
        <v>31</v>
      </c>
      <c r="D218" s="58"/>
      <c r="E218" s="58">
        <f>PRODUCT(E217:$AM$217)</f>
        <v>235.76164502004588</v>
      </c>
      <c r="F218" s="58">
        <f>PRODUCT(F217:$AM$217)</f>
        <v>45.69005298606082</v>
      </c>
      <c r="G218" s="58">
        <f>PRODUCT(G217:$AM$217)</f>
        <v>12.767581649139252</v>
      </c>
      <c r="H218" s="58">
        <f>PRODUCT(H217:$AM$217)</f>
        <v>6.496476199224043</v>
      </c>
      <c r="I218" s="58">
        <f>PRODUCT(I217:$AM$217)</f>
        <v>4.5466181349025208</v>
      </c>
      <c r="J218" s="58">
        <f>PRODUCT(J217:$AM$217)</f>
        <v>3.679680169265354</v>
      </c>
      <c r="K218" s="58">
        <f>PRODUCT(K217:$AM$217)</f>
        <v>3.171449174257293</v>
      </c>
      <c r="L218" s="58">
        <f>PRODUCT(L217:$AM$217)</f>
        <v>2.786465211762025</v>
      </c>
      <c r="M218" s="58">
        <f>PRODUCT(M217:$AM$217)</f>
        <v>2.5206726738301906</v>
      </c>
      <c r="N218" s="58">
        <f>PRODUCT(N217:$AM$217)</f>
        <v>2.3458985861365012</v>
      </c>
      <c r="O218" s="58">
        <f>PRODUCT(O217:$AM$217)</f>
        <v>2.1846323130765848</v>
      </c>
      <c r="P218" s="58">
        <f>PRODUCT(P217:$AM$217)</f>
        <v>2.0385367891680142</v>
      </c>
      <c r="Q218" s="58">
        <f>PRODUCT(Q217:$AM$217)</f>
        <v>1.88064912147536</v>
      </c>
      <c r="R218" s="58">
        <f>PRODUCT(R217:$AM$217)</f>
        <v>1.7598370289393717</v>
      </c>
      <c r="S218" s="58">
        <f>PRODUCT(S217:$AM$217)</f>
        <v>1.6524353053128349</v>
      </c>
      <c r="T218" s="58">
        <f>PRODUCT(T217:$AM$217)</f>
        <v>1.5896617276081022</v>
      </c>
      <c r="U218" s="58">
        <f>PRODUCT(U217:$AM$217)</f>
        <v>1.522620999831463</v>
      </c>
      <c r="V218" s="58">
        <f>PRODUCT(V217:$AM$217)</f>
        <v>1.4785785007640122</v>
      </c>
      <c r="W218" s="58">
        <f>PRODUCT(W217:$AM$217)</f>
        <v>1.4173521568836653</v>
      </c>
      <c r="X218" s="58">
        <f>PRODUCT(X217:$AM$217)</f>
        <v>1.3805592819553112</v>
      </c>
      <c r="Y218" s="58">
        <f>PRODUCT(Y217:$AM$217)</f>
        <v>1.3364100325728692</v>
      </c>
      <c r="Z218" s="58">
        <f>PRODUCT(Z217:$AM$217)</f>
        <v>1.2904864488000667</v>
      </c>
      <c r="AA218" s="58">
        <f>PRODUCT(AA217:$AM$217)</f>
        <v>1.2496127811739985</v>
      </c>
      <c r="AB218" s="58">
        <f>PRODUCT(AB217:$AM$217)</f>
        <v>1.2134244787822854</v>
      </c>
      <c r="AC218" s="58">
        <f>PRODUCT(AC217:$AM$217)</f>
        <v>1.1862582057571658</v>
      </c>
      <c r="AD218" s="58">
        <f>PRODUCT(AD217:$AM$217)</f>
        <v>1.1730246929703108</v>
      </c>
      <c r="AE218" s="58">
        <f>PRODUCT(AE217:$AM$217)</f>
        <v>1.1430763733046683</v>
      </c>
      <c r="AF218" s="58">
        <f>PRODUCT(AF217:$AM$217)</f>
        <v>1.1204706190101494</v>
      </c>
      <c r="AG218" s="58">
        <f>PRODUCT(AG217:$AM$217)</f>
        <v>1.103638236671922</v>
      </c>
      <c r="AH218" s="58">
        <f>PRODUCT(AH217:$AM$217)</f>
        <v>1.0870951043848225</v>
      </c>
      <c r="AI218" s="58">
        <f>PRODUCT(AI217:$AM$217)</f>
        <v>1.0674030008020756</v>
      </c>
      <c r="AJ218" s="58">
        <f>PRODUCT(AJ217:$AM$217)</f>
        <v>1.051607173931161</v>
      </c>
      <c r="AK218" s="58">
        <f>PRODUCT(AK217:$AM$217)</f>
        <v>1.0342721893491125</v>
      </c>
      <c r="AL218" s="58">
        <f>PRODUCT(AL217:$AM$217)</f>
        <v>1.0342721893491125</v>
      </c>
      <c r="AM218" s="59">
        <f>PRODUCT(AM217:$AM$217)</f>
        <v>1</v>
      </c>
    </row>
    <row r="219" spans="2:46" ht="14" x14ac:dyDescent="0.3">
      <c r="C219" s="89" t="s">
        <v>37</v>
      </c>
      <c r="D219" s="60"/>
      <c r="E219" s="60">
        <f t="shared" ref="E219:AM219" si="89">1-1/E218</f>
        <v>0.99575842796687741</v>
      </c>
      <c r="F219" s="60">
        <f t="shared" si="89"/>
        <v>0.97811339811085185</v>
      </c>
      <c r="G219" s="60">
        <f t="shared" si="89"/>
        <v>0.92167663168479397</v>
      </c>
      <c r="H219" s="60">
        <f t="shared" si="89"/>
        <v>0.84607039734564982</v>
      </c>
      <c r="I219" s="60">
        <f t="shared" si="89"/>
        <v>0.78005630331621423</v>
      </c>
      <c r="J219" s="60">
        <f t="shared" si="89"/>
        <v>0.72823725052178934</v>
      </c>
      <c r="K219" s="60">
        <f t="shared" si="89"/>
        <v>0.68468673308182981</v>
      </c>
      <c r="L219" s="60">
        <f t="shared" si="89"/>
        <v>0.64112238122375531</v>
      </c>
      <c r="M219" s="60">
        <f t="shared" si="89"/>
        <v>0.60328050112096121</v>
      </c>
      <c r="N219" s="60">
        <f t="shared" si="89"/>
        <v>0.57372411326317541</v>
      </c>
      <c r="O219" s="60">
        <f t="shared" si="89"/>
        <v>0.54225706815088026</v>
      </c>
      <c r="P219" s="60">
        <f t="shared" si="89"/>
        <v>0.50945207105723656</v>
      </c>
      <c r="Q219" s="60">
        <f t="shared" si="89"/>
        <v>0.46826870117297326</v>
      </c>
      <c r="R219" s="60">
        <f t="shared" si="89"/>
        <v>0.4317655649042198</v>
      </c>
      <c r="S219" s="60">
        <f t="shared" si="89"/>
        <v>0.39483258631376039</v>
      </c>
      <c r="T219" s="60">
        <f t="shared" si="89"/>
        <v>0.37093534892819091</v>
      </c>
      <c r="U219" s="60">
        <f t="shared" si="89"/>
        <v>0.34323774589297751</v>
      </c>
      <c r="V219" s="60">
        <f t="shared" si="89"/>
        <v>0.32367473253311929</v>
      </c>
      <c r="W219" s="60">
        <f t="shared" si="89"/>
        <v>0.29445904100594045</v>
      </c>
      <c r="X219" s="60">
        <f t="shared" si="89"/>
        <v>0.27565587869310337</v>
      </c>
      <c r="Y219" s="60">
        <f t="shared" si="89"/>
        <v>0.25172665901438152</v>
      </c>
      <c r="Z219" s="60">
        <f t="shared" si="89"/>
        <v>0.22509841081258142</v>
      </c>
      <c r="AA219" s="60">
        <f t="shared" si="89"/>
        <v>0.19975210315910008</v>
      </c>
      <c r="AB219" s="60">
        <f t="shared" si="89"/>
        <v>0.17588608315901499</v>
      </c>
      <c r="AC219" s="60">
        <f t="shared" si="89"/>
        <v>0.15701320745619696</v>
      </c>
      <c r="AD219" s="60">
        <f t="shared" si="89"/>
        <v>0.14750302700975626</v>
      </c>
      <c r="AE219" s="60">
        <f t="shared" si="89"/>
        <v>0.125167816119784</v>
      </c>
      <c r="AF219" s="60">
        <f t="shared" si="89"/>
        <v>0.10751787415592928</v>
      </c>
      <c r="AG219" s="60">
        <f t="shared" si="89"/>
        <v>9.3905985882156817E-2</v>
      </c>
      <c r="AH219" s="60">
        <f t="shared" si="89"/>
        <v>8.0117281398400575E-2</v>
      </c>
      <c r="AI219" s="60">
        <f t="shared" si="89"/>
        <v>6.3146722232771624E-2</v>
      </c>
      <c r="AJ219" s="60">
        <f t="shared" si="89"/>
        <v>4.9074573862254001E-2</v>
      </c>
      <c r="AK219" s="60">
        <f t="shared" si="89"/>
        <v>3.3136527987550957E-2</v>
      </c>
      <c r="AL219" s="60">
        <f t="shared" si="89"/>
        <v>3.3136527987550957E-2</v>
      </c>
      <c r="AM219" s="61">
        <f t="shared" si="89"/>
        <v>0</v>
      </c>
    </row>
    <row r="220" spans="2:46" s="192" customFormat="1" ht="14" x14ac:dyDescent="0.3">
      <c r="C220" s="198" t="s">
        <v>49</v>
      </c>
      <c r="D220" s="194"/>
      <c r="E220" s="194">
        <f>($AN$214-E214)/$AN$214</f>
        <v>0.99575842796687741</v>
      </c>
      <c r="F220" s="194">
        <f t="shared" ref="F220:AM220" si="90">($AN$214-F214)/$AN$214</f>
        <v>0.97811339811085185</v>
      </c>
      <c r="G220" s="194">
        <f t="shared" si="90"/>
        <v>0.92167663168479408</v>
      </c>
      <c r="H220" s="194">
        <f t="shared" si="90"/>
        <v>0.84607039734564993</v>
      </c>
      <c r="I220" s="194">
        <f t="shared" si="90"/>
        <v>0.78005630331621423</v>
      </c>
      <c r="J220" s="194">
        <f t="shared" si="90"/>
        <v>0.72823725052178956</v>
      </c>
      <c r="K220" s="194">
        <f t="shared" si="90"/>
        <v>0.68468673308183015</v>
      </c>
      <c r="L220" s="194">
        <f t="shared" si="90"/>
        <v>0.64112238122375542</v>
      </c>
      <c r="M220" s="194">
        <f t="shared" si="90"/>
        <v>0.60328050112096132</v>
      </c>
      <c r="N220" s="194">
        <f t="shared" si="90"/>
        <v>0.57372411326317552</v>
      </c>
      <c r="O220" s="194">
        <f t="shared" si="90"/>
        <v>0.54225706815088048</v>
      </c>
      <c r="P220" s="194">
        <f t="shared" si="90"/>
        <v>0.50945207105723678</v>
      </c>
      <c r="Q220" s="194">
        <f t="shared" si="90"/>
        <v>0.46826870117297331</v>
      </c>
      <c r="R220" s="194">
        <f t="shared" si="90"/>
        <v>0.43176556490421997</v>
      </c>
      <c r="S220" s="194">
        <f t="shared" si="90"/>
        <v>0.3948325863137605</v>
      </c>
      <c r="T220" s="194">
        <f t="shared" si="90"/>
        <v>0.37093534892819113</v>
      </c>
      <c r="U220" s="194">
        <f t="shared" si="90"/>
        <v>0.34323774589297762</v>
      </c>
      <c r="V220" s="194">
        <f t="shared" si="90"/>
        <v>0.32367473253311935</v>
      </c>
      <c r="W220" s="194">
        <f t="shared" si="90"/>
        <v>0.29445904100594039</v>
      </c>
      <c r="X220" s="194">
        <f t="shared" si="90"/>
        <v>0.27565587869310376</v>
      </c>
      <c r="Y220" s="194">
        <f t="shared" si="90"/>
        <v>0.25172665901438157</v>
      </c>
      <c r="Z220" s="194">
        <f t="shared" si="90"/>
        <v>0.22509841081258178</v>
      </c>
      <c r="AA220" s="194">
        <f t="shared" si="90"/>
        <v>0.19975210315910019</v>
      </c>
      <c r="AB220" s="194">
        <f t="shared" si="90"/>
        <v>0.17588608315901505</v>
      </c>
      <c r="AC220" s="194">
        <f t="shared" si="90"/>
        <v>0.15701320745619674</v>
      </c>
      <c r="AD220" s="194">
        <f t="shared" si="90"/>
        <v>0.14750302700975618</v>
      </c>
      <c r="AE220" s="194">
        <f t="shared" si="90"/>
        <v>0.12516781611978423</v>
      </c>
      <c r="AF220" s="194">
        <f t="shared" si="90"/>
        <v>0.10751787415592938</v>
      </c>
      <c r="AG220" s="194">
        <f t="shared" si="90"/>
        <v>9.3905985882157011E-2</v>
      </c>
      <c r="AH220" s="194">
        <f t="shared" si="90"/>
        <v>8.0117281398400464E-2</v>
      </c>
      <c r="AI220" s="194">
        <f t="shared" si="90"/>
        <v>6.3146722232771846E-2</v>
      </c>
      <c r="AJ220" s="194">
        <f t="shared" si="90"/>
        <v>4.9074573862254015E-2</v>
      </c>
      <c r="AK220" s="194">
        <f t="shared" si="90"/>
        <v>3.3136527987550929E-2</v>
      </c>
      <c r="AL220" s="194">
        <f t="shared" si="90"/>
        <v>3.3136527987550929E-2</v>
      </c>
      <c r="AM220" s="195">
        <f t="shared" si="90"/>
        <v>0</v>
      </c>
    </row>
  </sheetData>
  <mergeCells count="9">
    <mergeCell ref="B179:B214"/>
    <mergeCell ref="B49:B84"/>
    <mergeCell ref="B89:B124"/>
    <mergeCell ref="E130:AN130"/>
    <mergeCell ref="E7:AN7"/>
    <mergeCell ref="B9:B44"/>
    <mergeCell ref="E47:AN47"/>
    <mergeCell ref="B132:B167"/>
    <mergeCell ref="E177:AN177"/>
  </mergeCells>
  <printOptions gridLines="1"/>
  <pageMargins left="0.70866141732283472" right="0.70866141732283472" top="0.74803149606299213" bottom="0.74803149606299213" header="0.31496062992125984" footer="0.31496062992125984"/>
  <pageSetup paperSize="9" scale="1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D62C1-BE4D-41EF-B735-AA6DBE9EB24D}">
  <sheetPr codeName="Sheet9">
    <pageSetUpPr fitToPage="1"/>
  </sheetPr>
  <dimension ref="B2:L51"/>
  <sheetViews>
    <sheetView showGridLines="0" zoomScale="75" zoomScaleNormal="75" workbookViewId="0">
      <selection activeCell="B2" sqref="B2"/>
    </sheetView>
  </sheetViews>
  <sheetFormatPr defaultColWidth="8.7265625" defaultRowHeight="13.5" x14ac:dyDescent="0.25"/>
  <cols>
    <col min="1" max="1" width="3.7265625" style="1" customWidth="1"/>
    <col min="2" max="3" width="18.7265625" style="1" customWidth="1"/>
    <col min="4" max="12" width="14.7265625" style="1" customWidth="1"/>
    <col min="13" max="13" width="12.54296875" style="1" customWidth="1"/>
    <col min="14" max="29" width="20.26953125" style="1" customWidth="1"/>
    <col min="30" max="30" width="16.7265625" style="1" bestFit="1" customWidth="1"/>
    <col min="31" max="31" width="19.7265625" style="1" bestFit="1" customWidth="1"/>
    <col min="32" max="32" width="14.453125" style="1" bestFit="1" customWidth="1"/>
    <col min="33" max="33" width="15.453125" style="1" bestFit="1" customWidth="1"/>
    <col min="34" max="16384" width="8.7265625" style="1"/>
  </cols>
  <sheetData>
    <row r="2" spans="2:12" ht="14" x14ac:dyDescent="0.3">
      <c r="B2" s="224" t="s">
        <v>255</v>
      </c>
    </row>
    <row r="4" spans="2:12" x14ac:dyDescent="0.25">
      <c r="B4" s="1" t="s">
        <v>38</v>
      </c>
      <c r="D4" s="226">
        <v>0.8</v>
      </c>
    </row>
    <row r="5" spans="2:12" x14ac:dyDescent="0.25">
      <c r="B5" s="1" t="s">
        <v>61</v>
      </c>
      <c r="D5" s="226">
        <v>0.5</v>
      </c>
    </row>
    <row r="7" spans="2:12" ht="14" x14ac:dyDescent="0.3">
      <c r="B7" s="10" t="s">
        <v>236</v>
      </c>
      <c r="C7" s="2"/>
    </row>
    <row r="8" spans="2:12" ht="14" x14ac:dyDescent="0.3">
      <c r="B8" s="10"/>
      <c r="C8" s="2"/>
    </row>
    <row r="9" spans="2:12" s="125" customFormat="1" ht="28" x14ac:dyDescent="0.35">
      <c r="B9" s="216" t="s">
        <v>14</v>
      </c>
      <c r="C9" s="217" t="s">
        <v>153</v>
      </c>
      <c r="D9" s="218" t="s">
        <v>152</v>
      </c>
      <c r="E9" s="217" t="s">
        <v>16</v>
      </c>
      <c r="F9" s="217" t="s">
        <v>33</v>
      </c>
      <c r="G9" s="217" t="s">
        <v>93</v>
      </c>
      <c r="H9" s="217" t="s">
        <v>38</v>
      </c>
      <c r="I9" s="217" t="s">
        <v>30</v>
      </c>
      <c r="J9" s="217" t="s">
        <v>88</v>
      </c>
      <c r="K9" s="217" t="s">
        <v>89</v>
      </c>
      <c r="L9" s="219" t="s">
        <v>90</v>
      </c>
    </row>
    <row r="10" spans="2:12" x14ac:dyDescent="0.25">
      <c r="B10" s="157">
        <f t="shared" ref="B10:B45" si="0">_xlfn.NUMBERVALUE(LEFT(C10,4))</f>
        <v>2016</v>
      </c>
      <c r="C10" s="158" t="s">
        <v>158</v>
      </c>
      <c r="D10" s="121">
        <f t="shared" ref="D10:D44" si="1">D11+1</f>
        <v>36</v>
      </c>
      <c r="E10" s="130">
        <f>'Premium and Membership Data'!C6</f>
        <v>6606500</v>
      </c>
      <c r="F10" s="130">
        <f t="shared" ref="F10:F45" si="2">E10*$D$5</f>
        <v>3303250</v>
      </c>
      <c r="G10" s="130">
        <f>'Chain Ladder - Amount'!AQ179</f>
        <v>2290000</v>
      </c>
      <c r="H10" s="162">
        <v>0.8</v>
      </c>
      <c r="I10" s="159">
        <v>0</v>
      </c>
      <c r="J10" s="130">
        <f t="shared" ref="J10:J45" si="3">I10*F10*H10</f>
        <v>0</v>
      </c>
      <c r="K10" s="130">
        <f t="shared" ref="K10:K45" si="4">G10+J10</f>
        <v>2290000</v>
      </c>
      <c r="L10" s="161">
        <f t="shared" ref="L10:L46" si="5">K10/F10</f>
        <v>0.69325664118671004</v>
      </c>
    </row>
    <row r="11" spans="2:12" x14ac:dyDescent="0.25">
      <c r="B11" s="128">
        <f t="shared" si="0"/>
        <v>2016</v>
      </c>
      <c r="C11" s="129" t="s">
        <v>159</v>
      </c>
      <c r="D11" s="121">
        <f t="shared" si="1"/>
        <v>35</v>
      </c>
      <c r="E11" s="130">
        <f>'Premium and Membership Data'!C7</f>
        <v>6606500</v>
      </c>
      <c r="F11" s="130">
        <f t="shared" si="2"/>
        <v>3303250</v>
      </c>
      <c r="G11" s="130">
        <f>'Chain Ladder - Amount'!AQ180</f>
        <v>2079800</v>
      </c>
      <c r="H11" s="162">
        <v>0.8</v>
      </c>
      <c r="I11" s="159" cm="1">
        <f t="array" ref="I11">INDEX('Chain Ladder - Count'!$E$219:$AM$219,D11)</f>
        <v>0</v>
      </c>
      <c r="J11" s="130">
        <f t="shared" si="3"/>
        <v>0</v>
      </c>
      <c r="K11" s="130">
        <f t="shared" si="4"/>
        <v>2079800</v>
      </c>
      <c r="L11" s="161">
        <f t="shared" si="5"/>
        <v>0.62962234163324005</v>
      </c>
    </row>
    <row r="12" spans="2:12" x14ac:dyDescent="0.25">
      <c r="B12" s="128">
        <f t="shared" si="0"/>
        <v>2016</v>
      </c>
      <c r="C12" s="129" t="s">
        <v>160</v>
      </c>
      <c r="D12" s="121">
        <f t="shared" si="1"/>
        <v>34</v>
      </c>
      <c r="E12" s="130">
        <f>'Premium and Membership Data'!C8</f>
        <v>6606500</v>
      </c>
      <c r="F12" s="130">
        <f t="shared" si="2"/>
        <v>3303250</v>
      </c>
      <c r="G12" s="130">
        <f>'Chain Ladder - Amount'!AQ181</f>
        <v>3212000</v>
      </c>
      <c r="H12" s="162">
        <v>0.8</v>
      </c>
      <c r="I12" s="159" cm="1">
        <f t="array" ref="I12">INDEX('Chain Ladder - Count'!$E$219:$AM$219,D12)</f>
        <v>1.7857142857142794E-2</v>
      </c>
      <c r="J12" s="130">
        <f t="shared" si="3"/>
        <v>47189.28571428555</v>
      </c>
      <c r="K12" s="130">
        <f t="shared" si="4"/>
        <v>3259189.2857142854</v>
      </c>
      <c r="L12" s="161">
        <f t="shared" si="5"/>
        <v>0.986661404893449</v>
      </c>
    </row>
    <row r="13" spans="2:12" x14ac:dyDescent="0.25">
      <c r="B13" s="128">
        <f t="shared" si="0"/>
        <v>2016</v>
      </c>
      <c r="C13" s="129" t="s">
        <v>161</v>
      </c>
      <c r="D13" s="121">
        <f t="shared" si="1"/>
        <v>33</v>
      </c>
      <c r="E13" s="130">
        <f>'Premium and Membership Data'!C9</f>
        <v>6606500</v>
      </c>
      <c r="F13" s="130">
        <f t="shared" si="2"/>
        <v>3303250</v>
      </c>
      <c r="G13" s="130">
        <f>'Chain Ladder - Amount'!AQ182</f>
        <v>2669600</v>
      </c>
      <c r="H13" s="162">
        <v>0.8</v>
      </c>
      <c r="I13" s="159" cm="1">
        <f t="array" ref="I13">INDEX('Chain Ladder - Count'!$E$219:$AM$219,D13)</f>
        <v>1.7857142857142794E-2</v>
      </c>
      <c r="J13" s="130">
        <f t="shared" si="3"/>
        <v>47189.28571428555</v>
      </c>
      <c r="K13" s="130">
        <f t="shared" si="4"/>
        <v>2716789.2857142854</v>
      </c>
      <c r="L13" s="161">
        <f t="shared" si="5"/>
        <v>0.8224594825442475</v>
      </c>
    </row>
    <row r="14" spans="2:12" x14ac:dyDescent="0.25">
      <c r="B14" s="128">
        <f t="shared" si="0"/>
        <v>2017</v>
      </c>
      <c r="C14" s="129" t="s">
        <v>162</v>
      </c>
      <c r="D14" s="121">
        <f t="shared" si="1"/>
        <v>32</v>
      </c>
      <c r="E14" s="130">
        <f>'Premium and Membership Data'!C10</f>
        <v>8652750</v>
      </c>
      <c r="F14" s="130">
        <f t="shared" si="2"/>
        <v>4326375</v>
      </c>
      <c r="G14" s="130">
        <f>'Chain Ladder - Amount'!AQ183</f>
        <v>3575000</v>
      </c>
      <c r="H14" s="162">
        <v>0.8</v>
      </c>
      <c r="I14" s="159" cm="1">
        <f t="array" ref="I14">INDEX('Chain Ladder - Count'!$E$219:$AM$219,D14)</f>
        <v>3.1620906620906664E-2</v>
      </c>
      <c r="J14" s="130">
        <f t="shared" si="3"/>
        <v>109443.11990562006</v>
      </c>
      <c r="K14" s="130">
        <f t="shared" si="4"/>
        <v>3684443.1199056199</v>
      </c>
      <c r="L14" s="161">
        <f t="shared" si="5"/>
        <v>0.85162361559171817</v>
      </c>
    </row>
    <row r="15" spans="2:12" x14ac:dyDescent="0.25">
      <c r="B15" s="128">
        <f t="shared" si="0"/>
        <v>2017</v>
      </c>
      <c r="C15" s="129" t="s">
        <v>163</v>
      </c>
      <c r="D15" s="121">
        <f t="shared" si="1"/>
        <v>31</v>
      </c>
      <c r="E15" s="130">
        <f>'Premium and Membership Data'!C11</f>
        <v>8652750</v>
      </c>
      <c r="F15" s="130">
        <f t="shared" si="2"/>
        <v>4326375</v>
      </c>
      <c r="G15" s="130">
        <f>'Chain Ladder - Amount'!AQ184</f>
        <v>3412000</v>
      </c>
      <c r="H15" s="162">
        <v>0.8</v>
      </c>
      <c r="I15" s="159" cm="1">
        <f t="array" ref="I15">INDEX('Chain Ladder - Count'!$E$219:$AM$219,D15)</f>
        <v>4.4998361479558713E-2</v>
      </c>
      <c r="J15" s="130">
        <f t="shared" si="3"/>
        <v>155743.82891690065</v>
      </c>
      <c r="K15" s="130">
        <f t="shared" si="4"/>
        <v>3567743.8289169008</v>
      </c>
      <c r="L15" s="161">
        <f t="shared" si="5"/>
        <v>0.8246496960889661</v>
      </c>
    </row>
    <row r="16" spans="2:12" x14ac:dyDescent="0.25">
      <c r="B16" s="128">
        <f t="shared" si="0"/>
        <v>2017</v>
      </c>
      <c r="C16" s="129" t="s">
        <v>164</v>
      </c>
      <c r="D16" s="121">
        <f t="shared" si="1"/>
        <v>30</v>
      </c>
      <c r="E16" s="130">
        <f>'Premium and Membership Data'!C12</f>
        <v>8652750</v>
      </c>
      <c r="F16" s="130">
        <f t="shared" si="2"/>
        <v>4326375</v>
      </c>
      <c r="G16" s="130">
        <f>'Chain Ladder - Amount'!AQ185</f>
        <v>2482400</v>
      </c>
      <c r="H16" s="162">
        <v>0.8</v>
      </c>
      <c r="I16" s="159" cm="1">
        <f t="array" ref="I16">INDEX('Chain Ladder - Count'!$E$219:$AM$219,D16)</f>
        <v>6.2915840626283859E-2</v>
      </c>
      <c r="J16" s="130">
        <f t="shared" si="3"/>
        <v>217758.01599163108</v>
      </c>
      <c r="K16" s="130">
        <f t="shared" si="4"/>
        <v>2700158.015991631</v>
      </c>
      <c r="L16" s="161">
        <f t="shared" si="5"/>
        <v>0.62411557389075867</v>
      </c>
    </row>
    <row r="17" spans="2:12" x14ac:dyDescent="0.25">
      <c r="B17" s="128">
        <f t="shared" si="0"/>
        <v>2017</v>
      </c>
      <c r="C17" s="129" t="s">
        <v>165</v>
      </c>
      <c r="D17" s="121">
        <f t="shared" si="1"/>
        <v>29</v>
      </c>
      <c r="E17" s="130">
        <f>'Premium and Membership Data'!C13</f>
        <v>8652750</v>
      </c>
      <c r="F17" s="130">
        <f t="shared" si="2"/>
        <v>4326375</v>
      </c>
      <c r="G17" s="130">
        <f>'Chain Ladder - Amount'!AQ186</f>
        <v>3943000</v>
      </c>
      <c r="H17" s="162">
        <v>0.8</v>
      </c>
      <c r="I17" s="159" cm="1">
        <f t="array" ref="I17">INDEX('Chain Ladder - Count'!$E$219:$AM$219,D17)</f>
        <v>7.264512971267767E-2</v>
      </c>
      <c r="J17" s="130">
        <f t="shared" si="3"/>
        <v>251432.05844854866</v>
      </c>
      <c r="K17" s="130">
        <f t="shared" si="4"/>
        <v>4194432.0584485484</v>
      </c>
      <c r="L17" s="161">
        <f t="shared" si="5"/>
        <v>0.9695026571780182</v>
      </c>
    </row>
    <row r="18" spans="2:12" x14ac:dyDescent="0.25">
      <c r="B18" s="128">
        <f t="shared" si="0"/>
        <v>2018</v>
      </c>
      <c r="C18" s="129" t="s">
        <v>166</v>
      </c>
      <c r="D18" s="121">
        <f t="shared" si="1"/>
        <v>28</v>
      </c>
      <c r="E18" s="130">
        <f>'Premium and Membership Data'!C14</f>
        <v>10011250</v>
      </c>
      <c r="F18" s="130">
        <f t="shared" si="2"/>
        <v>5005625</v>
      </c>
      <c r="G18" s="130">
        <f>'Chain Ladder - Amount'!AQ187</f>
        <v>2853600</v>
      </c>
      <c r="H18" s="162">
        <v>0.8</v>
      </c>
      <c r="I18" s="159" cm="1">
        <f t="array" ref="I18">INDEX('Chain Ladder - Count'!$E$219:$AM$219,D18)</f>
        <v>8.2424662961925188E-2</v>
      </c>
      <c r="J18" s="130">
        <f t="shared" si="3"/>
        <v>330069.56283102947</v>
      </c>
      <c r="K18" s="130">
        <f t="shared" si="4"/>
        <v>3183669.5628310293</v>
      </c>
      <c r="L18" s="161">
        <f t="shared" si="5"/>
        <v>0.63601839187534615</v>
      </c>
    </row>
    <row r="19" spans="2:12" x14ac:dyDescent="0.25">
      <c r="B19" s="128">
        <f t="shared" si="0"/>
        <v>2018</v>
      </c>
      <c r="C19" s="129" t="s">
        <v>167</v>
      </c>
      <c r="D19" s="121">
        <f t="shared" si="1"/>
        <v>27</v>
      </c>
      <c r="E19" s="130">
        <f>'Premium and Membership Data'!C15</f>
        <v>10011250</v>
      </c>
      <c r="F19" s="130">
        <f t="shared" si="2"/>
        <v>5005625</v>
      </c>
      <c r="G19" s="130">
        <f>'Chain Ladder - Amount'!AQ188</f>
        <v>3436400</v>
      </c>
      <c r="H19" s="162">
        <v>0.8</v>
      </c>
      <c r="I19" s="159" cm="1">
        <f t="array" ref="I19">INDEX('Chain Ladder - Count'!$E$219:$AM$219,D19)</f>
        <v>9.8957551917566056E-2</v>
      </c>
      <c r="J19" s="130">
        <f t="shared" si="3"/>
        <v>396275.51665389328</v>
      </c>
      <c r="K19" s="130">
        <f t="shared" si="4"/>
        <v>3832675.5166538935</v>
      </c>
      <c r="L19" s="161">
        <f t="shared" si="5"/>
        <v>0.76567372039533399</v>
      </c>
    </row>
    <row r="20" spans="2:12" x14ac:dyDescent="0.25">
      <c r="B20" s="128">
        <f t="shared" si="0"/>
        <v>2018</v>
      </c>
      <c r="C20" s="129" t="s">
        <v>168</v>
      </c>
      <c r="D20" s="121">
        <f t="shared" si="1"/>
        <v>26</v>
      </c>
      <c r="E20" s="130">
        <f>'Premium and Membership Data'!C16</f>
        <v>10011250</v>
      </c>
      <c r="F20" s="130">
        <f t="shared" si="2"/>
        <v>5005625</v>
      </c>
      <c r="G20" s="130">
        <f>'Chain Ladder - Amount'!AQ189</f>
        <v>3710000</v>
      </c>
      <c r="H20" s="162">
        <v>0.8</v>
      </c>
      <c r="I20" s="159" cm="1">
        <f t="array" ref="I20">INDEX('Chain Ladder - Count'!$E$219:$AM$219,D20)</f>
        <v>0.11512418683372849</v>
      </c>
      <c r="J20" s="130">
        <f t="shared" si="3"/>
        <v>461014.80617566576</v>
      </c>
      <c r="K20" s="130">
        <f t="shared" si="4"/>
        <v>4171014.8061756659</v>
      </c>
      <c r="L20" s="161">
        <f t="shared" si="5"/>
        <v>0.83326553750543952</v>
      </c>
    </row>
    <row r="21" spans="2:12" x14ac:dyDescent="0.25">
      <c r="B21" s="128">
        <f t="shared" si="0"/>
        <v>2018</v>
      </c>
      <c r="C21" s="129" t="s">
        <v>169</v>
      </c>
      <c r="D21" s="121">
        <f t="shared" si="1"/>
        <v>25</v>
      </c>
      <c r="E21" s="130">
        <f>'Premium and Membership Data'!C17</f>
        <v>10011250</v>
      </c>
      <c r="F21" s="130">
        <f t="shared" si="2"/>
        <v>5005625</v>
      </c>
      <c r="G21" s="130">
        <f>'Chain Ladder - Amount'!AQ190</f>
        <v>3277000</v>
      </c>
      <c r="H21" s="162">
        <v>0.8</v>
      </c>
      <c r="I21" s="159" cm="1">
        <f t="array" ref="I21">INDEX('Chain Ladder - Count'!$E$219:$AM$219,D21)</f>
        <v>0.12681729305330292</v>
      </c>
      <c r="J21" s="130">
        <f t="shared" si="3"/>
        <v>507839.85003195156</v>
      </c>
      <c r="K21" s="130">
        <f t="shared" si="4"/>
        <v>3784839.8500319514</v>
      </c>
      <c r="L21" s="161">
        <f t="shared" si="5"/>
        <v>0.75611733800113901</v>
      </c>
    </row>
    <row r="22" spans="2:12" x14ac:dyDescent="0.25">
      <c r="B22" s="128">
        <f t="shared" si="0"/>
        <v>2019</v>
      </c>
      <c r="C22" s="129" t="s">
        <v>170</v>
      </c>
      <c r="D22" s="121">
        <f t="shared" si="1"/>
        <v>24</v>
      </c>
      <c r="E22" s="130">
        <f>'Premium and Membership Data'!C18</f>
        <v>11039500</v>
      </c>
      <c r="F22" s="130">
        <f t="shared" si="2"/>
        <v>5519750</v>
      </c>
      <c r="G22" s="130">
        <f>'Chain Ladder - Amount'!AQ191</f>
        <v>4424400</v>
      </c>
      <c r="H22" s="162">
        <v>0.8</v>
      </c>
      <c r="I22" s="159" cm="1">
        <f t="array" ref="I22">INDEX('Chain Ladder - Count'!$E$219:$AM$219,D22)</f>
        <v>0.14149936241498673</v>
      </c>
      <c r="J22" s="130">
        <f t="shared" si="3"/>
        <v>624832.88455209846</v>
      </c>
      <c r="K22" s="130">
        <f t="shared" si="4"/>
        <v>5049232.8845520988</v>
      </c>
      <c r="L22" s="161">
        <f t="shared" si="5"/>
        <v>0.91475753150995942</v>
      </c>
    </row>
    <row r="23" spans="2:12" x14ac:dyDescent="0.25">
      <c r="B23" s="128">
        <f t="shared" si="0"/>
        <v>2019</v>
      </c>
      <c r="C23" s="129" t="s">
        <v>171</v>
      </c>
      <c r="D23" s="121">
        <f t="shared" si="1"/>
        <v>23</v>
      </c>
      <c r="E23" s="130">
        <f>'Premium and Membership Data'!C19</f>
        <v>11039500</v>
      </c>
      <c r="F23" s="130">
        <f t="shared" si="2"/>
        <v>5519750</v>
      </c>
      <c r="G23" s="130">
        <f>'Chain Ladder - Amount'!AQ192</f>
        <v>4030000</v>
      </c>
      <c r="H23" s="162">
        <v>0.8</v>
      </c>
      <c r="I23" s="159" cm="1">
        <f t="array" ref="I23">INDEX('Chain Ladder - Count'!$E$219:$AM$219,D23)</f>
        <v>0.15931155145578968</v>
      </c>
      <c r="J23" s="130">
        <f t="shared" si="3"/>
        <v>703487.94891847612</v>
      </c>
      <c r="K23" s="130">
        <f t="shared" si="4"/>
        <v>4733487.9489184758</v>
      </c>
      <c r="L23" s="161">
        <f t="shared" si="5"/>
        <v>0.85755477130639535</v>
      </c>
    </row>
    <row r="24" spans="2:12" x14ac:dyDescent="0.25">
      <c r="B24" s="128">
        <f t="shared" si="0"/>
        <v>2019</v>
      </c>
      <c r="C24" s="129" t="s">
        <v>172</v>
      </c>
      <c r="D24" s="121">
        <f t="shared" si="1"/>
        <v>22</v>
      </c>
      <c r="E24" s="130">
        <f>'Premium and Membership Data'!C20</f>
        <v>11039500</v>
      </c>
      <c r="F24" s="130">
        <f t="shared" si="2"/>
        <v>5519750</v>
      </c>
      <c r="G24" s="130">
        <f>'Chain Ladder - Amount'!AQ193</f>
        <v>4296400</v>
      </c>
      <c r="H24" s="162">
        <v>0.8</v>
      </c>
      <c r="I24" s="159" cm="1">
        <f t="array" ref="I24">INDEX('Chain Ladder - Count'!$E$219:$AM$219,D24)</f>
        <v>0.18010008875905903</v>
      </c>
      <c r="J24" s="130">
        <f t="shared" si="3"/>
        <v>795285.97194225295</v>
      </c>
      <c r="K24" s="130">
        <f t="shared" si="4"/>
        <v>5091685.9719422534</v>
      </c>
      <c r="L24" s="161">
        <f t="shared" si="5"/>
        <v>0.92244865654101249</v>
      </c>
    </row>
    <row r="25" spans="2:12" x14ac:dyDescent="0.25">
      <c r="B25" s="128">
        <f t="shared" si="0"/>
        <v>2019</v>
      </c>
      <c r="C25" s="129" t="s">
        <v>173</v>
      </c>
      <c r="D25" s="121">
        <f t="shared" si="1"/>
        <v>21</v>
      </c>
      <c r="E25" s="130">
        <f>'Premium and Membership Data'!C21</f>
        <v>11039500</v>
      </c>
      <c r="F25" s="130">
        <f t="shared" si="2"/>
        <v>5519750</v>
      </c>
      <c r="G25" s="130">
        <f>'Chain Ladder - Amount'!AQ194</f>
        <v>4350800</v>
      </c>
      <c r="H25" s="162">
        <v>0.8</v>
      </c>
      <c r="I25" s="159" cm="1">
        <f t="array" ref="I25">INDEX('Chain Ladder - Count'!$E$219:$AM$219,D25)</f>
        <v>0.20580404478652115</v>
      </c>
      <c r="J25" s="130">
        <f t="shared" si="3"/>
        <v>908789.50096832018</v>
      </c>
      <c r="K25" s="130">
        <f t="shared" si="4"/>
        <v>5259589.5009683203</v>
      </c>
      <c r="L25" s="161">
        <f t="shared" si="5"/>
        <v>0.95286734018176911</v>
      </c>
    </row>
    <row r="26" spans="2:12" x14ac:dyDescent="0.25">
      <c r="B26" s="128">
        <f t="shared" si="0"/>
        <v>2020</v>
      </c>
      <c r="C26" s="129" t="s">
        <v>174</v>
      </c>
      <c r="D26" s="121">
        <f t="shared" si="1"/>
        <v>20</v>
      </c>
      <c r="E26" s="130">
        <f>'Premium and Membership Data'!C22</f>
        <v>12248500</v>
      </c>
      <c r="F26" s="130">
        <f t="shared" si="2"/>
        <v>6124250</v>
      </c>
      <c r="G26" s="130">
        <f>'Chain Ladder - Amount'!AQ195</f>
        <v>4000200</v>
      </c>
      <c r="H26" s="162">
        <v>0.8</v>
      </c>
      <c r="I26" s="159" cm="1">
        <f t="array" ref="I26">INDEX('Chain Ladder - Count'!$E$219:$AM$219,D26)</f>
        <v>0.22464879703720431</v>
      </c>
      <c r="J26" s="130">
        <f t="shared" si="3"/>
        <v>1100644.316204079</v>
      </c>
      <c r="K26" s="130">
        <f t="shared" si="4"/>
        <v>5100844.3162040785</v>
      </c>
      <c r="L26" s="161">
        <f t="shared" si="5"/>
        <v>0.8328928956531948</v>
      </c>
    </row>
    <row r="27" spans="2:12" x14ac:dyDescent="0.25">
      <c r="B27" s="128">
        <f t="shared" si="0"/>
        <v>2020</v>
      </c>
      <c r="C27" s="129" t="s">
        <v>175</v>
      </c>
      <c r="D27" s="121">
        <f t="shared" si="1"/>
        <v>19</v>
      </c>
      <c r="E27" s="130">
        <f>'Premium and Membership Data'!C23</f>
        <v>12248500</v>
      </c>
      <c r="F27" s="130">
        <f t="shared" si="2"/>
        <v>6124250</v>
      </c>
      <c r="G27" s="130">
        <f>'Chain Ladder - Amount'!AQ196</f>
        <v>3861400</v>
      </c>
      <c r="H27" s="162">
        <v>0.8</v>
      </c>
      <c r="I27" s="159" cm="1">
        <f t="array" ref="I27">INDEX('Chain Ladder - Count'!$E$219:$AM$219,D27)</f>
        <v>0.24499796066115009</v>
      </c>
      <c r="J27" s="130">
        <f t="shared" si="3"/>
        <v>1200343.0084632388</v>
      </c>
      <c r="K27" s="130">
        <f t="shared" si="4"/>
        <v>5061743.0084632393</v>
      </c>
      <c r="L27" s="161">
        <f t="shared" si="5"/>
        <v>0.82650822687892223</v>
      </c>
    </row>
    <row r="28" spans="2:12" x14ac:dyDescent="0.25">
      <c r="B28" s="128">
        <f t="shared" si="0"/>
        <v>2020</v>
      </c>
      <c r="C28" s="129" t="s">
        <v>176</v>
      </c>
      <c r="D28" s="121">
        <f t="shared" si="1"/>
        <v>18</v>
      </c>
      <c r="E28" s="130">
        <f>'Premium and Membership Data'!C24</f>
        <v>12248500</v>
      </c>
      <c r="F28" s="130">
        <f t="shared" si="2"/>
        <v>6124250</v>
      </c>
      <c r="G28" s="130">
        <f>'Chain Ladder - Amount'!AQ197</f>
        <v>4541000</v>
      </c>
      <c r="H28" s="162">
        <v>0.8</v>
      </c>
      <c r="I28" s="159" cm="1">
        <f t="array" ref="I28">INDEX('Chain Ladder - Count'!$E$219:$AM$219,D28)</f>
        <v>0.2725217006652455</v>
      </c>
      <c r="J28" s="130">
        <f t="shared" si="3"/>
        <v>1335192.8202393039</v>
      </c>
      <c r="K28" s="130">
        <f t="shared" si="4"/>
        <v>5876192.8202393036</v>
      </c>
      <c r="L28" s="161">
        <f t="shared" si="5"/>
        <v>0.95949590892587722</v>
      </c>
    </row>
    <row r="29" spans="2:12" x14ac:dyDescent="0.25">
      <c r="B29" s="128">
        <f t="shared" si="0"/>
        <v>2020</v>
      </c>
      <c r="C29" s="129" t="s">
        <v>177</v>
      </c>
      <c r="D29" s="121">
        <f t="shared" si="1"/>
        <v>17</v>
      </c>
      <c r="E29" s="130">
        <f>'Premium and Membership Data'!C25</f>
        <v>12248500</v>
      </c>
      <c r="F29" s="130">
        <f t="shared" si="2"/>
        <v>6124250</v>
      </c>
      <c r="G29" s="130">
        <f>'Chain Ladder - Amount'!AQ198</f>
        <v>4123600</v>
      </c>
      <c r="H29" s="162">
        <v>0.8</v>
      </c>
      <c r="I29" s="159" cm="1">
        <f t="array" ref="I29">INDEX('Chain Ladder - Count'!$E$219:$AM$219,D29)</f>
        <v>0.29123034139986814</v>
      </c>
      <c r="J29" s="130">
        <f t="shared" si="3"/>
        <v>1426853.9346545141</v>
      </c>
      <c r="K29" s="130">
        <f t="shared" si="4"/>
        <v>5550453.9346545143</v>
      </c>
      <c r="L29" s="161">
        <f t="shared" si="5"/>
        <v>0.90630753719304635</v>
      </c>
    </row>
    <row r="30" spans="2:12" x14ac:dyDescent="0.25">
      <c r="B30" s="128">
        <f t="shared" si="0"/>
        <v>2021</v>
      </c>
      <c r="C30" s="129" t="s">
        <v>178</v>
      </c>
      <c r="D30" s="121">
        <f t="shared" si="1"/>
        <v>16</v>
      </c>
      <c r="E30" s="130">
        <f>'Premium and Membership Data'!C26</f>
        <v>13105250</v>
      </c>
      <c r="F30" s="130">
        <f t="shared" si="2"/>
        <v>6552625</v>
      </c>
      <c r="G30" s="130">
        <f>'Chain Ladder - Amount'!AQ199</f>
        <v>3713600</v>
      </c>
      <c r="H30" s="162">
        <v>0.8</v>
      </c>
      <c r="I30" s="159" cm="1">
        <f t="array" ref="I30">INDEX('Chain Ladder - Count'!$E$219:$AM$219,D30)</f>
        <v>0.31601537003329616</v>
      </c>
      <c r="J30" s="130">
        <f t="shared" si="3"/>
        <v>1656584.1712515419</v>
      </c>
      <c r="K30" s="130">
        <f t="shared" si="4"/>
        <v>5370184.1712515419</v>
      </c>
      <c r="L30" s="161">
        <f t="shared" si="5"/>
        <v>0.81954700158357019</v>
      </c>
    </row>
    <row r="31" spans="2:12" x14ac:dyDescent="0.25">
      <c r="B31" s="128">
        <f t="shared" si="0"/>
        <v>2021</v>
      </c>
      <c r="C31" s="129" t="s">
        <v>179</v>
      </c>
      <c r="D31" s="121">
        <f t="shared" si="1"/>
        <v>15</v>
      </c>
      <c r="E31" s="130">
        <f>'Premium and Membership Data'!C27</f>
        <v>13105250</v>
      </c>
      <c r="F31" s="130">
        <f t="shared" si="2"/>
        <v>6552625</v>
      </c>
      <c r="G31" s="130">
        <f>'Chain Ladder - Amount'!AQ200</f>
        <v>3681800</v>
      </c>
      <c r="H31" s="162">
        <v>0.8</v>
      </c>
      <c r="I31" s="159" cm="1">
        <f t="array" ref="I31">INDEX('Chain Ladder - Count'!$E$219:$AM$219,D31)</f>
        <v>0.34029728628139078</v>
      </c>
      <c r="J31" s="130">
        <f t="shared" si="3"/>
        <v>1783872.4044156787</v>
      </c>
      <c r="K31" s="130">
        <f t="shared" si="4"/>
        <v>5465672.4044156782</v>
      </c>
      <c r="L31" s="161">
        <f t="shared" si="5"/>
        <v>0.83411951766134618</v>
      </c>
    </row>
    <row r="32" spans="2:12" x14ac:dyDescent="0.25">
      <c r="B32" s="128">
        <f t="shared" si="0"/>
        <v>2021</v>
      </c>
      <c r="C32" s="129" t="s">
        <v>180</v>
      </c>
      <c r="D32" s="121">
        <f t="shared" si="1"/>
        <v>14</v>
      </c>
      <c r="E32" s="130">
        <f>'Premium and Membership Data'!C28</f>
        <v>13105250</v>
      </c>
      <c r="F32" s="130">
        <f t="shared" si="2"/>
        <v>6552625</v>
      </c>
      <c r="G32" s="130">
        <f>'Chain Ladder - Amount'!AQ201</f>
        <v>3741600</v>
      </c>
      <c r="H32" s="162">
        <v>0.8</v>
      </c>
      <c r="I32" s="159" cm="1">
        <f t="array" ref="I32">INDEX('Chain Ladder - Count'!$E$219:$AM$219,D32)</f>
        <v>0.37360019784098097</v>
      </c>
      <c r="J32" s="130">
        <f t="shared" si="3"/>
        <v>1958449.5971022062</v>
      </c>
      <c r="K32" s="130">
        <f t="shared" si="4"/>
        <v>5700049.5971022062</v>
      </c>
      <c r="L32" s="161">
        <f t="shared" si="5"/>
        <v>0.8698879604894536</v>
      </c>
    </row>
    <row r="33" spans="2:12" x14ac:dyDescent="0.25">
      <c r="B33" s="128">
        <f t="shared" si="0"/>
        <v>2021</v>
      </c>
      <c r="C33" s="129" t="s">
        <v>181</v>
      </c>
      <c r="D33" s="121">
        <f t="shared" si="1"/>
        <v>13</v>
      </c>
      <c r="E33" s="130">
        <f>'Premium and Membership Data'!C29</f>
        <v>13105250</v>
      </c>
      <c r="F33" s="130">
        <f t="shared" si="2"/>
        <v>6552625</v>
      </c>
      <c r="G33" s="130">
        <f>'Chain Ladder - Amount'!AQ202</f>
        <v>3486800</v>
      </c>
      <c r="H33" s="162">
        <v>0.8</v>
      </c>
      <c r="I33" s="159" cm="1">
        <f t="array" ref="I33">INDEX('Chain Ladder - Count'!$E$219:$AM$219,D33)</f>
        <v>0.40817343337601342</v>
      </c>
      <c r="J33" s="130">
        <f t="shared" si="3"/>
        <v>2139685.9551003999</v>
      </c>
      <c r="K33" s="130">
        <f t="shared" si="4"/>
        <v>5626485.9551004004</v>
      </c>
      <c r="L33" s="161">
        <f t="shared" si="5"/>
        <v>0.8586613693138857</v>
      </c>
    </row>
    <row r="34" spans="2:12" x14ac:dyDescent="0.25">
      <c r="B34" s="128">
        <f t="shared" si="0"/>
        <v>2022</v>
      </c>
      <c r="C34" s="129" t="s">
        <v>182</v>
      </c>
      <c r="D34" s="121">
        <f t="shared" si="1"/>
        <v>12</v>
      </c>
      <c r="E34" s="130">
        <f>'Premium and Membership Data'!C30</f>
        <v>14149250</v>
      </c>
      <c r="F34" s="130">
        <f t="shared" si="2"/>
        <v>7074625</v>
      </c>
      <c r="G34" s="130">
        <f>'Chain Ladder - Amount'!AQ203</f>
        <v>2452200</v>
      </c>
      <c r="H34" s="162">
        <v>0.8</v>
      </c>
      <c r="I34" s="159" cm="1">
        <f t="array" ref="I34">INDEX('Chain Ladder - Count'!$E$219:$AM$219,D34)</f>
        <v>0.44671529687526079</v>
      </c>
      <c r="J34" s="130">
        <f t="shared" si="3"/>
        <v>2528274.5657249135</v>
      </c>
      <c r="K34" s="130">
        <f t="shared" si="4"/>
        <v>4980474.565724913</v>
      </c>
      <c r="L34" s="161">
        <f t="shared" si="5"/>
        <v>0.70399131624996558</v>
      </c>
    </row>
    <row r="35" spans="2:12" x14ac:dyDescent="0.25">
      <c r="B35" s="128">
        <f t="shared" si="0"/>
        <v>2022</v>
      </c>
      <c r="C35" s="129" t="s">
        <v>183</v>
      </c>
      <c r="D35" s="121">
        <f t="shared" si="1"/>
        <v>11</v>
      </c>
      <c r="E35" s="130">
        <f>'Premium and Membership Data'!C31</f>
        <v>14149250</v>
      </c>
      <c r="F35" s="130">
        <f t="shared" si="2"/>
        <v>7074625</v>
      </c>
      <c r="G35" s="130">
        <f>'Chain Ladder - Amount'!AQ204</f>
        <v>3626200</v>
      </c>
      <c r="H35" s="162">
        <v>0.8</v>
      </c>
      <c r="I35" s="159" cm="1">
        <f t="array" ref="I35">INDEX('Chain Ladder - Count'!$E$219:$AM$219,D35)</f>
        <v>0.482604646351533</v>
      </c>
      <c r="J35" s="130">
        <f t="shared" si="3"/>
        <v>2731397.5169557715</v>
      </c>
      <c r="K35" s="130">
        <f t="shared" si="4"/>
        <v>6357597.5169557715</v>
      </c>
      <c r="L35" s="161">
        <f t="shared" si="5"/>
        <v>0.89864798727222595</v>
      </c>
    </row>
    <row r="36" spans="2:12" x14ac:dyDescent="0.25">
      <c r="B36" s="128">
        <f t="shared" si="0"/>
        <v>2022</v>
      </c>
      <c r="C36" s="129" t="s">
        <v>184</v>
      </c>
      <c r="D36" s="121">
        <f t="shared" si="1"/>
        <v>10</v>
      </c>
      <c r="E36" s="130">
        <f>'Premium and Membership Data'!C32</f>
        <v>14149250</v>
      </c>
      <c r="F36" s="130">
        <f t="shared" si="2"/>
        <v>7074625</v>
      </c>
      <c r="G36" s="130">
        <f>'Chain Ladder - Amount'!AQ205</f>
        <v>2909600</v>
      </c>
      <c r="H36" s="162">
        <v>0.8</v>
      </c>
      <c r="I36" s="159" cm="1">
        <f t="array" ref="I36">INDEX('Chain Ladder - Count'!$E$219:$AM$219,D36)</f>
        <v>0.5162102492456131</v>
      </c>
      <c r="J36" s="130">
        <f t="shared" si="3"/>
        <v>2921595.1476553967</v>
      </c>
      <c r="K36" s="130">
        <f t="shared" si="4"/>
        <v>5831195.1476553967</v>
      </c>
      <c r="L36" s="161">
        <f t="shared" si="5"/>
        <v>0.82424088169413878</v>
      </c>
    </row>
    <row r="37" spans="2:12" x14ac:dyDescent="0.25">
      <c r="B37" s="128">
        <f t="shared" si="0"/>
        <v>2022</v>
      </c>
      <c r="C37" s="129" t="s">
        <v>185</v>
      </c>
      <c r="D37" s="121">
        <f t="shared" si="1"/>
        <v>9</v>
      </c>
      <c r="E37" s="130">
        <f>'Premium and Membership Data'!C33</f>
        <v>14149250</v>
      </c>
      <c r="F37" s="130">
        <f t="shared" si="2"/>
        <v>7074625</v>
      </c>
      <c r="G37" s="130">
        <f>'Chain Ladder - Amount'!AQ206</f>
        <v>3379200</v>
      </c>
      <c r="H37" s="162">
        <v>0.8</v>
      </c>
      <c r="I37" s="159" cm="1">
        <f t="array" ref="I37">INDEX('Chain Ladder - Count'!$E$219:$AM$219,D37)</f>
        <v>0.55093250666232207</v>
      </c>
      <c r="J37" s="130">
        <f t="shared" si="3"/>
        <v>3118112.7079567444</v>
      </c>
      <c r="K37" s="130">
        <f t="shared" si="4"/>
        <v>6497312.7079567444</v>
      </c>
      <c r="L37" s="161">
        <f t="shared" si="5"/>
        <v>0.91839676420400296</v>
      </c>
    </row>
    <row r="38" spans="2:12" x14ac:dyDescent="0.25">
      <c r="B38" s="128">
        <f t="shared" si="0"/>
        <v>2023</v>
      </c>
      <c r="C38" s="129" t="s">
        <v>186</v>
      </c>
      <c r="D38" s="121">
        <f t="shared" si="1"/>
        <v>8</v>
      </c>
      <c r="E38" s="130">
        <f>'Premium and Membership Data'!C34</f>
        <v>14918750</v>
      </c>
      <c r="F38" s="130">
        <f t="shared" si="2"/>
        <v>7459375</v>
      </c>
      <c r="G38" s="130">
        <f>'Chain Ladder - Amount'!AQ207</f>
        <v>2467600</v>
      </c>
      <c r="H38" s="162">
        <v>0.8</v>
      </c>
      <c r="I38" s="159" cm="1">
        <f t="array" ref="I38">INDEX('Chain Ladder - Count'!$E$219:$AM$219,D38)</f>
        <v>0.59038779950419706</v>
      </c>
      <c r="J38" s="130">
        <f t="shared" si="3"/>
        <v>3523139.1935412958</v>
      </c>
      <c r="K38" s="130">
        <f t="shared" si="4"/>
        <v>5990739.1935412958</v>
      </c>
      <c r="L38" s="161">
        <f t="shared" si="5"/>
        <v>0.80311543440855249</v>
      </c>
    </row>
    <row r="39" spans="2:12" x14ac:dyDescent="0.25">
      <c r="B39" s="128">
        <f t="shared" si="0"/>
        <v>2023</v>
      </c>
      <c r="C39" s="129" t="s">
        <v>187</v>
      </c>
      <c r="D39" s="121">
        <f t="shared" si="1"/>
        <v>7</v>
      </c>
      <c r="E39" s="130">
        <f>'Premium and Membership Data'!C35</f>
        <v>14918750</v>
      </c>
      <c r="F39" s="130">
        <f t="shared" si="2"/>
        <v>7459375</v>
      </c>
      <c r="G39" s="130">
        <f>'Chain Ladder - Amount'!AQ208</f>
        <v>2225000</v>
      </c>
      <c r="H39" s="162">
        <v>0.8</v>
      </c>
      <c r="I39" s="159" cm="1">
        <f t="array" ref="I39">INDEX('Chain Ladder - Count'!$E$219:$AM$219,D39)</f>
        <v>0.63333181760531376</v>
      </c>
      <c r="J39" s="130">
        <f t="shared" si="3"/>
        <v>3779407.6215597102</v>
      </c>
      <c r="K39" s="130">
        <f t="shared" si="4"/>
        <v>6004407.6215597102</v>
      </c>
      <c r="L39" s="161">
        <f t="shared" si="5"/>
        <v>0.80494781688274286</v>
      </c>
    </row>
    <row r="40" spans="2:12" x14ac:dyDescent="0.25">
      <c r="B40" s="128">
        <f t="shared" si="0"/>
        <v>2023</v>
      </c>
      <c r="C40" s="129" t="s">
        <v>188</v>
      </c>
      <c r="D40" s="121">
        <f t="shared" si="1"/>
        <v>6</v>
      </c>
      <c r="E40" s="130">
        <f>'Premium and Membership Data'!C36</f>
        <v>14918750</v>
      </c>
      <c r="F40" s="130">
        <f t="shared" si="2"/>
        <v>7459375</v>
      </c>
      <c r="G40" s="130">
        <f>'Chain Ladder - Amount'!AQ209</f>
        <v>1940800</v>
      </c>
      <c r="H40" s="162">
        <v>0.8</v>
      </c>
      <c r="I40" s="159" cm="1">
        <f t="array" ref="I40">INDEX('Chain Ladder - Count'!$E$219:$AM$219,D40)</f>
        <v>0.6791161099827383</v>
      </c>
      <c r="J40" s="130">
        <f t="shared" si="3"/>
        <v>4052625.3863219912</v>
      </c>
      <c r="K40" s="130">
        <f t="shared" si="4"/>
        <v>5993425.3863219917</v>
      </c>
      <c r="L40" s="161">
        <f t="shared" si="5"/>
        <v>0.80347554403981458</v>
      </c>
    </row>
    <row r="41" spans="2:12" x14ac:dyDescent="0.25">
      <c r="B41" s="128">
        <f t="shared" si="0"/>
        <v>2023</v>
      </c>
      <c r="C41" s="129" t="s">
        <v>189</v>
      </c>
      <c r="D41" s="121">
        <f t="shared" si="1"/>
        <v>5</v>
      </c>
      <c r="E41" s="130">
        <f>'Premium and Membership Data'!C37</f>
        <v>14918750</v>
      </c>
      <c r="F41" s="130">
        <f t="shared" si="2"/>
        <v>7459375</v>
      </c>
      <c r="G41" s="130">
        <f>'Chain Ladder - Amount'!AQ210</f>
        <v>1182400</v>
      </c>
      <c r="H41" s="162">
        <v>0.8</v>
      </c>
      <c r="I41" s="159" cm="1">
        <f t="array" ref="I41">INDEX('Chain Ladder - Count'!$E$219:$AM$219,D41)</f>
        <v>0.73708408653109403</v>
      </c>
      <c r="J41" s="130">
        <f t="shared" si="3"/>
        <v>4398549.2863743035</v>
      </c>
      <c r="K41" s="130">
        <f t="shared" si="4"/>
        <v>5580949.2863743035</v>
      </c>
      <c r="L41" s="161">
        <f t="shared" si="5"/>
        <v>0.74817920889810519</v>
      </c>
    </row>
    <row r="42" spans="2:12" x14ac:dyDescent="0.25">
      <c r="B42" s="128">
        <f t="shared" si="0"/>
        <v>2024</v>
      </c>
      <c r="C42" s="129" t="s">
        <v>190</v>
      </c>
      <c r="D42" s="121">
        <f t="shared" si="1"/>
        <v>4</v>
      </c>
      <c r="E42" s="130">
        <f>'Premium and Membership Data'!C38</f>
        <v>14835500</v>
      </c>
      <c r="F42" s="130">
        <f t="shared" si="2"/>
        <v>7417750</v>
      </c>
      <c r="G42" s="130">
        <f>'Chain Ladder - Amount'!AQ211</f>
        <v>936200</v>
      </c>
      <c r="H42" s="162">
        <v>0.8</v>
      </c>
      <c r="I42" s="159" cm="1">
        <f t="array" ref="I42">INDEX('Chain Ladder - Count'!$E$219:$AM$219,D42)</f>
        <v>0.81199417821601028</v>
      </c>
      <c r="J42" s="130">
        <f t="shared" si="3"/>
        <v>4818535.8523694491</v>
      </c>
      <c r="K42" s="130">
        <f t="shared" si="4"/>
        <v>5754735.8523694491</v>
      </c>
      <c r="L42" s="161">
        <f t="shared" si="5"/>
        <v>0.77580612077374533</v>
      </c>
    </row>
    <row r="43" spans="2:12" x14ac:dyDescent="0.25">
      <c r="B43" s="128">
        <f t="shared" si="0"/>
        <v>2024</v>
      </c>
      <c r="C43" s="129" t="s">
        <v>191</v>
      </c>
      <c r="D43" s="121">
        <f t="shared" si="1"/>
        <v>3</v>
      </c>
      <c r="E43" s="130">
        <f>'Premium and Membership Data'!C39</f>
        <v>14835500</v>
      </c>
      <c r="F43" s="130">
        <f t="shared" si="2"/>
        <v>7417750</v>
      </c>
      <c r="G43" s="130">
        <f>'Chain Ladder - Amount'!AQ212</f>
        <v>298800</v>
      </c>
      <c r="H43" s="162">
        <v>0.8</v>
      </c>
      <c r="I43" s="159" cm="1">
        <f t="array" ref="I43">INDEX('Chain Ladder - Count'!$E$219:$AM$219,D43)</f>
        <v>0.90860691324487031</v>
      </c>
      <c r="J43" s="130">
        <f t="shared" si="3"/>
        <v>5391855.14457771</v>
      </c>
      <c r="K43" s="130">
        <f t="shared" si="4"/>
        <v>5690655.14457771</v>
      </c>
      <c r="L43" s="161">
        <f t="shared" si="5"/>
        <v>0.76716728719324723</v>
      </c>
    </row>
    <row r="44" spans="2:12" x14ac:dyDescent="0.25">
      <c r="B44" s="128">
        <f t="shared" si="0"/>
        <v>2024</v>
      </c>
      <c r="C44" s="129" t="s">
        <v>192</v>
      </c>
      <c r="D44" s="121">
        <f t="shared" si="1"/>
        <v>2</v>
      </c>
      <c r="E44" s="130">
        <f>'Premium and Membership Data'!C40</f>
        <v>14835500</v>
      </c>
      <c r="F44" s="130">
        <f t="shared" si="2"/>
        <v>7417750</v>
      </c>
      <c r="G44" s="130">
        <f>'Chain Ladder - Amount'!AQ213</f>
        <v>267200</v>
      </c>
      <c r="H44" s="162">
        <v>0.8</v>
      </c>
      <c r="I44" s="159" cm="1">
        <f t="array" ref="I44">INDEX('Chain Ladder - Count'!$E$219:$AM$219,D44)</f>
        <v>0.97715172831121755</v>
      </c>
      <c r="J44" s="130">
        <f t="shared" si="3"/>
        <v>5798613.786144428</v>
      </c>
      <c r="K44" s="130">
        <f t="shared" si="4"/>
        <v>6065813.786144428</v>
      </c>
      <c r="L44" s="161">
        <f t="shared" si="5"/>
        <v>0.81774308734379397</v>
      </c>
    </row>
    <row r="45" spans="2:12" x14ac:dyDescent="0.25">
      <c r="B45" s="131">
        <f t="shared" si="0"/>
        <v>2024</v>
      </c>
      <c r="C45" s="132" t="s">
        <v>193</v>
      </c>
      <c r="D45" s="167">
        <v>1</v>
      </c>
      <c r="E45" s="163">
        <f>'Premium and Membership Data'!C41</f>
        <v>14835500</v>
      </c>
      <c r="F45" s="163">
        <f t="shared" si="2"/>
        <v>7417750</v>
      </c>
      <c r="G45" s="163">
        <f>'Chain Ladder - Amount'!AQ214</f>
        <v>63200</v>
      </c>
      <c r="H45" s="164">
        <v>0.8</v>
      </c>
      <c r="I45" s="165" cm="1">
        <f t="array" ref="I45">INDEX('Chain Ladder - Count'!$E$219:$AM$219,D45)</f>
        <v>0.99476393773798732</v>
      </c>
      <c r="J45" s="163">
        <f t="shared" si="3"/>
        <v>5903128.1593247652</v>
      </c>
      <c r="K45" s="163">
        <f t="shared" si="4"/>
        <v>5966328.1593247652</v>
      </c>
      <c r="L45" s="166">
        <f t="shared" si="5"/>
        <v>0.80433125399545213</v>
      </c>
    </row>
    <row r="46" spans="2:12" ht="14" x14ac:dyDescent="0.3">
      <c r="B46" s="206" t="s">
        <v>197</v>
      </c>
      <c r="C46" s="207"/>
      <c r="D46" s="208"/>
      <c r="E46" s="209">
        <f>SUM(E10:E45)</f>
        <v>422269000</v>
      </c>
      <c r="F46" s="209">
        <f>SUM(F10:F45)</f>
        <v>211134500</v>
      </c>
      <c r="G46" s="209">
        <f>SUM(G10:G45)</f>
        <v>106940800</v>
      </c>
      <c r="H46" s="210"/>
      <c r="I46" s="211"/>
      <c r="J46" s="209">
        <f>SUM(J10:J45)</f>
        <v>67123212.212702394</v>
      </c>
      <c r="K46" s="209">
        <f>SUM(K10:K45)</f>
        <v>174064012.21270242</v>
      </c>
      <c r="L46" s="212">
        <f t="shared" si="5"/>
        <v>0.82442240473585526</v>
      </c>
    </row>
    <row r="47" spans="2:12" x14ac:dyDescent="0.25">
      <c r="B47" s="129"/>
      <c r="C47" s="129"/>
      <c r="D47" s="7"/>
      <c r="E47" s="130"/>
      <c r="F47" s="130"/>
      <c r="G47" s="130"/>
      <c r="H47" s="162"/>
      <c r="I47" s="159"/>
      <c r="J47" s="130"/>
      <c r="K47" s="130"/>
      <c r="L47" s="160"/>
    </row>
    <row r="48" spans="2:12" x14ac:dyDescent="0.25">
      <c r="B48" s="69" t="s">
        <v>194</v>
      </c>
      <c r="C48" s="69" t="s">
        <v>238</v>
      </c>
      <c r="E48" s="13"/>
      <c r="F48" s="13"/>
      <c r="G48" s="67"/>
      <c r="H48" s="70"/>
      <c r="I48" s="69"/>
      <c r="J48" s="71"/>
    </row>
    <row r="49" spans="2:10" x14ac:dyDescent="0.25">
      <c r="B49" s="72" t="s">
        <v>195</v>
      </c>
      <c r="C49" s="69" t="s">
        <v>239</v>
      </c>
      <c r="E49" s="13"/>
      <c r="F49" s="13"/>
      <c r="G49" s="67"/>
      <c r="H49" s="70"/>
      <c r="I49" s="69"/>
      <c r="J49" s="71"/>
    </row>
    <row r="50" spans="2:10" x14ac:dyDescent="0.25">
      <c r="C50" s="72" t="s">
        <v>196</v>
      </c>
    </row>
    <row r="51" spans="2:10" x14ac:dyDescent="0.25">
      <c r="B51" s="72"/>
      <c r="C51" s="69"/>
    </row>
  </sheetData>
  <printOptions gridLines="1"/>
  <pageMargins left="0.70866141732283472" right="0.70866141732283472" top="0.74803149606299213" bottom="0.74803149606299213" header="0.31496062992125984" footer="0.31496062992125984"/>
  <pageSetup paperSize="9" scale="5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B7053-64EC-4D6A-AC6A-283FBBB75D18}">
  <sheetPr codeName="Sheet10">
    <pageSetUpPr fitToPage="1"/>
  </sheetPr>
  <dimension ref="B1:AT140"/>
  <sheetViews>
    <sheetView showGridLines="0" zoomScale="75" zoomScaleNormal="75" workbookViewId="0">
      <selection activeCell="C2" sqref="C2"/>
    </sheetView>
  </sheetViews>
  <sheetFormatPr defaultColWidth="8.7265625" defaultRowHeight="13.5" x14ac:dyDescent="0.25"/>
  <cols>
    <col min="1" max="1" width="3.7265625" style="1" customWidth="1"/>
    <col min="2" max="2" width="4.1796875" style="1" customWidth="1"/>
    <col min="3" max="5" width="18.7265625" style="1" customWidth="1"/>
    <col min="6" max="43" width="12.54296875" style="1" customWidth="1"/>
    <col min="44" max="46" width="14.7265625" style="1" customWidth="1"/>
    <col min="47" max="16384" width="8.7265625" style="1"/>
  </cols>
  <sheetData>
    <row r="1" spans="2:41" x14ac:dyDescent="0.25">
      <c r="C1" s="72"/>
      <c r="D1" s="72"/>
    </row>
    <row r="2" spans="2:41" ht="14" x14ac:dyDescent="0.3">
      <c r="C2" s="2" t="s">
        <v>109</v>
      </c>
      <c r="D2" s="2"/>
    </row>
    <row r="4" spans="2:41" x14ac:dyDescent="0.25">
      <c r="C4" s="1" t="s">
        <v>55</v>
      </c>
    </row>
    <row r="5" spans="2:41" ht="14" x14ac:dyDescent="0.3">
      <c r="F5" s="244" t="s">
        <v>36</v>
      </c>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row>
    <row r="6" spans="2:41" s="173" customFormat="1" ht="28" x14ac:dyDescent="0.35">
      <c r="C6" s="174" t="s">
        <v>151</v>
      </c>
      <c r="D6" s="174" t="s">
        <v>152</v>
      </c>
      <c r="E6" s="174" t="s">
        <v>202</v>
      </c>
      <c r="F6" s="175">
        <v>0</v>
      </c>
      <c r="G6" s="175">
        <f t="shared" ref="G6:H6" si="0">F6+1</f>
        <v>1</v>
      </c>
      <c r="H6" s="175">
        <f t="shared" si="0"/>
        <v>2</v>
      </c>
      <c r="I6" s="175">
        <f t="shared" ref="I6" si="1">H6+1</f>
        <v>3</v>
      </c>
      <c r="J6" s="175">
        <f t="shared" ref="J6" si="2">I6+1</f>
        <v>4</v>
      </c>
      <c r="K6" s="175">
        <f t="shared" ref="K6" si="3">J6+1</f>
        <v>5</v>
      </c>
      <c r="L6" s="175">
        <f t="shared" ref="L6" si="4">K6+1</f>
        <v>6</v>
      </c>
      <c r="M6" s="175">
        <f t="shared" ref="M6" si="5">L6+1</f>
        <v>7</v>
      </c>
      <c r="N6" s="175">
        <f t="shared" ref="N6" si="6">M6+1</f>
        <v>8</v>
      </c>
      <c r="O6" s="175">
        <f t="shared" ref="O6" si="7">N6+1</f>
        <v>9</v>
      </c>
      <c r="P6" s="175">
        <f t="shared" ref="P6" si="8">O6+1</f>
        <v>10</v>
      </c>
      <c r="Q6" s="175">
        <f t="shared" ref="Q6" si="9">P6+1</f>
        <v>11</v>
      </c>
      <c r="R6" s="175">
        <f t="shared" ref="R6" si="10">Q6+1</f>
        <v>12</v>
      </c>
      <c r="S6" s="175">
        <f t="shared" ref="S6" si="11">R6+1</f>
        <v>13</v>
      </c>
      <c r="T6" s="175">
        <f t="shared" ref="T6" si="12">S6+1</f>
        <v>14</v>
      </c>
      <c r="U6" s="175">
        <f t="shared" ref="U6" si="13">T6+1</f>
        <v>15</v>
      </c>
      <c r="V6" s="175">
        <f t="shared" ref="V6" si="14">U6+1</f>
        <v>16</v>
      </c>
      <c r="W6" s="175">
        <f t="shared" ref="W6" si="15">V6+1</f>
        <v>17</v>
      </c>
      <c r="X6" s="175">
        <f t="shared" ref="X6" si="16">W6+1</f>
        <v>18</v>
      </c>
      <c r="Y6" s="175">
        <f t="shared" ref="Y6" si="17">X6+1</f>
        <v>19</v>
      </c>
      <c r="Z6" s="175">
        <f t="shared" ref="Z6" si="18">Y6+1</f>
        <v>20</v>
      </c>
      <c r="AA6" s="175">
        <f t="shared" ref="AA6" si="19">Z6+1</f>
        <v>21</v>
      </c>
      <c r="AB6" s="175">
        <f t="shared" ref="AB6" si="20">AA6+1</f>
        <v>22</v>
      </c>
      <c r="AC6" s="175">
        <f t="shared" ref="AC6" si="21">AB6+1</f>
        <v>23</v>
      </c>
      <c r="AD6" s="175">
        <f t="shared" ref="AD6" si="22">AC6+1</f>
        <v>24</v>
      </c>
      <c r="AE6" s="175">
        <f t="shared" ref="AE6" si="23">AD6+1</f>
        <v>25</v>
      </c>
      <c r="AF6" s="175">
        <f t="shared" ref="AF6" si="24">AE6+1</f>
        <v>26</v>
      </c>
      <c r="AG6" s="175">
        <f t="shared" ref="AG6" si="25">AF6+1</f>
        <v>27</v>
      </c>
      <c r="AH6" s="175">
        <f t="shared" ref="AH6" si="26">AG6+1</f>
        <v>28</v>
      </c>
      <c r="AI6" s="175">
        <f t="shared" ref="AI6" si="27">AH6+1</f>
        <v>29</v>
      </c>
      <c r="AJ6" s="175">
        <f t="shared" ref="AJ6" si="28">AI6+1</f>
        <v>30</v>
      </c>
      <c r="AK6" s="175">
        <f t="shared" ref="AK6" si="29">AJ6+1</f>
        <v>31</v>
      </c>
      <c r="AL6" s="175">
        <f t="shared" ref="AL6" si="30">AK6+1</f>
        <v>32</v>
      </c>
      <c r="AM6" s="175">
        <f t="shared" ref="AM6" si="31">AL6+1</f>
        <v>33</v>
      </c>
      <c r="AN6" s="175">
        <f t="shared" ref="AN6" si="32">AM6+1</f>
        <v>34</v>
      </c>
      <c r="AO6" s="176">
        <f t="shared" ref="AO6" si="33">AN6+1</f>
        <v>35</v>
      </c>
    </row>
    <row r="7" spans="2:41" ht="15.75" customHeight="1" x14ac:dyDescent="0.3">
      <c r="B7" s="245" t="s">
        <v>52</v>
      </c>
      <c r="C7" s="122">
        <f>_xlfn.NUMBERVALUE(LEFT(D7,4))</f>
        <v>2016</v>
      </c>
      <c r="D7" s="29" t="s">
        <v>158</v>
      </c>
      <c r="E7" s="90">
        <f>'Premium and Membership Data'!D6/'Premium and Membership Data'!$D$6</f>
        <v>1</v>
      </c>
      <c r="F7" s="3">
        <f>IF('Chain Ladder - Count'!E9="","",'Chain Ladder - Count'!E9/$E7)</f>
        <v>0</v>
      </c>
      <c r="G7" s="3">
        <f>IF('Chain Ladder - Count'!F9="","",'Chain Ladder - Count'!F9/$E7)</f>
        <v>1</v>
      </c>
      <c r="H7" s="3">
        <f>IF('Chain Ladder - Count'!G9="","",'Chain Ladder - Count'!G9/$E7)</f>
        <v>2</v>
      </c>
      <c r="I7" s="3">
        <f>IF('Chain Ladder - Count'!H9="","",'Chain Ladder - Count'!H9/$E7)</f>
        <v>5</v>
      </c>
      <c r="J7" s="3">
        <f>IF('Chain Ladder - Count'!I9="","",'Chain Ladder - Count'!I9/$E7)</f>
        <v>5</v>
      </c>
      <c r="K7" s="3">
        <f>IF('Chain Ladder - Count'!J9="","",'Chain Ladder - Count'!J9/$E7)</f>
        <v>2</v>
      </c>
      <c r="L7" s="3">
        <f>IF('Chain Ladder - Count'!K9="","",'Chain Ladder - Count'!K9/$E7)</f>
        <v>3</v>
      </c>
      <c r="M7" s="3">
        <f>IF('Chain Ladder - Count'!L9="","",'Chain Ladder - Count'!L9/$E7)</f>
        <v>6</v>
      </c>
      <c r="N7" s="3">
        <f>IF('Chain Ladder - Count'!M9="","",'Chain Ladder - Count'!M9/$E7)</f>
        <v>4</v>
      </c>
      <c r="O7" s="3">
        <f>IF('Chain Ladder - Count'!N9="","",'Chain Ladder - Count'!N9/$E7)</f>
        <v>2</v>
      </c>
      <c r="P7" s="3">
        <f>IF('Chain Ladder - Count'!O9="","",'Chain Ladder - Count'!O9/$E7)</f>
        <v>1</v>
      </c>
      <c r="Q7" s="3">
        <f>IF('Chain Ladder - Count'!P9="","",'Chain Ladder - Count'!P9/$E7)</f>
        <v>2</v>
      </c>
      <c r="R7" s="3">
        <f>IF('Chain Ladder - Count'!Q9="","",'Chain Ladder - Count'!Q9/$E7)</f>
        <v>0</v>
      </c>
      <c r="S7" s="3">
        <f>IF('Chain Ladder - Count'!R9="","",'Chain Ladder - Count'!R9/$E7)</f>
        <v>1</v>
      </c>
      <c r="T7" s="3">
        <f>IF('Chain Ladder - Count'!S9="","",'Chain Ladder - Count'!S9/$E7)</f>
        <v>0</v>
      </c>
      <c r="U7" s="3">
        <f>IF('Chain Ladder - Count'!T9="","",'Chain Ladder - Count'!T9/$E7)</f>
        <v>0</v>
      </c>
      <c r="V7" s="3">
        <f>IF('Chain Ladder - Count'!U9="","",'Chain Ladder - Count'!U9/$E7)</f>
        <v>1</v>
      </c>
      <c r="W7" s="3">
        <f>IF('Chain Ladder - Count'!V9="","",'Chain Ladder - Count'!V9/$E7)</f>
        <v>0</v>
      </c>
      <c r="X7" s="3">
        <f>IF('Chain Ladder - Count'!W9="","",'Chain Ladder - Count'!W9/$E7)</f>
        <v>0</v>
      </c>
      <c r="Y7" s="3">
        <f>IF('Chain Ladder - Count'!X9="","",'Chain Ladder - Count'!X9/$E7)</f>
        <v>0</v>
      </c>
      <c r="Z7" s="3">
        <f>IF('Chain Ladder - Count'!Y9="","",'Chain Ladder - Count'!Y9/$E7)</f>
        <v>0</v>
      </c>
      <c r="AA7" s="3">
        <f>IF('Chain Ladder - Count'!Z9="","",'Chain Ladder - Count'!Z9/$E7)</f>
        <v>2</v>
      </c>
      <c r="AB7" s="3">
        <f>IF('Chain Ladder - Count'!AA9="","",'Chain Ladder - Count'!AA9/$E7)</f>
        <v>1</v>
      </c>
      <c r="AC7" s="3">
        <f>IF('Chain Ladder - Count'!AB9="","",'Chain Ladder - Count'!AB9/$E7)</f>
        <v>4</v>
      </c>
      <c r="AD7" s="3">
        <f>IF('Chain Ladder - Count'!AC9="","",'Chain Ladder - Count'!AC9/$E7)</f>
        <v>1</v>
      </c>
      <c r="AE7" s="3">
        <f>IF('Chain Ladder - Count'!AD9="","",'Chain Ladder - Count'!AD9/$E7)</f>
        <v>1</v>
      </c>
      <c r="AF7" s="3">
        <f>IF('Chain Ladder - Count'!AE9="","",'Chain Ladder - Count'!AE9/$E7)</f>
        <v>1</v>
      </c>
      <c r="AG7" s="3">
        <f>IF('Chain Ladder - Count'!AF9="","",'Chain Ladder - Count'!AF9/$E7)</f>
        <v>2</v>
      </c>
      <c r="AH7" s="3">
        <f>IF('Chain Ladder - Count'!AG9="","",'Chain Ladder - Count'!AG9/$E7)</f>
        <v>1</v>
      </c>
      <c r="AI7" s="3">
        <f>IF('Chain Ladder - Count'!AH9="","",'Chain Ladder - Count'!AH9/$E7)</f>
        <v>1</v>
      </c>
      <c r="AJ7" s="3">
        <f>IF('Chain Ladder - Count'!AI9="","",'Chain Ladder - Count'!AI9/$E7)</f>
        <v>2</v>
      </c>
      <c r="AK7" s="3">
        <f>IF('Chain Ladder - Count'!AJ9="","",'Chain Ladder - Count'!AJ9/$E7)</f>
        <v>0</v>
      </c>
      <c r="AL7" s="3">
        <f>IF('Chain Ladder - Count'!AK9="","",'Chain Ladder - Count'!AK9/$E7)</f>
        <v>1</v>
      </c>
      <c r="AM7" s="3">
        <f>IF('Chain Ladder - Count'!AL9="","",'Chain Ladder - Count'!AL9/$E7)</f>
        <v>0</v>
      </c>
      <c r="AN7" s="3">
        <f>IF('Chain Ladder - Count'!AM9="","",'Chain Ladder - Count'!AM9/$E7)</f>
        <v>0</v>
      </c>
      <c r="AO7" s="6">
        <f>IF('Chain Ladder - Count'!AN9="","",'Chain Ladder - Count'!AN9/$E7)</f>
        <v>0</v>
      </c>
    </row>
    <row r="8" spans="2:41" ht="15.75" customHeight="1" x14ac:dyDescent="0.3">
      <c r="B8" s="245"/>
      <c r="C8" s="122">
        <f t="shared" ref="C8:C42" si="34">_xlfn.NUMBERVALUE(LEFT(D8,4))</f>
        <v>2016</v>
      </c>
      <c r="D8" s="29" t="s">
        <v>159</v>
      </c>
      <c r="E8" s="73">
        <f>'Premium and Membership Data'!D7/'Premium and Membership Data'!$D$6</f>
        <v>1</v>
      </c>
      <c r="F8" s="3">
        <f>IF('Chain Ladder - Count'!E10="","",'Chain Ladder - Count'!E10/$E8)</f>
        <v>0</v>
      </c>
      <c r="G8" s="3">
        <f>IF('Chain Ladder - Count'!F10="","",'Chain Ladder - Count'!F10/$E8)</f>
        <v>0</v>
      </c>
      <c r="H8" s="3">
        <f>IF('Chain Ladder - Count'!G10="","",'Chain Ladder - Count'!G10/$E8)</f>
        <v>1</v>
      </c>
      <c r="I8" s="3">
        <f>IF('Chain Ladder - Count'!H10="","",'Chain Ladder - Count'!H10/$E8)</f>
        <v>0</v>
      </c>
      <c r="J8" s="3">
        <f>IF('Chain Ladder - Count'!I10="","",'Chain Ladder - Count'!I10/$E8)</f>
        <v>3</v>
      </c>
      <c r="K8" s="3">
        <f>IF('Chain Ladder - Count'!J10="","",'Chain Ladder - Count'!J10/$E8)</f>
        <v>2</v>
      </c>
      <c r="L8" s="3">
        <f>IF('Chain Ladder - Count'!K10="","",'Chain Ladder - Count'!K10/$E8)</f>
        <v>1</v>
      </c>
      <c r="M8" s="3">
        <f>IF('Chain Ladder - Count'!L10="","",'Chain Ladder - Count'!L10/$E8)</f>
        <v>4</v>
      </c>
      <c r="N8" s="3">
        <f>IF('Chain Ladder - Count'!M10="","",'Chain Ladder - Count'!M10/$E8)</f>
        <v>1</v>
      </c>
      <c r="O8" s="3">
        <f>IF('Chain Ladder - Count'!N10="","",'Chain Ladder - Count'!N10/$E8)</f>
        <v>2</v>
      </c>
      <c r="P8" s="3">
        <f>IF('Chain Ladder - Count'!O10="","",'Chain Ladder - Count'!O10/$E8)</f>
        <v>3</v>
      </c>
      <c r="Q8" s="3">
        <f>IF('Chain Ladder - Count'!P10="","",'Chain Ladder - Count'!P10/$E8)</f>
        <v>1</v>
      </c>
      <c r="R8" s="3">
        <f>IF('Chain Ladder - Count'!Q10="","",'Chain Ladder - Count'!Q10/$E8)</f>
        <v>1</v>
      </c>
      <c r="S8" s="3">
        <f>IF('Chain Ladder - Count'!R10="","",'Chain Ladder - Count'!R10/$E8)</f>
        <v>1</v>
      </c>
      <c r="T8" s="3">
        <f>IF('Chain Ladder - Count'!S10="","",'Chain Ladder - Count'!S10/$E8)</f>
        <v>4</v>
      </c>
      <c r="U8" s="3">
        <f>IF('Chain Ladder - Count'!T10="","",'Chain Ladder - Count'!T10/$E8)</f>
        <v>1</v>
      </c>
      <c r="V8" s="3">
        <f>IF('Chain Ladder - Count'!U10="","",'Chain Ladder - Count'!U10/$E8)</f>
        <v>2</v>
      </c>
      <c r="W8" s="3">
        <f>IF('Chain Ladder - Count'!V10="","",'Chain Ladder - Count'!V10/$E8)</f>
        <v>0</v>
      </c>
      <c r="X8" s="3">
        <f>IF('Chain Ladder - Count'!W10="","",'Chain Ladder - Count'!W10/$E8)</f>
        <v>2</v>
      </c>
      <c r="Y8" s="3">
        <f>IF('Chain Ladder - Count'!X10="","",'Chain Ladder - Count'!X10/$E8)</f>
        <v>0</v>
      </c>
      <c r="Z8" s="3">
        <f>IF('Chain Ladder - Count'!Y10="","",'Chain Ladder - Count'!Y10/$E8)</f>
        <v>0</v>
      </c>
      <c r="AA8" s="3">
        <f>IF('Chain Ladder - Count'!Z10="","",'Chain Ladder - Count'!Z10/$E8)</f>
        <v>0</v>
      </c>
      <c r="AB8" s="3">
        <f>IF('Chain Ladder - Count'!AA10="","",'Chain Ladder - Count'!AA10/$E8)</f>
        <v>2</v>
      </c>
      <c r="AC8" s="3">
        <f>IF('Chain Ladder - Count'!AB10="","",'Chain Ladder - Count'!AB10/$E8)</f>
        <v>3</v>
      </c>
      <c r="AD8" s="3">
        <f>IF('Chain Ladder - Count'!AC10="","",'Chain Ladder - Count'!AC10/$E8)</f>
        <v>0</v>
      </c>
      <c r="AE8" s="3">
        <f>IF('Chain Ladder - Count'!AD10="","",'Chain Ladder - Count'!AD10/$E8)</f>
        <v>1</v>
      </c>
      <c r="AF8" s="3">
        <f>IF('Chain Ladder - Count'!AE10="","",'Chain Ladder - Count'!AE10/$E8)</f>
        <v>0</v>
      </c>
      <c r="AG8" s="3">
        <f>IF('Chain Ladder - Count'!AF10="","",'Chain Ladder - Count'!AF10/$E8)</f>
        <v>0</v>
      </c>
      <c r="AH8" s="3">
        <f>IF('Chain Ladder - Count'!AG10="","",'Chain Ladder - Count'!AG10/$E8)</f>
        <v>0</v>
      </c>
      <c r="AI8" s="3">
        <f>IF('Chain Ladder - Count'!AH10="","",'Chain Ladder - Count'!AH10/$E8)</f>
        <v>1</v>
      </c>
      <c r="AJ8" s="3">
        <f>IF('Chain Ladder - Count'!AI10="","",'Chain Ladder - Count'!AI10/$E8)</f>
        <v>0</v>
      </c>
      <c r="AK8" s="3">
        <f>IF('Chain Ladder - Count'!AJ10="","",'Chain Ladder - Count'!AJ10/$E8)</f>
        <v>0</v>
      </c>
      <c r="AL8" s="3">
        <f>IF('Chain Ladder - Count'!AK10="","",'Chain Ladder - Count'!AK10/$E8)</f>
        <v>0</v>
      </c>
      <c r="AM8" s="3">
        <f>IF('Chain Ladder - Count'!AL10="","",'Chain Ladder - Count'!AL10/$E8)</f>
        <v>0</v>
      </c>
      <c r="AN8" s="3">
        <f>IF('Chain Ladder - Count'!AM10="","",'Chain Ladder - Count'!AM10/$E8)</f>
        <v>1.6</v>
      </c>
      <c r="AO8" s="6" t="str">
        <f>IF('Chain Ladder - Count'!AN10="","",'Chain Ladder - Count'!AN10/$E8)</f>
        <v/>
      </c>
    </row>
    <row r="9" spans="2:41" ht="15.75" customHeight="1" x14ac:dyDescent="0.3">
      <c r="B9" s="245"/>
      <c r="C9" s="122">
        <f t="shared" si="34"/>
        <v>2016</v>
      </c>
      <c r="D9" s="29" t="s">
        <v>160</v>
      </c>
      <c r="E9" s="73">
        <f>'Premium and Membership Data'!D8/'Premium and Membership Data'!$D$6</f>
        <v>1</v>
      </c>
      <c r="F9" s="3">
        <f>IF('Chain Ladder - Count'!E11="","",'Chain Ladder - Count'!E11/$E9)</f>
        <v>0</v>
      </c>
      <c r="G9" s="3">
        <f>IF('Chain Ladder - Count'!F11="","",'Chain Ladder - Count'!F11/$E9)</f>
        <v>4</v>
      </c>
      <c r="H9" s="3">
        <f>IF('Chain Ladder - Count'!G11="","",'Chain Ladder - Count'!G11/$E9)</f>
        <v>1</v>
      </c>
      <c r="I9" s="3">
        <f>IF('Chain Ladder - Count'!H11="","",'Chain Ladder - Count'!H11/$E9)</f>
        <v>8</v>
      </c>
      <c r="J9" s="3">
        <f>IF('Chain Ladder - Count'!I11="","",'Chain Ladder - Count'!I11/$E9)</f>
        <v>8</v>
      </c>
      <c r="K9" s="3">
        <f>IF('Chain Ladder - Count'!J11="","",'Chain Ladder - Count'!J11/$E9)</f>
        <v>3</v>
      </c>
      <c r="L9" s="3">
        <f>IF('Chain Ladder - Count'!K11="","",'Chain Ladder - Count'!K11/$E9)</f>
        <v>4</v>
      </c>
      <c r="M9" s="3">
        <f>IF('Chain Ladder - Count'!L11="","",'Chain Ladder - Count'!L11/$E9)</f>
        <v>2</v>
      </c>
      <c r="N9" s="3">
        <f>IF('Chain Ladder - Count'!M11="","",'Chain Ladder - Count'!M11/$E9)</f>
        <v>3</v>
      </c>
      <c r="O9" s="3">
        <f>IF('Chain Ladder - Count'!N11="","",'Chain Ladder - Count'!N11/$E9)</f>
        <v>1</v>
      </c>
      <c r="P9" s="3">
        <f>IF('Chain Ladder - Count'!O11="","",'Chain Ladder - Count'!O11/$E9)</f>
        <v>2</v>
      </c>
      <c r="Q9" s="3">
        <f>IF('Chain Ladder - Count'!P11="","",'Chain Ladder - Count'!P11/$E9)</f>
        <v>3</v>
      </c>
      <c r="R9" s="3">
        <f>IF('Chain Ladder - Count'!Q11="","",'Chain Ladder - Count'!Q11/$E9)</f>
        <v>2</v>
      </c>
      <c r="S9" s="3">
        <f>IF('Chain Ladder - Count'!R11="","",'Chain Ladder - Count'!R11/$E9)</f>
        <v>1</v>
      </c>
      <c r="T9" s="3">
        <f>IF('Chain Ladder - Count'!S11="","",'Chain Ladder - Count'!S11/$E9)</f>
        <v>0</v>
      </c>
      <c r="U9" s="3">
        <f>IF('Chain Ladder - Count'!T11="","",'Chain Ladder - Count'!T11/$E9)</f>
        <v>2</v>
      </c>
      <c r="V9" s="3">
        <f>IF('Chain Ladder - Count'!U11="","",'Chain Ladder - Count'!U11/$E9)</f>
        <v>1</v>
      </c>
      <c r="W9" s="3">
        <f>IF('Chain Ladder - Count'!V11="","",'Chain Ladder - Count'!V11/$E9)</f>
        <v>0</v>
      </c>
      <c r="X9" s="3">
        <f>IF('Chain Ladder - Count'!W11="","",'Chain Ladder - Count'!W11/$E9)</f>
        <v>2</v>
      </c>
      <c r="Y9" s="3">
        <f>IF('Chain Ladder - Count'!X11="","",'Chain Ladder - Count'!X11/$E9)</f>
        <v>1</v>
      </c>
      <c r="Z9" s="3">
        <f>IF('Chain Ladder - Count'!Y11="","",'Chain Ladder - Count'!Y11/$E9)</f>
        <v>1</v>
      </c>
      <c r="AA9" s="3">
        <f>IF('Chain Ladder - Count'!Z11="","",'Chain Ladder - Count'!Z11/$E9)</f>
        <v>0</v>
      </c>
      <c r="AB9" s="3">
        <f>IF('Chain Ladder - Count'!AA11="","",'Chain Ladder - Count'!AA11/$E9)</f>
        <v>0</v>
      </c>
      <c r="AC9" s="3">
        <f>IF('Chain Ladder - Count'!AB11="","",'Chain Ladder - Count'!AB11/$E9)</f>
        <v>0</v>
      </c>
      <c r="AD9" s="3">
        <f>IF('Chain Ladder - Count'!AC11="","",'Chain Ladder - Count'!AC11/$E9)</f>
        <v>0</v>
      </c>
      <c r="AE9" s="3">
        <f>IF('Chain Ladder - Count'!AD11="","",'Chain Ladder - Count'!AD11/$E9)</f>
        <v>2</v>
      </c>
      <c r="AF9" s="3">
        <f>IF('Chain Ladder - Count'!AE11="","",'Chain Ladder - Count'!AE11/$E9)</f>
        <v>2</v>
      </c>
      <c r="AG9" s="3">
        <f>IF('Chain Ladder - Count'!AF11="","",'Chain Ladder - Count'!AF11/$E9)</f>
        <v>1</v>
      </c>
      <c r="AH9" s="3">
        <f>IF('Chain Ladder - Count'!AG11="","",'Chain Ladder - Count'!AG11/$E9)</f>
        <v>1</v>
      </c>
      <c r="AI9" s="3">
        <f>IF('Chain Ladder - Count'!AH11="","",'Chain Ladder - Count'!AH11/$E9)</f>
        <v>1</v>
      </c>
      <c r="AJ9" s="3">
        <f>IF('Chain Ladder - Count'!AI11="","",'Chain Ladder - Count'!AI11/$E9)</f>
        <v>2</v>
      </c>
      <c r="AK9" s="3">
        <f>IF('Chain Ladder - Count'!AJ11="","",'Chain Ladder - Count'!AJ11/$E9)</f>
        <v>1</v>
      </c>
      <c r="AL9" s="3">
        <f>IF('Chain Ladder - Count'!AK11="","",'Chain Ladder - Count'!AK11/$E9)</f>
        <v>1</v>
      </c>
      <c r="AM9" s="3">
        <f>IF('Chain Ladder - Count'!AL11="","",'Chain Ladder - Count'!AL11/$E9)</f>
        <v>0</v>
      </c>
      <c r="AN9" s="3" t="str">
        <f>IF('Chain Ladder - Count'!AM11="","",'Chain Ladder - Count'!AM11/$E9)</f>
        <v/>
      </c>
      <c r="AO9" s="6" t="str">
        <f>IF('Chain Ladder - Count'!AN11="","",'Chain Ladder - Count'!AN11/$E9)</f>
        <v/>
      </c>
    </row>
    <row r="10" spans="2:41" ht="15.75" customHeight="1" x14ac:dyDescent="0.3">
      <c r="B10" s="245"/>
      <c r="C10" s="122">
        <f t="shared" si="34"/>
        <v>2016</v>
      </c>
      <c r="D10" s="29" t="s">
        <v>161</v>
      </c>
      <c r="E10" s="73">
        <f>'Premium and Membership Data'!D9/'Premium and Membership Data'!$D$6</f>
        <v>1</v>
      </c>
      <c r="F10" s="3">
        <f>IF('Chain Ladder - Count'!E12="","",'Chain Ladder - Count'!E12/$E10)</f>
        <v>0</v>
      </c>
      <c r="G10" s="3">
        <f>IF('Chain Ladder - Count'!F12="","",'Chain Ladder - Count'!F12/$E10)</f>
        <v>4</v>
      </c>
      <c r="H10" s="3">
        <f>IF('Chain Ladder - Count'!G12="","",'Chain Ladder - Count'!G12/$E10)</f>
        <v>1</v>
      </c>
      <c r="I10" s="3">
        <f>IF('Chain Ladder - Count'!H12="","",'Chain Ladder - Count'!H12/$E10)</f>
        <v>5</v>
      </c>
      <c r="J10" s="3">
        <f>IF('Chain Ladder - Count'!I12="","",'Chain Ladder - Count'!I12/$E10)</f>
        <v>8</v>
      </c>
      <c r="K10" s="3">
        <f>IF('Chain Ladder - Count'!J12="","",'Chain Ladder - Count'!J12/$E10)</f>
        <v>4</v>
      </c>
      <c r="L10" s="3">
        <f>IF('Chain Ladder - Count'!K12="","",'Chain Ladder - Count'!K12/$E10)</f>
        <v>1</v>
      </c>
      <c r="M10" s="3">
        <f>IF('Chain Ladder - Count'!L12="","",'Chain Ladder - Count'!L12/$E10)</f>
        <v>2</v>
      </c>
      <c r="N10" s="3">
        <f>IF('Chain Ladder - Count'!M12="","",'Chain Ladder - Count'!M12/$E10)</f>
        <v>3</v>
      </c>
      <c r="O10" s="3">
        <f>IF('Chain Ladder - Count'!N12="","",'Chain Ladder - Count'!N12/$E10)</f>
        <v>4</v>
      </c>
      <c r="P10" s="3">
        <f>IF('Chain Ladder - Count'!O12="","",'Chain Ladder - Count'!O12/$E10)</f>
        <v>2</v>
      </c>
      <c r="Q10" s="3">
        <f>IF('Chain Ladder - Count'!P12="","",'Chain Ladder - Count'!P12/$E10)</f>
        <v>0</v>
      </c>
      <c r="R10" s="3">
        <f>IF('Chain Ladder - Count'!Q12="","",'Chain Ladder - Count'!Q12/$E10)</f>
        <v>0</v>
      </c>
      <c r="S10" s="3">
        <f>IF('Chain Ladder - Count'!R12="","",'Chain Ladder - Count'!R12/$E10)</f>
        <v>2</v>
      </c>
      <c r="T10" s="3">
        <f>IF('Chain Ladder - Count'!S12="","",'Chain Ladder - Count'!S12/$E10)</f>
        <v>1</v>
      </c>
      <c r="U10" s="3">
        <f>IF('Chain Ladder - Count'!T12="","",'Chain Ladder - Count'!T12/$E10)</f>
        <v>1</v>
      </c>
      <c r="V10" s="3">
        <f>IF('Chain Ladder - Count'!U12="","",'Chain Ladder - Count'!U12/$E10)</f>
        <v>1</v>
      </c>
      <c r="W10" s="3">
        <f>IF('Chain Ladder - Count'!V12="","",'Chain Ladder - Count'!V12/$E10)</f>
        <v>2</v>
      </c>
      <c r="X10" s="3">
        <f>IF('Chain Ladder - Count'!W12="","",'Chain Ladder - Count'!W12/$E10)</f>
        <v>0</v>
      </c>
      <c r="Y10" s="3">
        <f>IF('Chain Ladder - Count'!X12="","",'Chain Ladder - Count'!X12/$E10)</f>
        <v>2</v>
      </c>
      <c r="Z10" s="3">
        <f>IF('Chain Ladder - Count'!Y12="","",'Chain Ladder - Count'!Y12/$E10)</f>
        <v>2</v>
      </c>
      <c r="AA10" s="3">
        <f>IF('Chain Ladder - Count'!Z12="","",'Chain Ladder - Count'!Z12/$E10)</f>
        <v>0</v>
      </c>
      <c r="AB10" s="3">
        <f>IF('Chain Ladder - Count'!AA12="","",'Chain Ladder - Count'!AA12/$E10)</f>
        <v>2</v>
      </c>
      <c r="AC10" s="3">
        <f>IF('Chain Ladder - Count'!AB12="","",'Chain Ladder - Count'!AB12/$E10)</f>
        <v>0</v>
      </c>
      <c r="AD10" s="3">
        <f>IF('Chain Ladder - Count'!AC12="","",'Chain Ladder - Count'!AC12/$E10)</f>
        <v>1</v>
      </c>
      <c r="AE10" s="3">
        <f>IF('Chain Ladder - Count'!AD12="","",'Chain Ladder - Count'!AD12/$E10)</f>
        <v>0</v>
      </c>
      <c r="AF10" s="3">
        <f>IF('Chain Ladder - Count'!AE12="","",'Chain Ladder - Count'!AE12/$E10)</f>
        <v>0</v>
      </c>
      <c r="AG10" s="3">
        <f>IF('Chain Ladder - Count'!AF12="","",'Chain Ladder - Count'!AF12/$E10)</f>
        <v>1</v>
      </c>
      <c r="AH10" s="3">
        <f>IF('Chain Ladder - Count'!AG12="","",'Chain Ladder - Count'!AG12/$E10)</f>
        <v>1</v>
      </c>
      <c r="AI10" s="3">
        <f>IF('Chain Ladder - Count'!AH12="","",'Chain Ladder - Count'!AH12/$E10)</f>
        <v>0</v>
      </c>
      <c r="AJ10" s="3">
        <f>IF('Chain Ladder - Count'!AI12="","",'Chain Ladder - Count'!AI12/$E10)</f>
        <v>0</v>
      </c>
      <c r="AK10" s="3">
        <f>IF('Chain Ladder - Count'!AJ12="","",'Chain Ladder - Count'!AJ12/$E10)</f>
        <v>1</v>
      </c>
      <c r="AL10" s="3">
        <f>IF('Chain Ladder - Count'!AK12="","",'Chain Ladder - Count'!AK12/$E10)</f>
        <v>0.8</v>
      </c>
      <c r="AM10" s="3" t="str">
        <f>IF('Chain Ladder - Count'!AL12="","",'Chain Ladder - Count'!AL12/$E10)</f>
        <v/>
      </c>
      <c r="AN10" s="3" t="str">
        <f>IF('Chain Ladder - Count'!AM12="","",'Chain Ladder - Count'!AM12/$E10)</f>
        <v/>
      </c>
      <c r="AO10" s="6" t="str">
        <f>IF('Chain Ladder - Count'!AN12="","",'Chain Ladder - Count'!AN12/$E10)</f>
        <v/>
      </c>
    </row>
    <row r="11" spans="2:41" ht="15.75" customHeight="1" x14ac:dyDescent="0.3">
      <c r="B11" s="245"/>
      <c r="C11" s="122">
        <f t="shared" si="34"/>
        <v>2017</v>
      </c>
      <c r="D11" s="29" t="s">
        <v>162</v>
      </c>
      <c r="E11" s="73">
        <f>'Premium and Membership Data'!D10/'Premium and Membership Data'!$D$6</f>
        <v>1.2448566610455312</v>
      </c>
      <c r="F11" s="3">
        <f>IF('Chain Ladder - Count'!E13="","",'Chain Ladder - Count'!E13/$E11)</f>
        <v>0</v>
      </c>
      <c r="G11" s="3">
        <f>IF('Chain Ladder - Count'!F13="","",'Chain Ladder - Count'!F13/$E11)</f>
        <v>2.4099160119208887</v>
      </c>
      <c r="H11" s="3">
        <f>IF('Chain Ladder - Count'!G13="","",'Chain Ladder - Count'!G13/$E11)</f>
        <v>2.4099160119208887</v>
      </c>
      <c r="I11" s="3">
        <f>IF('Chain Ladder - Count'!H13="","",'Chain Ladder - Count'!H13/$E11)</f>
        <v>5.6231373611487401</v>
      </c>
      <c r="J11" s="3">
        <f>IF('Chain Ladder - Count'!I13="","",'Chain Ladder - Count'!I13/$E11)</f>
        <v>2.4099160119208887</v>
      </c>
      <c r="K11" s="3">
        <f>IF('Chain Ladder - Count'!J13="","",'Chain Ladder - Count'!J13/$E11)</f>
        <v>4.0165266865348146</v>
      </c>
      <c r="L11" s="3">
        <f>IF('Chain Ladder - Count'!K13="","",'Chain Ladder - Count'!K13/$E11)</f>
        <v>3.2132213492278514</v>
      </c>
      <c r="M11" s="3">
        <f>IF('Chain Ladder - Count'!L13="","",'Chain Ladder - Count'!L13/$E11)</f>
        <v>1.6066106746139257</v>
      </c>
      <c r="N11" s="3">
        <f>IF('Chain Ladder - Count'!M13="","",'Chain Ladder - Count'!M13/$E11)</f>
        <v>1.6066106746139257</v>
      </c>
      <c r="O11" s="3">
        <f>IF('Chain Ladder - Count'!N13="","",'Chain Ladder - Count'!N13/$E11)</f>
        <v>0.80330533730696285</v>
      </c>
      <c r="P11" s="3">
        <f>IF('Chain Ladder - Count'!O13="","",'Chain Ladder - Count'!O13/$E11)</f>
        <v>0</v>
      </c>
      <c r="Q11" s="3">
        <f>IF('Chain Ladder - Count'!P13="","",'Chain Ladder - Count'!P13/$E11)</f>
        <v>2.4099160119208887</v>
      </c>
      <c r="R11" s="3">
        <f>IF('Chain Ladder - Count'!Q13="","",'Chain Ladder - Count'!Q13/$E11)</f>
        <v>3.2132213492278514</v>
      </c>
      <c r="S11" s="3">
        <f>IF('Chain Ladder - Count'!R13="","",'Chain Ladder - Count'!R13/$E11)</f>
        <v>0.80330533730696285</v>
      </c>
      <c r="T11" s="3">
        <f>IF('Chain Ladder - Count'!S13="","",'Chain Ladder - Count'!S13/$E11)</f>
        <v>0.80330533730696285</v>
      </c>
      <c r="U11" s="3">
        <f>IF('Chain Ladder - Count'!T13="","",'Chain Ladder - Count'!T13/$E11)</f>
        <v>0.80330533730696285</v>
      </c>
      <c r="V11" s="3">
        <f>IF('Chain Ladder - Count'!U13="","",'Chain Ladder - Count'!U13/$E11)</f>
        <v>2.4099160119208887</v>
      </c>
      <c r="W11" s="3">
        <f>IF('Chain Ladder - Count'!V13="","",'Chain Ladder - Count'!V13/$E11)</f>
        <v>2.4099160119208887</v>
      </c>
      <c r="X11" s="3">
        <f>IF('Chain Ladder - Count'!W13="","",'Chain Ladder - Count'!W13/$E11)</f>
        <v>3.2132213492278514</v>
      </c>
      <c r="Y11" s="3">
        <f>IF('Chain Ladder - Count'!X13="","",'Chain Ladder - Count'!X13/$E11)</f>
        <v>1.6066106746139257</v>
      </c>
      <c r="Z11" s="3">
        <f>IF('Chain Ladder - Count'!Y13="","",'Chain Ladder - Count'!Y13/$E11)</f>
        <v>0</v>
      </c>
      <c r="AA11" s="3">
        <f>IF('Chain Ladder - Count'!Z13="","",'Chain Ladder - Count'!Z13/$E11)</f>
        <v>2.4099160119208887</v>
      </c>
      <c r="AB11" s="3">
        <f>IF('Chain Ladder - Count'!AA13="","",'Chain Ladder - Count'!AA13/$E11)</f>
        <v>0.80330533730696285</v>
      </c>
      <c r="AC11" s="3">
        <f>IF('Chain Ladder - Count'!AB13="","",'Chain Ladder - Count'!AB13/$E11)</f>
        <v>0.80330533730696285</v>
      </c>
      <c r="AD11" s="3">
        <f>IF('Chain Ladder - Count'!AC13="","",'Chain Ladder - Count'!AC13/$E11)</f>
        <v>0.80330533730696285</v>
      </c>
      <c r="AE11" s="3">
        <f>IF('Chain Ladder - Count'!AD13="","",'Chain Ladder - Count'!AD13/$E11)</f>
        <v>0.80330533730696285</v>
      </c>
      <c r="AF11" s="3">
        <f>IF('Chain Ladder - Count'!AE13="","",'Chain Ladder - Count'!AE13/$E11)</f>
        <v>0</v>
      </c>
      <c r="AG11" s="3">
        <f>IF('Chain Ladder - Count'!AF13="","",'Chain Ladder - Count'!AF13/$E11)</f>
        <v>1.6066106746139257</v>
      </c>
      <c r="AH11" s="3">
        <f>IF('Chain Ladder - Count'!AG13="","",'Chain Ladder - Count'!AG13/$E11)</f>
        <v>0</v>
      </c>
      <c r="AI11" s="3">
        <f>IF('Chain Ladder - Count'!AH13="","",'Chain Ladder - Count'!AH13/$E11)</f>
        <v>0</v>
      </c>
      <c r="AJ11" s="3">
        <f>IF('Chain Ladder - Count'!AI13="","",'Chain Ladder - Count'!AI13/$E11)</f>
        <v>0.80330533730696285</v>
      </c>
      <c r="AK11" s="3">
        <f>IF('Chain Ladder - Count'!AJ13="","",'Chain Ladder - Count'!AJ13/$E11)</f>
        <v>1.2852885396911407</v>
      </c>
      <c r="AL11" s="3" t="str">
        <f>IF('Chain Ladder - Count'!AK13="","",'Chain Ladder - Count'!AK13/$E11)</f>
        <v/>
      </c>
      <c r="AM11" s="3" t="str">
        <f>IF('Chain Ladder - Count'!AL13="","",'Chain Ladder - Count'!AL13/$E11)</f>
        <v/>
      </c>
      <c r="AN11" s="3" t="str">
        <f>IF('Chain Ladder - Count'!AM13="","",'Chain Ladder - Count'!AM13/$E11)</f>
        <v/>
      </c>
      <c r="AO11" s="6" t="str">
        <f>IF('Chain Ladder - Count'!AN13="","",'Chain Ladder - Count'!AN13/$E11)</f>
        <v/>
      </c>
    </row>
    <row r="12" spans="2:41" ht="15.75" customHeight="1" x14ac:dyDescent="0.3">
      <c r="B12" s="245"/>
      <c r="C12" s="122">
        <f t="shared" si="34"/>
        <v>2017</v>
      </c>
      <c r="D12" s="29" t="s">
        <v>163</v>
      </c>
      <c r="E12" s="73">
        <f>'Premium and Membership Data'!D11/'Premium and Membership Data'!$D$6</f>
        <v>1.2448566610455312</v>
      </c>
      <c r="F12" s="3">
        <f>IF('Chain Ladder - Count'!E14="","",'Chain Ladder - Count'!E14/$E12)</f>
        <v>1.6066106746139257</v>
      </c>
      <c r="G12" s="3">
        <f>IF('Chain Ladder - Count'!F14="","",'Chain Ladder - Count'!F14/$E12)</f>
        <v>0.80330533730696285</v>
      </c>
      <c r="H12" s="3">
        <f>IF('Chain Ladder - Count'!G14="","",'Chain Ladder - Count'!G14/$E12)</f>
        <v>4.0165266865348146</v>
      </c>
      <c r="I12" s="3">
        <f>IF('Chain Ladder - Count'!H14="","",'Chain Ladder - Count'!H14/$E12)</f>
        <v>8.8363587103765919</v>
      </c>
      <c r="J12" s="3">
        <f>IF('Chain Ladder - Count'!I14="","",'Chain Ladder - Count'!I14/$E12)</f>
        <v>1.6066106746139257</v>
      </c>
      <c r="K12" s="3">
        <f>IF('Chain Ladder - Count'!J14="","",'Chain Ladder - Count'!J14/$E12)</f>
        <v>4.0165266865348146</v>
      </c>
      <c r="L12" s="3">
        <f>IF('Chain Ladder - Count'!K14="","",'Chain Ladder - Count'!K14/$E12)</f>
        <v>4.0165266865348146</v>
      </c>
      <c r="M12" s="3">
        <f>IF('Chain Ladder - Count'!L14="","",'Chain Ladder - Count'!L14/$E12)</f>
        <v>0.80330533730696285</v>
      </c>
      <c r="N12" s="3">
        <f>IF('Chain Ladder - Count'!M14="","",'Chain Ladder - Count'!M14/$E12)</f>
        <v>1.6066106746139257</v>
      </c>
      <c r="O12" s="3">
        <f>IF('Chain Ladder - Count'!N14="","",'Chain Ladder - Count'!N14/$E12)</f>
        <v>0.80330533730696285</v>
      </c>
      <c r="P12" s="3">
        <f>IF('Chain Ladder - Count'!O14="","",'Chain Ladder - Count'!O14/$E12)</f>
        <v>2.4099160119208887</v>
      </c>
      <c r="Q12" s="3">
        <f>IF('Chain Ladder - Count'!P14="","",'Chain Ladder - Count'!P14/$E12)</f>
        <v>1.6066106746139257</v>
      </c>
      <c r="R12" s="3">
        <f>IF('Chain Ladder - Count'!Q14="","",'Chain Ladder - Count'!Q14/$E12)</f>
        <v>0.80330533730696285</v>
      </c>
      <c r="S12" s="3">
        <f>IF('Chain Ladder - Count'!R14="","",'Chain Ladder - Count'!R14/$E12)</f>
        <v>2.4099160119208887</v>
      </c>
      <c r="T12" s="3">
        <f>IF('Chain Ladder - Count'!S14="","",'Chain Ladder - Count'!S14/$E12)</f>
        <v>1.6066106746139257</v>
      </c>
      <c r="U12" s="3">
        <f>IF('Chain Ladder - Count'!T14="","",'Chain Ladder - Count'!T14/$E12)</f>
        <v>1.6066106746139257</v>
      </c>
      <c r="V12" s="3">
        <f>IF('Chain Ladder - Count'!U14="","",'Chain Ladder - Count'!U14/$E12)</f>
        <v>2.4099160119208887</v>
      </c>
      <c r="W12" s="3">
        <f>IF('Chain Ladder - Count'!V14="","",'Chain Ladder - Count'!V14/$E12)</f>
        <v>1.6066106746139257</v>
      </c>
      <c r="X12" s="3">
        <f>IF('Chain Ladder - Count'!W14="","",'Chain Ladder - Count'!W14/$E12)</f>
        <v>1.6066106746139257</v>
      </c>
      <c r="Y12" s="3">
        <f>IF('Chain Ladder - Count'!X14="","",'Chain Ladder - Count'!X14/$E12)</f>
        <v>0</v>
      </c>
      <c r="Z12" s="3">
        <f>IF('Chain Ladder - Count'!Y14="","",'Chain Ladder - Count'!Y14/$E12)</f>
        <v>0</v>
      </c>
      <c r="AA12" s="3">
        <f>IF('Chain Ladder - Count'!Z14="","",'Chain Ladder - Count'!Z14/$E12)</f>
        <v>0</v>
      </c>
      <c r="AB12" s="3">
        <f>IF('Chain Ladder - Count'!AA14="","",'Chain Ladder - Count'!AA14/$E12)</f>
        <v>0.80330533730696285</v>
      </c>
      <c r="AC12" s="3">
        <f>IF('Chain Ladder - Count'!AB14="","",'Chain Ladder - Count'!AB14/$E12)</f>
        <v>0</v>
      </c>
      <c r="AD12" s="3">
        <f>IF('Chain Ladder - Count'!AC14="","",'Chain Ladder - Count'!AC14/$E12)</f>
        <v>0.80330533730696285</v>
      </c>
      <c r="AE12" s="3">
        <f>IF('Chain Ladder - Count'!AD14="","",'Chain Ladder - Count'!AD14/$E12)</f>
        <v>0</v>
      </c>
      <c r="AF12" s="3">
        <f>IF('Chain Ladder - Count'!AE14="","",'Chain Ladder - Count'!AE14/$E12)</f>
        <v>2.4099160119208887</v>
      </c>
      <c r="AG12" s="3">
        <f>IF('Chain Ladder - Count'!AF14="","",'Chain Ladder - Count'!AF14/$E12)</f>
        <v>0.80330533730696285</v>
      </c>
      <c r="AH12" s="3">
        <f>IF('Chain Ladder - Count'!AG14="","",'Chain Ladder - Count'!AG14/$E12)</f>
        <v>0.64264426984557033</v>
      </c>
      <c r="AI12" s="3">
        <f>IF('Chain Ladder - Count'!AH14="","",'Chain Ladder - Count'!AH14/$E12)</f>
        <v>0</v>
      </c>
      <c r="AJ12" s="3">
        <f>IF('Chain Ladder - Count'!AI14="","",'Chain Ladder - Count'!AI14/$E12)</f>
        <v>0.80330533730696285</v>
      </c>
      <c r="AK12" s="3" t="str">
        <f>IF('Chain Ladder - Count'!AJ14="","",'Chain Ladder - Count'!AJ14/$E12)</f>
        <v/>
      </c>
      <c r="AL12" s="3" t="str">
        <f>IF('Chain Ladder - Count'!AK14="","",'Chain Ladder - Count'!AK14/$E12)</f>
        <v/>
      </c>
      <c r="AM12" s="3" t="str">
        <f>IF('Chain Ladder - Count'!AL14="","",'Chain Ladder - Count'!AL14/$E12)</f>
        <v/>
      </c>
      <c r="AN12" s="3" t="str">
        <f>IF('Chain Ladder - Count'!AM14="","",'Chain Ladder - Count'!AM14/$E12)</f>
        <v/>
      </c>
      <c r="AO12" s="6" t="str">
        <f>IF('Chain Ladder - Count'!AN14="","",'Chain Ladder - Count'!AN14/$E12)</f>
        <v/>
      </c>
    </row>
    <row r="13" spans="2:41" ht="15.75" customHeight="1" x14ac:dyDescent="0.3">
      <c r="B13" s="245"/>
      <c r="C13" s="122">
        <f t="shared" si="34"/>
        <v>2017</v>
      </c>
      <c r="D13" s="29" t="s">
        <v>164</v>
      </c>
      <c r="E13" s="73">
        <f>'Premium and Membership Data'!D12/'Premium and Membership Data'!$D$6</f>
        <v>1.2448566610455312</v>
      </c>
      <c r="F13" s="3">
        <f>IF('Chain Ladder - Count'!E15="","",'Chain Ladder - Count'!E15/$E13)</f>
        <v>0</v>
      </c>
      <c r="G13" s="3">
        <f>IF('Chain Ladder - Count'!F15="","",'Chain Ladder - Count'!F15/$E13)</f>
        <v>2.4099160119208887</v>
      </c>
      <c r="H13" s="3">
        <f>IF('Chain Ladder - Count'!G15="","",'Chain Ladder - Count'!G15/$E13)</f>
        <v>4.0165266865348146</v>
      </c>
      <c r="I13" s="3">
        <f>IF('Chain Ladder - Count'!H15="","",'Chain Ladder - Count'!H15/$E13)</f>
        <v>4.8198320238417773</v>
      </c>
      <c r="J13" s="3">
        <f>IF('Chain Ladder - Count'!I15="","",'Chain Ladder - Count'!I15/$E13)</f>
        <v>3.2132213492278514</v>
      </c>
      <c r="K13" s="3">
        <f>IF('Chain Ladder - Count'!J15="","",'Chain Ladder - Count'!J15/$E13)</f>
        <v>0.80330533730696285</v>
      </c>
      <c r="L13" s="3">
        <f>IF('Chain Ladder - Count'!K15="","",'Chain Ladder - Count'!K15/$E13)</f>
        <v>1.6066106746139257</v>
      </c>
      <c r="M13" s="3">
        <f>IF('Chain Ladder - Count'!L15="","",'Chain Ladder - Count'!L15/$E13)</f>
        <v>0.80330533730696285</v>
      </c>
      <c r="N13" s="3">
        <f>IF('Chain Ladder - Count'!M15="","",'Chain Ladder - Count'!M15/$E13)</f>
        <v>1.6066106746139257</v>
      </c>
      <c r="O13" s="3">
        <f>IF('Chain Ladder - Count'!N15="","",'Chain Ladder - Count'!N15/$E13)</f>
        <v>2.4099160119208887</v>
      </c>
      <c r="P13" s="3">
        <f>IF('Chain Ladder - Count'!O15="","",'Chain Ladder - Count'!O15/$E13)</f>
        <v>2.4099160119208887</v>
      </c>
      <c r="Q13" s="3">
        <f>IF('Chain Ladder - Count'!P15="","",'Chain Ladder - Count'!P15/$E13)</f>
        <v>3.2132213492278514</v>
      </c>
      <c r="R13" s="3">
        <f>IF('Chain Ladder - Count'!Q15="","",'Chain Ladder - Count'!Q15/$E13)</f>
        <v>0.80330533730696285</v>
      </c>
      <c r="S13" s="3">
        <f>IF('Chain Ladder - Count'!R15="","",'Chain Ladder - Count'!R15/$E13)</f>
        <v>0.80330533730696285</v>
      </c>
      <c r="T13" s="3">
        <f>IF('Chain Ladder - Count'!S15="","",'Chain Ladder - Count'!S15/$E13)</f>
        <v>2.4099160119208887</v>
      </c>
      <c r="U13" s="3">
        <f>IF('Chain Ladder - Count'!T15="","",'Chain Ladder - Count'!T15/$E13)</f>
        <v>0.80330533730696285</v>
      </c>
      <c r="V13" s="3">
        <f>IF('Chain Ladder - Count'!U15="","",'Chain Ladder - Count'!U15/$E13)</f>
        <v>2.4099160119208887</v>
      </c>
      <c r="W13" s="3">
        <f>IF('Chain Ladder - Count'!V15="","",'Chain Ladder - Count'!V15/$E13)</f>
        <v>0</v>
      </c>
      <c r="X13" s="3">
        <f>IF('Chain Ladder - Count'!W15="","",'Chain Ladder - Count'!W15/$E13)</f>
        <v>0.80330533730696285</v>
      </c>
      <c r="Y13" s="3">
        <f>IF('Chain Ladder - Count'!X15="","",'Chain Ladder - Count'!X15/$E13)</f>
        <v>1.6066106746139257</v>
      </c>
      <c r="Z13" s="3">
        <f>IF('Chain Ladder - Count'!Y15="","",'Chain Ladder - Count'!Y15/$E13)</f>
        <v>0</v>
      </c>
      <c r="AA13" s="3">
        <f>IF('Chain Ladder - Count'!Z15="","",'Chain Ladder - Count'!Z15/$E13)</f>
        <v>0.80330533730696285</v>
      </c>
      <c r="AB13" s="3">
        <f>IF('Chain Ladder - Count'!AA15="","",'Chain Ladder - Count'!AA15/$E13)</f>
        <v>0.64264426984557033</v>
      </c>
      <c r="AC13" s="3">
        <f>IF('Chain Ladder - Count'!AB15="","",'Chain Ladder - Count'!AB15/$E13)</f>
        <v>0.80330533730696285</v>
      </c>
      <c r="AD13" s="3">
        <f>IF('Chain Ladder - Count'!AC15="","",'Chain Ladder - Count'!AC15/$E13)</f>
        <v>0</v>
      </c>
      <c r="AE13" s="3">
        <f>IF('Chain Ladder - Count'!AD15="","",'Chain Ladder - Count'!AD15/$E13)</f>
        <v>0.80330533730696285</v>
      </c>
      <c r="AF13" s="3">
        <f>IF('Chain Ladder - Count'!AE15="","",'Chain Ladder - Count'!AE15/$E13)</f>
        <v>0</v>
      </c>
      <c r="AG13" s="3">
        <f>IF('Chain Ladder - Count'!AF15="","",'Chain Ladder - Count'!AF15/$E13)</f>
        <v>0.64264426984557033</v>
      </c>
      <c r="AH13" s="3">
        <f>IF('Chain Ladder - Count'!AG15="","",'Chain Ladder - Count'!AG15/$E13)</f>
        <v>0.64264426984557033</v>
      </c>
      <c r="AI13" s="3">
        <f>IF('Chain Ladder - Count'!AH15="","",'Chain Ladder - Count'!AH15/$E13)</f>
        <v>0.64264426984557033</v>
      </c>
      <c r="AJ13" s="3" t="str">
        <f>IF('Chain Ladder - Count'!AI15="","",'Chain Ladder - Count'!AI15/$E13)</f>
        <v/>
      </c>
      <c r="AK13" s="3" t="str">
        <f>IF('Chain Ladder - Count'!AJ15="","",'Chain Ladder - Count'!AJ15/$E13)</f>
        <v/>
      </c>
      <c r="AL13" s="3" t="str">
        <f>IF('Chain Ladder - Count'!AK15="","",'Chain Ladder - Count'!AK15/$E13)</f>
        <v/>
      </c>
      <c r="AM13" s="3" t="str">
        <f>IF('Chain Ladder - Count'!AL15="","",'Chain Ladder - Count'!AL15/$E13)</f>
        <v/>
      </c>
      <c r="AN13" s="3" t="str">
        <f>IF('Chain Ladder - Count'!AM15="","",'Chain Ladder - Count'!AM15/$E13)</f>
        <v/>
      </c>
      <c r="AO13" s="6" t="str">
        <f>IF('Chain Ladder - Count'!AN15="","",'Chain Ladder - Count'!AN15/$E13)</f>
        <v/>
      </c>
    </row>
    <row r="14" spans="2:41" ht="15.75" customHeight="1" x14ac:dyDescent="0.3">
      <c r="B14" s="245"/>
      <c r="C14" s="122">
        <f t="shared" si="34"/>
        <v>2017</v>
      </c>
      <c r="D14" s="29" t="s">
        <v>165</v>
      </c>
      <c r="E14" s="73">
        <f>'Premium and Membership Data'!D13/'Premium and Membership Data'!$D$6</f>
        <v>1.2448566610455312</v>
      </c>
      <c r="F14" s="3">
        <f>IF('Chain Ladder - Count'!E16="","",'Chain Ladder - Count'!E16/$E14)</f>
        <v>0.80330533730696285</v>
      </c>
      <c r="G14" s="3">
        <f>IF('Chain Ladder - Count'!F16="","",'Chain Ladder - Count'!F16/$E14)</f>
        <v>3.2132213492278514</v>
      </c>
      <c r="H14" s="3">
        <f>IF('Chain Ladder - Count'!G16="","",'Chain Ladder - Count'!G16/$E14)</f>
        <v>0.80330533730696285</v>
      </c>
      <c r="I14" s="3">
        <f>IF('Chain Ladder - Count'!H16="","",'Chain Ladder - Count'!H16/$E14)</f>
        <v>8.0330533730696292</v>
      </c>
      <c r="J14" s="3">
        <f>IF('Chain Ladder - Count'!I16="","",'Chain Ladder - Count'!I16/$E14)</f>
        <v>3.2132213492278514</v>
      </c>
      <c r="K14" s="3">
        <f>IF('Chain Ladder - Count'!J16="","",'Chain Ladder - Count'!J16/$E14)</f>
        <v>2.4099160119208887</v>
      </c>
      <c r="L14" s="3">
        <f>IF('Chain Ladder - Count'!K16="","",'Chain Ladder - Count'!K16/$E14)</f>
        <v>0</v>
      </c>
      <c r="M14" s="3">
        <f>IF('Chain Ladder - Count'!L16="","",'Chain Ladder - Count'!L16/$E14)</f>
        <v>3.2132213492278514</v>
      </c>
      <c r="N14" s="3">
        <f>IF('Chain Ladder - Count'!M16="","",'Chain Ladder - Count'!M16/$E14)</f>
        <v>2.4099160119208887</v>
      </c>
      <c r="O14" s="3">
        <f>IF('Chain Ladder - Count'!N16="","",'Chain Ladder - Count'!N16/$E14)</f>
        <v>1.6066106746139257</v>
      </c>
      <c r="P14" s="3">
        <f>IF('Chain Ladder - Count'!O16="","",'Chain Ladder - Count'!O16/$E14)</f>
        <v>2.4099160119208887</v>
      </c>
      <c r="Q14" s="3">
        <f>IF('Chain Ladder - Count'!P16="","",'Chain Ladder - Count'!P16/$E14)</f>
        <v>4.0165266865348146</v>
      </c>
      <c r="R14" s="3">
        <f>IF('Chain Ladder - Count'!Q16="","",'Chain Ladder - Count'!Q16/$E14)</f>
        <v>4.8198320238417773</v>
      </c>
      <c r="S14" s="3">
        <f>IF('Chain Ladder - Count'!R16="","",'Chain Ladder - Count'!R16/$E14)</f>
        <v>2.4099160119208887</v>
      </c>
      <c r="T14" s="3">
        <f>IF('Chain Ladder - Count'!S16="","",'Chain Ladder - Count'!S16/$E14)</f>
        <v>0</v>
      </c>
      <c r="U14" s="3">
        <f>IF('Chain Ladder - Count'!T16="","",'Chain Ladder - Count'!T16/$E14)</f>
        <v>2.4099160119208887</v>
      </c>
      <c r="V14" s="3">
        <f>IF('Chain Ladder - Count'!U16="","",'Chain Ladder - Count'!U16/$E14)</f>
        <v>0.80330533730696285</v>
      </c>
      <c r="W14" s="3">
        <f>IF('Chain Ladder - Count'!V16="","",'Chain Ladder - Count'!V16/$E14)</f>
        <v>0</v>
      </c>
      <c r="X14" s="3">
        <f>IF('Chain Ladder - Count'!W16="","",'Chain Ladder - Count'!W16/$E14)</f>
        <v>1.6066106746139257</v>
      </c>
      <c r="Y14" s="3">
        <f>IF('Chain Ladder - Count'!X16="","",'Chain Ladder - Count'!X16/$E14)</f>
        <v>2.4099160119208887</v>
      </c>
      <c r="Z14" s="3">
        <f>IF('Chain Ladder - Count'!Y16="","",'Chain Ladder - Count'!Y16/$E14)</f>
        <v>2.4099160119208887</v>
      </c>
      <c r="AA14" s="3">
        <f>IF('Chain Ladder - Count'!Z16="","",'Chain Ladder - Count'!Z16/$E14)</f>
        <v>4.8198320238417773</v>
      </c>
      <c r="AB14" s="3">
        <f>IF('Chain Ladder - Count'!AA16="","",'Chain Ladder - Count'!AA16/$E14)</f>
        <v>0.80330533730696285</v>
      </c>
      <c r="AC14" s="3">
        <f>IF('Chain Ladder - Count'!AB16="","",'Chain Ladder - Count'!AB16/$E14)</f>
        <v>0.80330533730696285</v>
      </c>
      <c r="AD14" s="3">
        <f>IF('Chain Ladder - Count'!AC16="","",'Chain Ladder - Count'!AC16/$E14)</f>
        <v>2.4099160119208887</v>
      </c>
      <c r="AE14" s="3">
        <f>IF('Chain Ladder - Count'!AD16="","",'Chain Ladder - Count'!AD16/$E14)</f>
        <v>0.80330533730696285</v>
      </c>
      <c r="AF14" s="3">
        <f>IF('Chain Ladder - Count'!AE16="","",'Chain Ladder - Count'!AE16/$E14)</f>
        <v>0.80330533730696285</v>
      </c>
      <c r="AG14" s="3">
        <f>IF('Chain Ladder - Count'!AF16="","",'Chain Ladder - Count'!AF16/$E14)</f>
        <v>0</v>
      </c>
      <c r="AH14" s="3">
        <f>IF('Chain Ladder - Count'!AG16="","",'Chain Ladder - Count'!AG16/$E14)</f>
        <v>0</v>
      </c>
      <c r="AI14" s="3" t="str">
        <f>IF('Chain Ladder - Count'!AH16="","",'Chain Ladder - Count'!AH16/$E14)</f>
        <v/>
      </c>
      <c r="AJ14" s="3" t="str">
        <f>IF('Chain Ladder - Count'!AI16="","",'Chain Ladder - Count'!AI16/$E14)</f>
        <v/>
      </c>
      <c r="AK14" s="3" t="str">
        <f>IF('Chain Ladder - Count'!AJ16="","",'Chain Ladder - Count'!AJ16/$E14)</f>
        <v/>
      </c>
      <c r="AL14" s="3" t="str">
        <f>IF('Chain Ladder - Count'!AK16="","",'Chain Ladder - Count'!AK16/$E14)</f>
        <v/>
      </c>
      <c r="AM14" s="3" t="str">
        <f>IF('Chain Ladder - Count'!AL16="","",'Chain Ladder - Count'!AL16/$E14)</f>
        <v/>
      </c>
      <c r="AN14" s="3" t="str">
        <f>IF('Chain Ladder - Count'!AM16="","",'Chain Ladder - Count'!AM16/$E14)</f>
        <v/>
      </c>
      <c r="AO14" s="6" t="str">
        <f>IF('Chain Ladder - Count'!AN16="","",'Chain Ladder - Count'!AN16/$E14)</f>
        <v/>
      </c>
    </row>
    <row r="15" spans="2:41" ht="15.75" customHeight="1" x14ac:dyDescent="0.3">
      <c r="B15" s="245"/>
      <c r="C15" s="122">
        <f t="shared" si="34"/>
        <v>2018</v>
      </c>
      <c r="D15" s="29" t="s">
        <v>166</v>
      </c>
      <c r="E15" s="73">
        <f>'Premium and Membership Data'!D14/'Premium and Membership Data'!$D$6</f>
        <v>1.3524451939291737</v>
      </c>
      <c r="F15" s="3">
        <f>IF('Chain Ladder - Count'!E17="","",'Chain Ladder - Count'!E17/$E15)</f>
        <v>0</v>
      </c>
      <c r="G15" s="3">
        <f>IF('Chain Ladder - Count'!F17="","",'Chain Ladder - Count'!F17/$E15)</f>
        <v>2.9576059850374063</v>
      </c>
      <c r="H15" s="3">
        <f>IF('Chain Ladder - Count'!G17="","",'Chain Ladder - Count'!G17/$E15)</f>
        <v>2.9576059850374063</v>
      </c>
      <c r="I15" s="3">
        <f>IF('Chain Ladder - Count'!H17="","",'Chain Ladder - Count'!H17/$E15)</f>
        <v>4.43640897755611</v>
      </c>
      <c r="J15" s="3">
        <f>IF('Chain Ladder - Count'!I17="","",'Chain Ladder - Count'!I17/$E15)</f>
        <v>2.9576059850374063</v>
      </c>
      <c r="K15" s="3">
        <f>IF('Chain Ladder - Count'!J17="","",'Chain Ladder - Count'!J17/$E15)</f>
        <v>2.218204488778055</v>
      </c>
      <c r="L15" s="3">
        <f>IF('Chain Ladder - Count'!K17="","",'Chain Ladder - Count'!K17/$E15)</f>
        <v>2.218204488778055</v>
      </c>
      <c r="M15" s="3">
        <f>IF('Chain Ladder - Count'!L17="","",'Chain Ladder - Count'!L17/$E15)</f>
        <v>0.73940149625935159</v>
      </c>
      <c r="N15" s="3">
        <f>IF('Chain Ladder - Count'!M17="","",'Chain Ladder - Count'!M17/$E15)</f>
        <v>1.4788029925187032</v>
      </c>
      <c r="O15" s="3">
        <f>IF('Chain Ladder - Count'!N17="","",'Chain Ladder - Count'!N17/$E15)</f>
        <v>2.218204488778055</v>
      </c>
      <c r="P15" s="3">
        <f>IF('Chain Ladder - Count'!O17="","",'Chain Ladder - Count'!O17/$E15)</f>
        <v>2.9576059850374063</v>
      </c>
      <c r="Q15" s="3">
        <f>IF('Chain Ladder - Count'!P17="","",'Chain Ladder - Count'!P17/$E15)</f>
        <v>0.73940149625935159</v>
      </c>
      <c r="R15" s="3">
        <f>IF('Chain Ladder - Count'!Q17="","",'Chain Ladder - Count'!Q17/$E15)</f>
        <v>0</v>
      </c>
      <c r="S15" s="3">
        <f>IF('Chain Ladder - Count'!R17="","",'Chain Ladder - Count'!R17/$E15)</f>
        <v>0</v>
      </c>
      <c r="T15" s="3">
        <f>IF('Chain Ladder - Count'!S17="","",'Chain Ladder - Count'!S17/$E15)</f>
        <v>2.218204488778055</v>
      </c>
      <c r="U15" s="3">
        <f>IF('Chain Ladder - Count'!T17="","",'Chain Ladder - Count'!T17/$E15)</f>
        <v>1.4788029925187032</v>
      </c>
      <c r="V15" s="3">
        <f>IF('Chain Ladder - Count'!U17="","",'Chain Ladder - Count'!U17/$E15)</f>
        <v>0</v>
      </c>
      <c r="W15" s="3">
        <f>IF('Chain Ladder - Count'!V17="","",'Chain Ladder - Count'!V17/$E15)</f>
        <v>1.4788029925187032</v>
      </c>
      <c r="X15" s="3">
        <f>IF('Chain Ladder - Count'!W17="","",'Chain Ladder - Count'!W17/$E15)</f>
        <v>2.218204488778055</v>
      </c>
      <c r="Y15" s="3">
        <f>IF('Chain Ladder - Count'!X17="","",'Chain Ladder - Count'!X17/$E15)</f>
        <v>2.9576059850374063</v>
      </c>
      <c r="Z15" s="3">
        <f>IF('Chain Ladder - Count'!Y17="","",'Chain Ladder - Count'!Y17/$E15)</f>
        <v>1.4788029925187032</v>
      </c>
      <c r="AA15" s="3">
        <f>IF('Chain Ladder - Count'!Z17="","",'Chain Ladder - Count'!Z17/$E15)</f>
        <v>0.73940149625935159</v>
      </c>
      <c r="AB15" s="3">
        <f>IF('Chain Ladder - Count'!AA17="","",'Chain Ladder - Count'!AA17/$E15)</f>
        <v>0.73940149625935159</v>
      </c>
      <c r="AC15" s="3">
        <f>IF('Chain Ladder - Count'!AB17="","",'Chain Ladder - Count'!AB17/$E15)</f>
        <v>0.59152119700748129</v>
      </c>
      <c r="AD15" s="3">
        <f>IF('Chain Ladder - Count'!AC17="","",'Chain Ladder - Count'!AC17/$E15)</f>
        <v>0.73940149625935159</v>
      </c>
      <c r="AE15" s="3">
        <f>IF('Chain Ladder - Count'!AD17="","",'Chain Ladder - Count'!AD17/$E15)</f>
        <v>0</v>
      </c>
      <c r="AF15" s="3">
        <f>IF('Chain Ladder - Count'!AE17="","",'Chain Ladder - Count'!AE17/$E15)</f>
        <v>0.73940149625935159</v>
      </c>
      <c r="AG15" s="3">
        <f>IF('Chain Ladder - Count'!AF17="","",'Chain Ladder - Count'!AF17/$E15)</f>
        <v>0.73940149625935159</v>
      </c>
      <c r="AH15" s="3" t="str">
        <f>IF('Chain Ladder - Count'!AG17="","",'Chain Ladder - Count'!AG17/$E15)</f>
        <v/>
      </c>
      <c r="AI15" s="3" t="str">
        <f>IF('Chain Ladder - Count'!AH17="","",'Chain Ladder - Count'!AH17/$E15)</f>
        <v/>
      </c>
      <c r="AJ15" s="3" t="str">
        <f>IF('Chain Ladder - Count'!AI17="","",'Chain Ladder - Count'!AI17/$E15)</f>
        <v/>
      </c>
      <c r="AK15" s="3" t="str">
        <f>IF('Chain Ladder - Count'!AJ17="","",'Chain Ladder - Count'!AJ17/$E15)</f>
        <v/>
      </c>
      <c r="AL15" s="3" t="str">
        <f>IF('Chain Ladder - Count'!AK17="","",'Chain Ladder - Count'!AK17/$E15)</f>
        <v/>
      </c>
      <c r="AM15" s="3" t="str">
        <f>IF('Chain Ladder - Count'!AL17="","",'Chain Ladder - Count'!AL17/$E15)</f>
        <v/>
      </c>
      <c r="AN15" s="3" t="str">
        <f>IF('Chain Ladder - Count'!AM17="","",'Chain Ladder - Count'!AM17/$E15)</f>
        <v/>
      </c>
      <c r="AO15" s="6" t="str">
        <f>IF('Chain Ladder - Count'!AN17="","",'Chain Ladder - Count'!AN17/$E15)</f>
        <v/>
      </c>
    </row>
    <row r="16" spans="2:41" ht="15.75" customHeight="1" x14ac:dyDescent="0.3">
      <c r="B16" s="245"/>
      <c r="C16" s="122">
        <f t="shared" si="34"/>
        <v>2018</v>
      </c>
      <c r="D16" s="29" t="s">
        <v>167</v>
      </c>
      <c r="E16" s="73">
        <f>'Premium and Membership Data'!D15/'Premium and Membership Data'!$D$6</f>
        <v>1.3524451939291737</v>
      </c>
      <c r="F16" s="3">
        <f>IF('Chain Ladder - Count'!E18="","",'Chain Ladder - Count'!E18/$E16)</f>
        <v>0</v>
      </c>
      <c r="G16" s="3">
        <f>IF('Chain Ladder - Count'!F18="","",'Chain Ladder - Count'!F18/$E16)</f>
        <v>0</v>
      </c>
      <c r="H16" s="3">
        <f>IF('Chain Ladder - Count'!G18="","",'Chain Ladder - Count'!G18/$E16)</f>
        <v>2.218204488778055</v>
      </c>
      <c r="I16" s="3">
        <f>IF('Chain Ladder - Count'!H18="","",'Chain Ladder - Count'!H18/$E16)</f>
        <v>8.1334164588528672</v>
      </c>
      <c r="J16" s="3">
        <f>IF('Chain Ladder - Count'!I18="","",'Chain Ladder - Count'!I18/$E16)</f>
        <v>1.4788029925187032</v>
      </c>
      <c r="K16" s="3">
        <f>IF('Chain Ladder - Count'!J18="","",'Chain Ladder - Count'!J18/$E16)</f>
        <v>2.218204488778055</v>
      </c>
      <c r="L16" s="3">
        <f>IF('Chain Ladder - Count'!K18="","",'Chain Ladder - Count'!K18/$E16)</f>
        <v>4.43640897755611</v>
      </c>
      <c r="M16" s="3">
        <f>IF('Chain Ladder - Count'!L18="","",'Chain Ladder - Count'!L18/$E16)</f>
        <v>3.6970074812967582</v>
      </c>
      <c r="N16" s="3">
        <f>IF('Chain Ladder - Count'!M18="","",'Chain Ladder - Count'!M18/$E16)</f>
        <v>0.73940149625935159</v>
      </c>
      <c r="O16" s="3">
        <f>IF('Chain Ladder - Count'!N18="","",'Chain Ladder - Count'!N18/$E16)</f>
        <v>1.4788029925187032</v>
      </c>
      <c r="P16" s="3">
        <f>IF('Chain Ladder - Count'!O18="","",'Chain Ladder - Count'!O18/$E16)</f>
        <v>3.6970074812967582</v>
      </c>
      <c r="Q16" s="3">
        <f>IF('Chain Ladder - Count'!P18="","",'Chain Ladder - Count'!P18/$E16)</f>
        <v>2.218204488778055</v>
      </c>
      <c r="R16" s="3">
        <f>IF('Chain Ladder - Count'!Q18="","",'Chain Ladder - Count'!Q18/$E16)</f>
        <v>5.1758104738154609</v>
      </c>
      <c r="S16" s="3">
        <f>IF('Chain Ladder - Count'!R18="","",'Chain Ladder - Count'!R18/$E16)</f>
        <v>2.218204488778055</v>
      </c>
      <c r="T16" s="3">
        <f>IF('Chain Ladder - Count'!S18="","",'Chain Ladder - Count'!S18/$E16)</f>
        <v>1.4788029925187032</v>
      </c>
      <c r="U16" s="3">
        <f>IF('Chain Ladder - Count'!T18="","",'Chain Ladder - Count'!T18/$E16)</f>
        <v>0.73940149625935159</v>
      </c>
      <c r="V16" s="3">
        <f>IF('Chain Ladder - Count'!U18="","",'Chain Ladder - Count'!U18/$E16)</f>
        <v>1.4788029925187032</v>
      </c>
      <c r="W16" s="3">
        <f>IF('Chain Ladder - Count'!V18="","",'Chain Ladder - Count'!V18/$E16)</f>
        <v>0</v>
      </c>
      <c r="X16" s="3">
        <f>IF('Chain Ladder - Count'!W18="","",'Chain Ladder - Count'!W18/$E16)</f>
        <v>2.218204488778055</v>
      </c>
      <c r="Y16" s="3">
        <f>IF('Chain Ladder - Count'!X18="","",'Chain Ladder - Count'!X18/$E16)</f>
        <v>1.4788029925187032</v>
      </c>
      <c r="Z16" s="3">
        <f>IF('Chain Ladder - Count'!Y18="","",'Chain Ladder - Count'!Y18/$E16)</f>
        <v>2.218204488778055</v>
      </c>
      <c r="AA16" s="3">
        <f>IF('Chain Ladder - Count'!Z18="","",'Chain Ladder - Count'!Z18/$E16)</f>
        <v>0</v>
      </c>
      <c r="AB16" s="3">
        <f>IF('Chain Ladder - Count'!AA18="","",'Chain Ladder - Count'!AA18/$E16)</f>
        <v>0</v>
      </c>
      <c r="AC16" s="3">
        <f>IF('Chain Ladder - Count'!AB18="","",'Chain Ladder - Count'!AB18/$E16)</f>
        <v>0.59152119700748129</v>
      </c>
      <c r="AD16" s="3">
        <f>IF('Chain Ladder - Count'!AC18="","",'Chain Ladder - Count'!AC18/$E16)</f>
        <v>0</v>
      </c>
      <c r="AE16" s="3">
        <f>IF('Chain Ladder - Count'!AD18="","",'Chain Ladder - Count'!AD18/$E16)</f>
        <v>0</v>
      </c>
      <c r="AF16" s="3">
        <f>IF('Chain Ladder - Count'!AE18="","",'Chain Ladder - Count'!AE18/$E16)</f>
        <v>1.330922693266833</v>
      </c>
      <c r="AG16" s="3" t="str">
        <f>IF('Chain Ladder - Count'!AF18="","",'Chain Ladder - Count'!AF18/$E16)</f>
        <v/>
      </c>
      <c r="AH16" s="3" t="str">
        <f>IF('Chain Ladder - Count'!AG18="","",'Chain Ladder - Count'!AG18/$E16)</f>
        <v/>
      </c>
      <c r="AI16" s="3" t="str">
        <f>IF('Chain Ladder - Count'!AH18="","",'Chain Ladder - Count'!AH18/$E16)</f>
        <v/>
      </c>
      <c r="AJ16" s="3" t="str">
        <f>IF('Chain Ladder - Count'!AI18="","",'Chain Ladder - Count'!AI18/$E16)</f>
        <v/>
      </c>
      <c r="AK16" s="3" t="str">
        <f>IF('Chain Ladder - Count'!AJ18="","",'Chain Ladder - Count'!AJ18/$E16)</f>
        <v/>
      </c>
      <c r="AL16" s="3" t="str">
        <f>IF('Chain Ladder - Count'!AK18="","",'Chain Ladder - Count'!AK18/$E16)</f>
        <v/>
      </c>
      <c r="AM16" s="3" t="str">
        <f>IF('Chain Ladder - Count'!AL18="","",'Chain Ladder - Count'!AL18/$E16)</f>
        <v/>
      </c>
      <c r="AN16" s="3" t="str">
        <f>IF('Chain Ladder - Count'!AM18="","",'Chain Ladder - Count'!AM18/$E16)</f>
        <v/>
      </c>
      <c r="AO16" s="6" t="str">
        <f>IF('Chain Ladder - Count'!AN18="","",'Chain Ladder - Count'!AN18/$E16)</f>
        <v/>
      </c>
    </row>
    <row r="17" spans="2:41" ht="15.75" customHeight="1" x14ac:dyDescent="0.3">
      <c r="B17" s="245"/>
      <c r="C17" s="122">
        <f t="shared" si="34"/>
        <v>2018</v>
      </c>
      <c r="D17" s="29" t="s">
        <v>168</v>
      </c>
      <c r="E17" s="73">
        <f>'Premium and Membership Data'!D16/'Premium and Membership Data'!$D$6</f>
        <v>1.3524451939291737</v>
      </c>
      <c r="F17" s="3">
        <f>IF('Chain Ladder - Count'!E19="","",'Chain Ladder - Count'!E19/$E17)</f>
        <v>0</v>
      </c>
      <c r="G17" s="3">
        <f>IF('Chain Ladder - Count'!F19="","",'Chain Ladder - Count'!F19/$E17)</f>
        <v>1.4788029925187032</v>
      </c>
      <c r="H17" s="3">
        <f>IF('Chain Ladder - Count'!G19="","",'Chain Ladder - Count'!G19/$E17)</f>
        <v>2.218204488778055</v>
      </c>
      <c r="I17" s="3">
        <f>IF('Chain Ladder - Count'!H19="","",'Chain Ladder - Count'!H19/$E17)</f>
        <v>5.1758104738154609</v>
      </c>
      <c r="J17" s="3">
        <f>IF('Chain Ladder - Count'!I19="","",'Chain Ladder - Count'!I19/$E17)</f>
        <v>4.43640897755611</v>
      </c>
      <c r="K17" s="3">
        <f>IF('Chain Ladder - Count'!J19="","",'Chain Ladder - Count'!J19/$E17)</f>
        <v>2.9576059850374063</v>
      </c>
      <c r="L17" s="3">
        <f>IF('Chain Ladder - Count'!K19="","",'Chain Ladder - Count'!K19/$E17)</f>
        <v>2.218204488778055</v>
      </c>
      <c r="M17" s="3">
        <f>IF('Chain Ladder - Count'!L19="","",'Chain Ladder - Count'!L19/$E17)</f>
        <v>2.9576059850374063</v>
      </c>
      <c r="N17" s="3">
        <f>IF('Chain Ladder - Count'!M19="","",'Chain Ladder - Count'!M19/$E17)</f>
        <v>2.9576059850374063</v>
      </c>
      <c r="O17" s="3">
        <f>IF('Chain Ladder - Count'!N19="","",'Chain Ladder - Count'!N19/$E17)</f>
        <v>6.6546134663341645</v>
      </c>
      <c r="P17" s="3">
        <f>IF('Chain Ladder - Count'!O19="","",'Chain Ladder - Count'!O19/$E17)</f>
        <v>3.6970074812967582</v>
      </c>
      <c r="Q17" s="3">
        <f>IF('Chain Ladder - Count'!P19="","",'Chain Ladder - Count'!P19/$E17)</f>
        <v>0.73940149625935159</v>
      </c>
      <c r="R17" s="3">
        <f>IF('Chain Ladder - Count'!Q19="","",'Chain Ladder - Count'!Q19/$E17)</f>
        <v>0.73940149625935159</v>
      </c>
      <c r="S17" s="3">
        <f>IF('Chain Ladder - Count'!R19="","",'Chain Ladder - Count'!R19/$E17)</f>
        <v>1.4788029925187032</v>
      </c>
      <c r="T17" s="3">
        <f>IF('Chain Ladder - Count'!S19="","",'Chain Ladder - Count'!S19/$E17)</f>
        <v>0</v>
      </c>
      <c r="U17" s="3">
        <f>IF('Chain Ladder - Count'!T19="","",'Chain Ladder - Count'!T19/$E17)</f>
        <v>0.73940149625935159</v>
      </c>
      <c r="V17" s="3">
        <f>IF('Chain Ladder - Count'!U19="","",'Chain Ladder - Count'!U19/$E17)</f>
        <v>0</v>
      </c>
      <c r="W17" s="3">
        <f>IF('Chain Ladder - Count'!V19="","",'Chain Ladder - Count'!V19/$E17)</f>
        <v>0.73940149625935159</v>
      </c>
      <c r="X17" s="3">
        <f>IF('Chain Ladder - Count'!W19="","",'Chain Ladder - Count'!W19/$E17)</f>
        <v>1.4788029925187032</v>
      </c>
      <c r="Y17" s="3">
        <f>IF('Chain Ladder - Count'!X19="","",'Chain Ladder - Count'!X19/$E17)</f>
        <v>1.4788029925187032</v>
      </c>
      <c r="Z17" s="3">
        <f>IF('Chain Ladder - Count'!Y19="","",'Chain Ladder - Count'!Y19/$E17)</f>
        <v>1.4788029925187032</v>
      </c>
      <c r="AA17" s="3">
        <f>IF('Chain Ladder - Count'!Z19="","",'Chain Ladder - Count'!Z19/$E17)</f>
        <v>2.218204488778055</v>
      </c>
      <c r="AB17" s="3">
        <f>IF('Chain Ladder - Count'!AA19="","",'Chain Ladder - Count'!AA19/$E17)</f>
        <v>2.218204488778055</v>
      </c>
      <c r="AC17" s="3">
        <f>IF('Chain Ladder - Count'!AB19="","",'Chain Ladder - Count'!AB19/$E17)</f>
        <v>0.73940149625935159</v>
      </c>
      <c r="AD17" s="3">
        <f>IF('Chain Ladder - Count'!AC19="","",'Chain Ladder - Count'!AC19/$E17)</f>
        <v>1.4788029925187032</v>
      </c>
      <c r="AE17" s="3">
        <f>IF('Chain Ladder - Count'!AD19="","",'Chain Ladder - Count'!AD19/$E17)</f>
        <v>0.73940149625935159</v>
      </c>
      <c r="AF17" s="3" t="str">
        <f>IF('Chain Ladder - Count'!AE19="","",'Chain Ladder - Count'!AE19/$E17)</f>
        <v/>
      </c>
      <c r="AG17" s="3" t="str">
        <f>IF('Chain Ladder - Count'!AF19="","",'Chain Ladder - Count'!AF19/$E17)</f>
        <v/>
      </c>
      <c r="AH17" s="3" t="str">
        <f>IF('Chain Ladder - Count'!AG19="","",'Chain Ladder - Count'!AG19/$E17)</f>
        <v/>
      </c>
      <c r="AI17" s="3" t="str">
        <f>IF('Chain Ladder - Count'!AH19="","",'Chain Ladder - Count'!AH19/$E17)</f>
        <v/>
      </c>
      <c r="AJ17" s="3" t="str">
        <f>IF('Chain Ladder - Count'!AI19="","",'Chain Ladder - Count'!AI19/$E17)</f>
        <v/>
      </c>
      <c r="AK17" s="3" t="str">
        <f>IF('Chain Ladder - Count'!AJ19="","",'Chain Ladder - Count'!AJ19/$E17)</f>
        <v/>
      </c>
      <c r="AL17" s="3" t="str">
        <f>IF('Chain Ladder - Count'!AK19="","",'Chain Ladder - Count'!AK19/$E17)</f>
        <v/>
      </c>
      <c r="AM17" s="3" t="str">
        <f>IF('Chain Ladder - Count'!AL19="","",'Chain Ladder - Count'!AL19/$E17)</f>
        <v/>
      </c>
      <c r="AN17" s="3" t="str">
        <f>IF('Chain Ladder - Count'!AM19="","",'Chain Ladder - Count'!AM19/$E17)</f>
        <v/>
      </c>
      <c r="AO17" s="6" t="str">
        <f>IF('Chain Ladder - Count'!AN19="","",'Chain Ladder - Count'!AN19/$E17)</f>
        <v/>
      </c>
    </row>
    <row r="18" spans="2:41" ht="15.75" customHeight="1" x14ac:dyDescent="0.3">
      <c r="B18" s="245"/>
      <c r="C18" s="122">
        <f t="shared" si="34"/>
        <v>2018</v>
      </c>
      <c r="D18" s="29" t="s">
        <v>169</v>
      </c>
      <c r="E18" s="73">
        <f>'Premium and Membership Data'!D17/'Premium and Membership Data'!$D$6</f>
        <v>1.3524451939291737</v>
      </c>
      <c r="F18" s="3">
        <f>IF('Chain Ladder - Count'!E20="","",'Chain Ladder - Count'!E20/$E18)</f>
        <v>0</v>
      </c>
      <c r="G18" s="3">
        <f>IF('Chain Ladder - Count'!F20="","",'Chain Ladder - Count'!F20/$E18)</f>
        <v>1.4788029925187032</v>
      </c>
      <c r="H18" s="3">
        <f>IF('Chain Ladder - Count'!G20="","",'Chain Ladder - Count'!G20/$E18)</f>
        <v>5.1758104738154609</v>
      </c>
      <c r="I18" s="3">
        <f>IF('Chain Ladder - Count'!H20="","",'Chain Ladder - Count'!H20/$E18)</f>
        <v>4.43640897755611</v>
      </c>
      <c r="J18" s="3">
        <f>IF('Chain Ladder - Count'!I20="","",'Chain Ladder - Count'!I20/$E18)</f>
        <v>2.9576059850374063</v>
      </c>
      <c r="K18" s="3">
        <f>IF('Chain Ladder - Count'!J20="","",'Chain Ladder - Count'!J20/$E18)</f>
        <v>3.6970074812967582</v>
      </c>
      <c r="L18" s="3">
        <f>IF('Chain Ladder - Count'!K20="","",'Chain Ladder - Count'!K20/$E18)</f>
        <v>0</v>
      </c>
      <c r="M18" s="3">
        <f>IF('Chain Ladder - Count'!L20="","",'Chain Ladder - Count'!L20/$E18)</f>
        <v>2.9576059850374063</v>
      </c>
      <c r="N18" s="3">
        <f>IF('Chain Ladder - Count'!M20="","",'Chain Ladder - Count'!M20/$E18)</f>
        <v>2.218204488778055</v>
      </c>
      <c r="O18" s="3">
        <f>IF('Chain Ladder - Count'!N20="","",'Chain Ladder - Count'!N20/$E18)</f>
        <v>0.73940149625935159</v>
      </c>
      <c r="P18" s="3">
        <f>IF('Chain Ladder - Count'!O20="","",'Chain Ladder - Count'!O20/$E18)</f>
        <v>2.218204488778055</v>
      </c>
      <c r="Q18" s="3">
        <f>IF('Chain Ladder - Count'!P20="","",'Chain Ladder - Count'!P20/$E18)</f>
        <v>0</v>
      </c>
      <c r="R18" s="3">
        <f>IF('Chain Ladder - Count'!Q20="","",'Chain Ladder - Count'!Q20/$E18)</f>
        <v>2.9576059850374063</v>
      </c>
      <c r="S18" s="3">
        <f>IF('Chain Ladder - Count'!R20="","",'Chain Ladder - Count'!R20/$E18)</f>
        <v>1.4788029925187032</v>
      </c>
      <c r="T18" s="3">
        <f>IF('Chain Ladder - Count'!S20="","",'Chain Ladder - Count'!S20/$E18)</f>
        <v>2.9576059850374063</v>
      </c>
      <c r="U18" s="3">
        <f>IF('Chain Ladder - Count'!T20="","",'Chain Ladder - Count'!T20/$E18)</f>
        <v>0.73940149625935159</v>
      </c>
      <c r="V18" s="3">
        <f>IF('Chain Ladder - Count'!U20="","",'Chain Ladder - Count'!U20/$E18)</f>
        <v>0.73940149625935159</v>
      </c>
      <c r="W18" s="3">
        <f>IF('Chain Ladder - Count'!V20="","",'Chain Ladder - Count'!V20/$E18)</f>
        <v>1.4788029925187032</v>
      </c>
      <c r="X18" s="3">
        <f>IF('Chain Ladder - Count'!W20="","",'Chain Ladder - Count'!W20/$E18)</f>
        <v>0</v>
      </c>
      <c r="Y18" s="3">
        <f>IF('Chain Ladder - Count'!X20="","",'Chain Ladder - Count'!X20/$E18)</f>
        <v>0.73940149625935159</v>
      </c>
      <c r="Z18" s="3">
        <f>IF('Chain Ladder - Count'!Y20="","",'Chain Ladder - Count'!Y20/$E18)</f>
        <v>0</v>
      </c>
      <c r="AA18" s="3">
        <f>IF('Chain Ladder - Count'!Z20="","",'Chain Ladder - Count'!Z20/$E18)</f>
        <v>2.218204488778055</v>
      </c>
      <c r="AB18" s="3">
        <f>IF('Chain Ladder - Count'!AA20="","",'Chain Ladder - Count'!AA20/$E18)</f>
        <v>0.73940149625935159</v>
      </c>
      <c r="AC18" s="3">
        <f>IF('Chain Ladder - Count'!AB20="","",'Chain Ladder - Count'!AB20/$E18)</f>
        <v>1.330922693266833</v>
      </c>
      <c r="AD18" s="3">
        <f>IF('Chain Ladder - Count'!AC20="","",'Chain Ladder - Count'!AC20/$E18)</f>
        <v>0.73940149625935159</v>
      </c>
      <c r="AE18" s="3" t="str">
        <f>IF('Chain Ladder - Count'!AD20="","",'Chain Ladder - Count'!AD20/$E18)</f>
        <v/>
      </c>
      <c r="AF18" s="3" t="str">
        <f>IF('Chain Ladder - Count'!AE20="","",'Chain Ladder - Count'!AE20/$E18)</f>
        <v/>
      </c>
      <c r="AG18" s="3" t="str">
        <f>IF('Chain Ladder - Count'!AF20="","",'Chain Ladder - Count'!AF20/$E18)</f>
        <v/>
      </c>
      <c r="AH18" s="3" t="str">
        <f>IF('Chain Ladder - Count'!AG20="","",'Chain Ladder - Count'!AG20/$E18)</f>
        <v/>
      </c>
      <c r="AI18" s="3" t="str">
        <f>IF('Chain Ladder - Count'!AH20="","",'Chain Ladder - Count'!AH20/$E18)</f>
        <v/>
      </c>
      <c r="AJ18" s="3" t="str">
        <f>IF('Chain Ladder - Count'!AI20="","",'Chain Ladder - Count'!AI20/$E18)</f>
        <v/>
      </c>
      <c r="AK18" s="3" t="str">
        <f>IF('Chain Ladder - Count'!AJ20="","",'Chain Ladder - Count'!AJ20/$E18)</f>
        <v/>
      </c>
      <c r="AL18" s="3" t="str">
        <f>IF('Chain Ladder - Count'!AK20="","",'Chain Ladder - Count'!AK20/$E18)</f>
        <v/>
      </c>
      <c r="AM18" s="3" t="str">
        <f>IF('Chain Ladder - Count'!AL20="","",'Chain Ladder - Count'!AL20/$E18)</f>
        <v/>
      </c>
      <c r="AN18" s="3" t="str">
        <f>IF('Chain Ladder - Count'!AM20="","",'Chain Ladder - Count'!AM20/$E18)</f>
        <v/>
      </c>
      <c r="AO18" s="6" t="str">
        <f>IF('Chain Ladder - Count'!AN20="","",'Chain Ladder - Count'!AN20/$E18)</f>
        <v/>
      </c>
    </row>
    <row r="19" spans="2:41" ht="15.75" customHeight="1" x14ac:dyDescent="0.3">
      <c r="B19" s="245"/>
      <c r="C19" s="122">
        <f t="shared" si="34"/>
        <v>2019</v>
      </c>
      <c r="D19" s="29" t="s">
        <v>170</v>
      </c>
      <c r="E19" s="73">
        <f>'Premium and Membership Data'!D18/'Premium and Membership Data'!$D$6</f>
        <v>1.5116357504215852</v>
      </c>
      <c r="F19" s="3">
        <f>IF('Chain Ladder - Count'!E21="","",'Chain Ladder - Count'!E21/$E19)</f>
        <v>0</v>
      </c>
      <c r="G19" s="3">
        <f>IF('Chain Ladder - Count'!F21="","",'Chain Ladder - Count'!F21/$E19)</f>
        <v>5.2922802320392686</v>
      </c>
      <c r="H19" s="3">
        <f>IF('Chain Ladder - Count'!G21="","",'Chain Ladder - Count'!G21/$E19)</f>
        <v>2.6461401160196343</v>
      </c>
      <c r="I19" s="3">
        <f>IF('Chain Ladder - Count'!H21="","",'Chain Ladder - Count'!H21/$E19)</f>
        <v>10.584560464078537</v>
      </c>
      <c r="J19" s="3">
        <f>IF('Chain Ladder - Count'!I21="","",'Chain Ladder - Count'!I21/$E19)</f>
        <v>4.6307452030343601</v>
      </c>
      <c r="K19" s="3">
        <f>IF('Chain Ladder - Count'!J21="","",'Chain Ladder - Count'!J21/$E19)</f>
        <v>3.9692101740294512</v>
      </c>
      <c r="L19" s="3">
        <f>IF('Chain Ladder - Count'!K21="","",'Chain Ladder - Count'!K21/$E19)</f>
        <v>1.9846050870147256</v>
      </c>
      <c r="M19" s="3">
        <f>IF('Chain Ladder - Count'!L21="","",'Chain Ladder - Count'!L21/$E19)</f>
        <v>3.3076751450245427</v>
      </c>
      <c r="N19" s="3">
        <f>IF('Chain Ladder - Count'!M21="","",'Chain Ladder - Count'!M21/$E19)</f>
        <v>0.66153502900490857</v>
      </c>
      <c r="O19" s="3">
        <f>IF('Chain Ladder - Count'!N21="","",'Chain Ladder - Count'!N21/$E19)</f>
        <v>2.6461401160196343</v>
      </c>
      <c r="P19" s="3">
        <f>IF('Chain Ladder - Count'!O21="","",'Chain Ladder - Count'!O21/$E19)</f>
        <v>2.6461401160196343</v>
      </c>
      <c r="Q19" s="3">
        <f>IF('Chain Ladder - Count'!P21="","",'Chain Ladder - Count'!P21/$E19)</f>
        <v>2.6461401160196343</v>
      </c>
      <c r="R19" s="3">
        <f>IF('Chain Ladder - Count'!Q21="","",'Chain Ladder - Count'!Q21/$E19)</f>
        <v>1.9846050870147256</v>
      </c>
      <c r="S19" s="3">
        <f>IF('Chain Ladder - Count'!R21="","",'Chain Ladder - Count'!R21/$E19)</f>
        <v>2.6461401160196343</v>
      </c>
      <c r="T19" s="3">
        <f>IF('Chain Ladder - Count'!S21="","",'Chain Ladder - Count'!S21/$E19)</f>
        <v>2.6461401160196343</v>
      </c>
      <c r="U19" s="3">
        <f>IF('Chain Ladder - Count'!T21="","",'Chain Ladder - Count'!T21/$E19)</f>
        <v>0.66153502900490857</v>
      </c>
      <c r="V19" s="3">
        <f>IF('Chain Ladder - Count'!U21="","",'Chain Ladder - Count'!U21/$E19)</f>
        <v>2.6461401160196343</v>
      </c>
      <c r="W19" s="3">
        <f>IF('Chain Ladder - Count'!V21="","",'Chain Ladder - Count'!V21/$E19)</f>
        <v>1.3230700580098171</v>
      </c>
      <c r="X19" s="3">
        <f>IF('Chain Ladder - Count'!W21="","",'Chain Ladder - Count'!W21/$E19)</f>
        <v>0.66153502900490857</v>
      </c>
      <c r="Y19" s="3">
        <f>IF('Chain Ladder - Count'!X21="","",'Chain Ladder - Count'!X21/$E19)</f>
        <v>0.66153502900490857</v>
      </c>
      <c r="Z19" s="3">
        <f>IF('Chain Ladder - Count'!Y21="","",'Chain Ladder - Count'!Y21/$E19)</f>
        <v>1.9846050870147256</v>
      </c>
      <c r="AA19" s="3">
        <f>IF('Chain Ladder - Count'!Z21="","",'Chain Ladder - Count'!Z21/$E19)</f>
        <v>0.66153502900490857</v>
      </c>
      <c r="AB19" s="3">
        <f>IF('Chain Ladder - Count'!AA21="","",'Chain Ladder - Count'!AA21/$E19)</f>
        <v>1.7199910754127623</v>
      </c>
      <c r="AC19" s="3">
        <f>IF('Chain Ladder - Count'!AB21="","",'Chain Ladder - Count'!AB21/$E19)</f>
        <v>0.52922802320392681</v>
      </c>
      <c r="AD19" s="3" t="str">
        <f>IF('Chain Ladder - Count'!AC21="","",'Chain Ladder - Count'!AC21/$E19)</f>
        <v/>
      </c>
      <c r="AE19" s="3" t="str">
        <f>IF('Chain Ladder - Count'!AD21="","",'Chain Ladder - Count'!AD21/$E19)</f>
        <v/>
      </c>
      <c r="AF19" s="3" t="str">
        <f>IF('Chain Ladder - Count'!AE21="","",'Chain Ladder - Count'!AE21/$E19)</f>
        <v/>
      </c>
      <c r="AG19" s="3" t="str">
        <f>IF('Chain Ladder - Count'!AF21="","",'Chain Ladder - Count'!AF21/$E19)</f>
        <v/>
      </c>
      <c r="AH19" s="3" t="str">
        <f>IF('Chain Ladder - Count'!AG21="","",'Chain Ladder - Count'!AG21/$E19)</f>
        <v/>
      </c>
      <c r="AI19" s="3" t="str">
        <f>IF('Chain Ladder - Count'!AH21="","",'Chain Ladder - Count'!AH21/$E19)</f>
        <v/>
      </c>
      <c r="AJ19" s="3" t="str">
        <f>IF('Chain Ladder - Count'!AI21="","",'Chain Ladder - Count'!AI21/$E19)</f>
        <v/>
      </c>
      <c r="AK19" s="3" t="str">
        <f>IF('Chain Ladder - Count'!AJ21="","",'Chain Ladder - Count'!AJ21/$E19)</f>
        <v/>
      </c>
      <c r="AL19" s="3" t="str">
        <f>IF('Chain Ladder - Count'!AK21="","",'Chain Ladder - Count'!AK21/$E19)</f>
        <v/>
      </c>
      <c r="AM19" s="3" t="str">
        <f>IF('Chain Ladder - Count'!AL21="","",'Chain Ladder - Count'!AL21/$E19)</f>
        <v/>
      </c>
      <c r="AN19" s="3" t="str">
        <f>IF('Chain Ladder - Count'!AM21="","",'Chain Ladder - Count'!AM21/$E19)</f>
        <v/>
      </c>
      <c r="AO19" s="6" t="str">
        <f>IF('Chain Ladder - Count'!AN21="","",'Chain Ladder - Count'!AN21/$E19)</f>
        <v/>
      </c>
    </row>
    <row r="20" spans="2:41" ht="15.75" customHeight="1" x14ac:dyDescent="0.3">
      <c r="B20" s="245"/>
      <c r="C20" s="122">
        <f t="shared" si="34"/>
        <v>2019</v>
      </c>
      <c r="D20" s="29" t="s">
        <v>171</v>
      </c>
      <c r="E20" s="73">
        <f>'Premium and Membership Data'!D19/'Premium and Membership Data'!$D$6</f>
        <v>1.5116357504215852</v>
      </c>
      <c r="F20" s="3">
        <f>IF('Chain Ladder - Count'!E22="","",'Chain Ladder - Count'!E22/$E20)</f>
        <v>1.3230700580098171</v>
      </c>
      <c r="G20" s="3">
        <f>IF('Chain Ladder - Count'!F22="","",'Chain Ladder - Count'!F22/$E20)</f>
        <v>5.953815261044177</v>
      </c>
      <c r="H20" s="3">
        <f>IF('Chain Ladder - Count'!G22="","",'Chain Ladder - Count'!G22/$E20)</f>
        <v>1.9846050870147256</v>
      </c>
      <c r="I20" s="3">
        <f>IF('Chain Ladder - Count'!H22="","",'Chain Ladder - Count'!H22/$E20)</f>
        <v>7.9384203480589024</v>
      </c>
      <c r="J20" s="3">
        <f>IF('Chain Ladder - Count'!I22="","",'Chain Ladder - Count'!I22/$E20)</f>
        <v>1.9846050870147256</v>
      </c>
      <c r="K20" s="3">
        <f>IF('Chain Ladder - Count'!J22="","",'Chain Ladder - Count'!J22/$E20)</f>
        <v>3.9692101740294512</v>
      </c>
      <c r="L20" s="3">
        <f>IF('Chain Ladder - Count'!K22="","",'Chain Ladder - Count'!K22/$E20)</f>
        <v>5.953815261044177</v>
      </c>
      <c r="M20" s="3">
        <f>IF('Chain Ladder - Count'!L22="","",'Chain Ladder - Count'!L22/$E20)</f>
        <v>3.9692101740294512</v>
      </c>
      <c r="N20" s="3">
        <f>IF('Chain Ladder - Count'!M22="","",'Chain Ladder - Count'!M22/$E20)</f>
        <v>3.3076751450245427</v>
      </c>
      <c r="O20" s="3">
        <f>IF('Chain Ladder - Count'!N22="","",'Chain Ladder - Count'!N22/$E20)</f>
        <v>1.9846050870147256</v>
      </c>
      <c r="P20" s="3">
        <f>IF('Chain Ladder - Count'!O22="","",'Chain Ladder - Count'!O22/$E20)</f>
        <v>1.9846050870147256</v>
      </c>
      <c r="Q20" s="3">
        <f>IF('Chain Ladder - Count'!P22="","",'Chain Ladder - Count'!P22/$E20)</f>
        <v>2.6461401160196343</v>
      </c>
      <c r="R20" s="3">
        <f>IF('Chain Ladder - Count'!Q22="","",'Chain Ladder - Count'!Q22/$E20)</f>
        <v>1.9846050870147256</v>
      </c>
      <c r="S20" s="3">
        <f>IF('Chain Ladder - Count'!R22="","",'Chain Ladder - Count'!R22/$E20)</f>
        <v>1.9846050870147256</v>
      </c>
      <c r="T20" s="3">
        <f>IF('Chain Ladder - Count'!S22="","",'Chain Ladder - Count'!S22/$E20)</f>
        <v>1.3230700580098171</v>
      </c>
      <c r="U20" s="3">
        <f>IF('Chain Ladder - Count'!T22="","",'Chain Ladder - Count'!T22/$E20)</f>
        <v>3.3076751450245427</v>
      </c>
      <c r="V20" s="3">
        <f>IF('Chain Ladder - Count'!U22="","",'Chain Ladder - Count'!U22/$E20)</f>
        <v>0.66153502900490857</v>
      </c>
      <c r="W20" s="3">
        <f>IF('Chain Ladder - Count'!V22="","",'Chain Ladder - Count'!V22/$E20)</f>
        <v>0.66153502900490857</v>
      </c>
      <c r="X20" s="3">
        <f>IF('Chain Ladder - Count'!W22="","",'Chain Ladder - Count'!W22/$E20)</f>
        <v>1.9846050870147256</v>
      </c>
      <c r="Y20" s="3">
        <f>IF('Chain Ladder - Count'!X22="","",'Chain Ladder - Count'!X22/$E20)</f>
        <v>1.8522980812137437</v>
      </c>
      <c r="Z20" s="3">
        <f>IF('Chain Ladder - Count'!Y22="","",'Chain Ladder - Count'!Y22/$E20)</f>
        <v>0.66153502900490857</v>
      </c>
      <c r="AA20" s="3">
        <f>IF('Chain Ladder - Count'!Z22="","",'Chain Ladder - Count'!Z22/$E20)</f>
        <v>0.66153502900490857</v>
      </c>
      <c r="AB20" s="3">
        <f>IF('Chain Ladder - Count'!AA22="","",'Chain Ladder - Count'!AA22/$E20)</f>
        <v>2.3815261044176705</v>
      </c>
      <c r="AC20" s="3" t="str">
        <f>IF('Chain Ladder - Count'!AB22="","",'Chain Ladder - Count'!AB22/$E20)</f>
        <v/>
      </c>
      <c r="AD20" s="3" t="str">
        <f>IF('Chain Ladder - Count'!AC22="","",'Chain Ladder - Count'!AC22/$E20)</f>
        <v/>
      </c>
      <c r="AE20" s="3" t="str">
        <f>IF('Chain Ladder - Count'!AD22="","",'Chain Ladder - Count'!AD22/$E20)</f>
        <v/>
      </c>
      <c r="AF20" s="3" t="str">
        <f>IF('Chain Ladder - Count'!AE22="","",'Chain Ladder - Count'!AE22/$E20)</f>
        <v/>
      </c>
      <c r="AG20" s="3" t="str">
        <f>IF('Chain Ladder - Count'!AF22="","",'Chain Ladder - Count'!AF22/$E20)</f>
        <v/>
      </c>
      <c r="AH20" s="3" t="str">
        <f>IF('Chain Ladder - Count'!AG22="","",'Chain Ladder - Count'!AG22/$E20)</f>
        <v/>
      </c>
      <c r="AI20" s="3" t="str">
        <f>IF('Chain Ladder - Count'!AH22="","",'Chain Ladder - Count'!AH22/$E20)</f>
        <v/>
      </c>
      <c r="AJ20" s="3" t="str">
        <f>IF('Chain Ladder - Count'!AI22="","",'Chain Ladder - Count'!AI22/$E20)</f>
        <v/>
      </c>
      <c r="AK20" s="3" t="str">
        <f>IF('Chain Ladder - Count'!AJ22="","",'Chain Ladder - Count'!AJ22/$E20)</f>
        <v/>
      </c>
      <c r="AL20" s="3" t="str">
        <f>IF('Chain Ladder - Count'!AK22="","",'Chain Ladder - Count'!AK22/$E20)</f>
        <v/>
      </c>
      <c r="AM20" s="3" t="str">
        <f>IF('Chain Ladder - Count'!AL22="","",'Chain Ladder - Count'!AL22/$E20)</f>
        <v/>
      </c>
      <c r="AN20" s="3" t="str">
        <f>IF('Chain Ladder - Count'!AM22="","",'Chain Ladder - Count'!AM22/$E20)</f>
        <v/>
      </c>
      <c r="AO20" s="6" t="str">
        <f>IF('Chain Ladder - Count'!AN22="","",'Chain Ladder - Count'!AN22/$E20)</f>
        <v/>
      </c>
    </row>
    <row r="21" spans="2:41" ht="15.75" customHeight="1" x14ac:dyDescent="0.3">
      <c r="B21" s="245"/>
      <c r="C21" s="122">
        <f t="shared" si="34"/>
        <v>2019</v>
      </c>
      <c r="D21" s="29" t="s">
        <v>172</v>
      </c>
      <c r="E21" s="73">
        <f>'Premium and Membership Data'!D20/'Premium and Membership Data'!$D$6</f>
        <v>1.5116357504215852</v>
      </c>
      <c r="F21" s="3">
        <f>IF('Chain Ladder - Count'!E23="","",'Chain Ladder - Count'!E23/$E21)</f>
        <v>0.66153502900490857</v>
      </c>
      <c r="G21" s="3">
        <f>IF('Chain Ladder - Count'!F23="","",'Chain Ladder - Count'!F23/$E21)</f>
        <v>1.9846050870147256</v>
      </c>
      <c r="H21" s="3">
        <f>IF('Chain Ladder - Count'!G23="","",'Chain Ladder - Count'!G23/$E21)</f>
        <v>4.6307452030343601</v>
      </c>
      <c r="I21" s="3">
        <f>IF('Chain Ladder - Count'!H23="","",'Chain Ladder - Count'!H23/$E21)</f>
        <v>6.6153502900490855</v>
      </c>
      <c r="J21" s="3">
        <f>IF('Chain Ladder - Count'!I23="","",'Chain Ladder - Count'!I23/$E21)</f>
        <v>5.953815261044177</v>
      </c>
      <c r="K21" s="3">
        <f>IF('Chain Ladder - Count'!J23="","",'Chain Ladder - Count'!J23/$E21)</f>
        <v>1.9846050870147256</v>
      </c>
      <c r="L21" s="3">
        <f>IF('Chain Ladder - Count'!K23="","",'Chain Ladder - Count'!K23/$E21)</f>
        <v>3.9692101740294512</v>
      </c>
      <c r="M21" s="3">
        <f>IF('Chain Ladder - Count'!L23="","",'Chain Ladder - Count'!L23/$E21)</f>
        <v>2.6461401160196343</v>
      </c>
      <c r="N21" s="3">
        <f>IF('Chain Ladder - Count'!M23="","",'Chain Ladder - Count'!M23/$E21)</f>
        <v>0</v>
      </c>
      <c r="O21" s="3">
        <f>IF('Chain Ladder - Count'!N23="","",'Chain Ladder - Count'!N23/$E21)</f>
        <v>1.9846050870147256</v>
      </c>
      <c r="P21" s="3">
        <f>IF('Chain Ladder - Count'!O23="","",'Chain Ladder - Count'!O23/$E21)</f>
        <v>0.66153502900490857</v>
      </c>
      <c r="Q21" s="3">
        <f>IF('Chain Ladder - Count'!P23="","",'Chain Ladder - Count'!P23/$E21)</f>
        <v>1.3230700580098171</v>
      </c>
      <c r="R21" s="3">
        <f>IF('Chain Ladder - Count'!Q23="","",'Chain Ladder - Count'!Q23/$E21)</f>
        <v>5.2922802320392686</v>
      </c>
      <c r="S21" s="3">
        <f>IF('Chain Ladder - Count'!R23="","",'Chain Ladder - Count'!R23/$E21)</f>
        <v>3.3076751450245427</v>
      </c>
      <c r="T21" s="3">
        <f>IF('Chain Ladder - Count'!S23="","",'Chain Ladder - Count'!S23/$E21)</f>
        <v>2.6461401160196343</v>
      </c>
      <c r="U21" s="3">
        <f>IF('Chain Ladder - Count'!T23="","",'Chain Ladder - Count'!T23/$E21)</f>
        <v>3.3076751450245427</v>
      </c>
      <c r="V21" s="3">
        <f>IF('Chain Ladder - Count'!U23="","",'Chain Ladder - Count'!U23/$E21)</f>
        <v>1.9846050870147256</v>
      </c>
      <c r="W21" s="3">
        <f>IF('Chain Ladder - Count'!V23="","",'Chain Ladder - Count'!V23/$E21)</f>
        <v>1.3230700580098171</v>
      </c>
      <c r="X21" s="3">
        <f>IF('Chain Ladder - Count'!W23="","",'Chain Ladder - Count'!W23/$E21)</f>
        <v>0.66153502900490857</v>
      </c>
      <c r="Y21" s="3">
        <f>IF('Chain Ladder - Count'!X23="","",'Chain Ladder - Count'!X23/$E21)</f>
        <v>0</v>
      </c>
      <c r="Z21" s="3">
        <f>IF('Chain Ladder - Count'!Y23="","",'Chain Ladder - Count'!Y23/$E21)</f>
        <v>1.1907630522088353</v>
      </c>
      <c r="AA21" s="3">
        <f>IF('Chain Ladder - Count'!Z23="","",'Chain Ladder - Count'!Z23/$E21)</f>
        <v>4.2338241856314145</v>
      </c>
      <c r="AB21" s="3" t="str">
        <f>IF('Chain Ladder - Count'!AA23="","",'Chain Ladder - Count'!AA23/$E21)</f>
        <v/>
      </c>
      <c r="AC21" s="3" t="str">
        <f>IF('Chain Ladder - Count'!AB23="","",'Chain Ladder - Count'!AB23/$E21)</f>
        <v/>
      </c>
      <c r="AD21" s="3" t="str">
        <f>IF('Chain Ladder - Count'!AC23="","",'Chain Ladder - Count'!AC23/$E21)</f>
        <v/>
      </c>
      <c r="AE21" s="3" t="str">
        <f>IF('Chain Ladder - Count'!AD23="","",'Chain Ladder - Count'!AD23/$E21)</f>
        <v/>
      </c>
      <c r="AF21" s="3" t="str">
        <f>IF('Chain Ladder - Count'!AE23="","",'Chain Ladder - Count'!AE23/$E21)</f>
        <v/>
      </c>
      <c r="AG21" s="3" t="str">
        <f>IF('Chain Ladder - Count'!AF23="","",'Chain Ladder - Count'!AF23/$E21)</f>
        <v/>
      </c>
      <c r="AH21" s="3" t="str">
        <f>IF('Chain Ladder - Count'!AG23="","",'Chain Ladder - Count'!AG23/$E21)</f>
        <v/>
      </c>
      <c r="AI21" s="3" t="str">
        <f>IF('Chain Ladder - Count'!AH23="","",'Chain Ladder - Count'!AH23/$E21)</f>
        <v/>
      </c>
      <c r="AJ21" s="3" t="str">
        <f>IF('Chain Ladder - Count'!AI23="","",'Chain Ladder - Count'!AI23/$E21)</f>
        <v/>
      </c>
      <c r="AK21" s="3" t="str">
        <f>IF('Chain Ladder - Count'!AJ23="","",'Chain Ladder - Count'!AJ23/$E21)</f>
        <v/>
      </c>
      <c r="AL21" s="3" t="str">
        <f>IF('Chain Ladder - Count'!AK23="","",'Chain Ladder - Count'!AK23/$E21)</f>
        <v/>
      </c>
      <c r="AM21" s="3" t="str">
        <f>IF('Chain Ladder - Count'!AL23="","",'Chain Ladder - Count'!AL23/$E21)</f>
        <v/>
      </c>
      <c r="AN21" s="3" t="str">
        <f>IF('Chain Ladder - Count'!AM23="","",'Chain Ladder - Count'!AM23/$E21)</f>
        <v/>
      </c>
      <c r="AO21" s="6" t="str">
        <f>IF('Chain Ladder - Count'!AN23="","",'Chain Ladder - Count'!AN23/$E21)</f>
        <v/>
      </c>
    </row>
    <row r="22" spans="2:41" ht="15.75" customHeight="1" x14ac:dyDescent="0.3">
      <c r="B22" s="245"/>
      <c r="C22" s="122">
        <f t="shared" si="34"/>
        <v>2019</v>
      </c>
      <c r="D22" s="29" t="s">
        <v>173</v>
      </c>
      <c r="E22" s="73">
        <f>'Premium and Membership Data'!D21/'Premium and Membership Data'!$D$6</f>
        <v>1.5116357504215852</v>
      </c>
      <c r="F22" s="3">
        <f>IF('Chain Ladder - Count'!E24="","",'Chain Ladder - Count'!E24/$E22)</f>
        <v>0.66153502900490857</v>
      </c>
      <c r="G22" s="3">
        <f>IF('Chain Ladder - Count'!F24="","",'Chain Ladder - Count'!F24/$E22)</f>
        <v>4.6307452030343601</v>
      </c>
      <c r="H22" s="3">
        <f>IF('Chain Ladder - Count'!G24="","",'Chain Ladder - Count'!G24/$E22)</f>
        <v>5.2922802320392686</v>
      </c>
      <c r="I22" s="3">
        <f>IF('Chain Ladder - Count'!H24="","",'Chain Ladder - Count'!H24/$E22)</f>
        <v>7.2768853190539939</v>
      </c>
      <c r="J22" s="3">
        <f>IF('Chain Ladder - Count'!I24="","",'Chain Ladder - Count'!I24/$E22)</f>
        <v>7.2768853190539939</v>
      </c>
      <c r="K22" s="3">
        <f>IF('Chain Ladder - Count'!J24="","",'Chain Ladder - Count'!J24/$E22)</f>
        <v>3.9692101740294512</v>
      </c>
      <c r="L22" s="3">
        <f>IF('Chain Ladder - Count'!K24="","",'Chain Ladder - Count'!K24/$E22)</f>
        <v>1.9846050870147256</v>
      </c>
      <c r="M22" s="3">
        <f>IF('Chain Ladder - Count'!L24="","",'Chain Ladder - Count'!L24/$E22)</f>
        <v>1.3230700580098171</v>
      </c>
      <c r="N22" s="3">
        <f>IF('Chain Ladder - Count'!M24="","",'Chain Ladder - Count'!M24/$E22)</f>
        <v>5.953815261044177</v>
      </c>
      <c r="O22" s="3">
        <f>IF('Chain Ladder - Count'!N24="","",'Chain Ladder - Count'!N24/$E22)</f>
        <v>0.66153502900490857</v>
      </c>
      <c r="P22" s="3">
        <f>IF('Chain Ladder - Count'!O24="","",'Chain Ladder - Count'!O24/$E22)</f>
        <v>0</v>
      </c>
      <c r="Q22" s="3">
        <f>IF('Chain Ladder - Count'!P24="","",'Chain Ladder - Count'!P24/$E22)</f>
        <v>1.9846050870147256</v>
      </c>
      <c r="R22" s="3">
        <f>IF('Chain Ladder - Count'!Q24="","",'Chain Ladder - Count'!Q24/$E22)</f>
        <v>2.6461401160196343</v>
      </c>
      <c r="S22" s="3">
        <f>IF('Chain Ladder - Count'!R24="","",'Chain Ladder - Count'!R24/$E22)</f>
        <v>4.4984381972333782</v>
      </c>
      <c r="T22" s="3">
        <f>IF('Chain Ladder - Count'!S24="","",'Chain Ladder - Count'!S24/$E22)</f>
        <v>1.3230700580098171</v>
      </c>
      <c r="U22" s="3">
        <f>IF('Chain Ladder - Count'!T24="","",'Chain Ladder - Count'!T24/$E22)</f>
        <v>0.66153502900490857</v>
      </c>
      <c r="V22" s="3">
        <f>IF('Chain Ladder - Count'!U24="","",'Chain Ladder - Count'!U24/$E22)</f>
        <v>1.9846050870147256</v>
      </c>
      <c r="W22" s="3">
        <f>IF('Chain Ladder - Count'!V24="","",'Chain Ladder - Count'!V24/$E22)</f>
        <v>0.66153502900490857</v>
      </c>
      <c r="X22" s="3">
        <f>IF('Chain Ladder - Count'!W24="","",'Chain Ladder - Count'!W24/$E22)</f>
        <v>2.6461401160196343</v>
      </c>
      <c r="Y22" s="3">
        <f>IF('Chain Ladder - Count'!X24="","",'Chain Ladder - Count'!X24/$E22)</f>
        <v>1.1907630522088353</v>
      </c>
      <c r="Z22" s="3">
        <f>IF('Chain Ladder - Count'!Y24="","",'Chain Ladder - Count'!Y24/$E22)</f>
        <v>2.2492190986166891</v>
      </c>
      <c r="AA22" s="3" t="str">
        <f>IF('Chain Ladder - Count'!Z24="","",'Chain Ladder - Count'!Z24/$E22)</f>
        <v/>
      </c>
      <c r="AB22" s="3" t="str">
        <f>IF('Chain Ladder - Count'!AA24="","",'Chain Ladder - Count'!AA24/$E22)</f>
        <v/>
      </c>
      <c r="AC22" s="3" t="str">
        <f>IF('Chain Ladder - Count'!AB24="","",'Chain Ladder - Count'!AB24/$E22)</f>
        <v/>
      </c>
      <c r="AD22" s="3" t="str">
        <f>IF('Chain Ladder - Count'!AC24="","",'Chain Ladder - Count'!AC24/$E22)</f>
        <v/>
      </c>
      <c r="AE22" s="3" t="str">
        <f>IF('Chain Ladder - Count'!AD24="","",'Chain Ladder - Count'!AD24/$E22)</f>
        <v/>
      </c>
      <c r="AF22" s="3" t="str">
        <f>IF('Chain Ladder - Count'!AE24="","",'Chain Ladder - Count'!AE24/$E22)</f>
        <v/>
      </c>
      <c r="AG22" s="3" t="str">
        <f>IF('Chain Ladder - Count'!AF24="","",'Chain Ladder - Count'!AF24/$E22)</f>
        <v/>
      </c>
      <c r="AH22" s="3" t="str">
        <f>IF('Chain Ladder - Count'!AG24="","",'Chain Ladder - Count'!AG24/$E22)</f>
        <v/>
      </c>
      <c r="AI22" s="3" t="str">
        <f>IF('Chain Ladder - Count'!AH24="","",'Chain Ladder - Count'!AH24/$E22)</f>
        <v/>
      </c>
      <c r="AJ22" s="3" t="str">
        <f>IF('Chain Ladder - Count'!AI24="","",'Chain Ladder - Count'!AI24/$E22)</f>
        <v/>
      </c>
      <c r="AK22" s="3" t="str">
        <f>IF('Chain Ladder - Count'!AJ24="","",'Chain Ladder - Count'!AJ24/$E22)</f>
        <v/>
      </c>
      <c r="AL22" s="3" t="str">
        <f>IF('Chain Ladder - Count'!AK24="","",'Chain Ladder - Count'!AK24/$E22)</f>
        <v/>
      </c>
      <c r="AM22" s="3" t="str">
        <f>IF('Chain Ladder - Count'!AL24="","",'Chain Ladder - Count'!AL24/$E22)</f>
        <v/>
      </c>
      <c r="AN22" s="3" t="str">
        <f>IF('Chain Ladder - Count'!AM24="","",'Chain Ladder - Count'!AM24/$E22)</f>
        <v/>
      </c>
      <c r="AO22" s="6" t="str">
        <f>IF('Chain Ladder - Count'!AN24="","",'Chain Ladder - Count'!AN24/$E22)</f>
        <v/>
      </c>
    </row>
    <row r="23" spans="2:41" ht="15.75" customHeight="1" x14ac:dyDescent="0.3">
      <c r="B23" s="245"/>
      <c r="C23" s="122">
        <f t="shared" si="34"/>
        <v>2020</v>
      </c>
      <c r="D23" s="29" t="s">
        <v>174</v>
      </c>
      <c r="E23" s="73">
        <f>'Premium and Membership Data'!D22/'Premium and Membership Data'!$D$6</f>
        <v>1.6661045531197303</v>
      </c>
      <c r="F23" s="3">
        <f>IF('Chain Ladder - Count'!E25="","",'Chain Ladder - Count'!E25/$E23)</f>
        <v>2.40080971659919</v>
      </c>
      <c r="G23" s="3">
        <f>IF('Chain Ladder - Count'!F25="","",'Chain Ladder - Count'!F25/$E23)</f>
        <v>4.8016194331983799</v>
      </c>
      <c r="H23" s="3">
        <f>IF('Chain Ladder - Count'!G25="","",'Chain Ladder - Count'!G25/$E23)</f>
        <v>4.8016194331983799</v>
      </c>
      <c r="I23" s="3">
        <f>IF('Chain Ladder - Count'!H25="","",'Chain Ladder - Count'!H25/$E23)</f>
        <v>6.6022267206477734</v>
      </c>
      <c r="J23" s="3">
        <f>IF('Chain Ladder - Count'!I25="","",'Chain Ladder - Count'!I25/$E23)</f>
        <v>5.4018218623481777</v>
      </c>
      <c r="K23" s="3">
        <f>IF('Chain Ladder - Count'!J25="","",'Chain Ladder - Count'!J25/$E23)</f>
        <v>3.0010121457489878</v>
      </c>
      <c r="L23" s="3">
        <f>IF('Chain Ladder - Count'!K25="","",'Chain Ladder - Count'!K25/$E23)</f>
        <v>3.0010121457489878</v>
      </c>
      <c r="M23" s="3">
        <f>IF('Chain Ladder - Count'!L25="","",'Chain Ladder - Count'!L25/$E23)</f>
        <v>4.8016194331983799</v>
      </c>
      <c r="N23" s="3">
        <f>IF('Chain Ladder - Count'!M25="","",'Chain Ladder - Count'!M25/$E23)</f>
        <v>1.200404858299595</v>
      </c>
      <c r="O23" s="3">
        <f>IF('Chain Ladder - Count'!N25="","",'Chain Ladder - Count'!N25/$E23)</f>
        <v>1.8006072874493926</v>
      </c>
      <c r="P23" s="3">
        <f>IF('Chain Ladder - Count'!O25="","",'Chain Ladder - Count'!O25/$E23)</f>
        <v>0.60020242914979749</v>
      </c>
      <c r="Q23" s="3">
        <f>IF('Chain Ladder - Count'!P25="","",'Chain Ladder - Count'!P25/$E23)</f>
        <v>2.40080971659919</v>
      </c>
      <c r="R23" s="3">
        <f>IF('Chain Ladder - Count'!Q25="","",'Chain Ladder - Count'!Q25/$E23)</f>
        <v>0.96032388663967616</v>
      </c>
      <c r="S23" s="3">
        <f>IF('Chain Ladder - Count'!R25="","",'Chain Ladder - Count'!R25/$E23)</f>
        <v>2.40080971659919</v>
      </c>
      <c r="T23" s="3">
        <f>IF('Chain Ladder - Count'!S25="","",'Chain Ladder - Count'!S25/$E23)</f>
        <v>0.60020242914979749</v>
      </c>
      <c r="U23" s="3">
        <f>IF('Chain Ladder - Count'!T25="","",'Chain Ladder - Count'!T25/$E23)</f>
        <v>0.60020242914979749</v>
      </c>
      <c r="V23" s="3">
        <f>IF('Chain Ladder - Count'!U25="","",'Chain Ladder - Count'!U25/$E23)</f>
        <v>1.6805668016194331</v>
      </c>
      <c r="W23" s="3">
        <f>IF('Chain Ladder - Count'!V25="","",'Chain Ladder - Count'!V25/$E23)</f>
        <v>1.200404858299595</v>
      </c>
      <c r="X23" s="3">
        <f>IF('Chain Ladder - Count'!W25="","",'Chain Ladder - Count'!W25/$E23)</f>
        <v>4.9216599190283397</v>
      </c>
      <c r="Y23" s="3">
        <f>IF('Chain Ladder - Count'!X25="","",'Chain Ladder - Count'!X25/$E23)</f>
        <v>0.48016194331983808</v>
      </c>
      <c r="Z23" s="3" t="str">
        <f>IF('Chain Ladder - Count'!Y25="","",'Chain Ladder - Count'!Y25/$E23)</f>
        <v/>
      </c>
      <c r="AA23" s="3" t="str">
        <f>IF('Chain Ladder - Count'!Z25="","",'Chain Ladder - Count'!Z25/$E23)</f>
        <v/>
      </c>
      <c r="AB23" s="3" t="str">
        <f>IF('Chain Ladder - Count'!AA25="","",'Chain Ladder - Count'!AA25/$E23)</f>
        <v/>
      </c>
      <c r="AC23" s="3" t="str">
        <f>IF('Chain Ladder - Count'!AB25="","",'Chain Ladder - Count'!AB25/$E23)</f>
        <v/>
      </c>
      <c r="AD23" s="3" t="str">
        <f>IF('Chain Ladder - Count'!AC25="","",'Chain Ladder - Count'!AC25/$E23)</f>
        <v/>
      </c>
      <c r="AE23" s="3" t="str">
        <f>IF('Chain Ladder - Count'!AD25="","",'Chain Ladder - Count'!AD25/$E23)</f>
        <v/>
      </c>
      <c r="AF23" s="3" t="str">
        <f>IF('Chain Ladder - Count'!AE25="","",'Chain Ladder - Count'!AE25/$E23)</f>
        <v/>
      </c>
      <c r="AG23" s="3" t="str">
        <f>IF('Chain Ladder - Count'!AF25="","",'Chain Ladder - Count'!AF25/$E23)</f>
        <v/>
      </c>
      <c r="AH23" s="3" t="str">
        <f>IF('Chain Ladder - Count'!AG25="","",'Chain Ladder - Count'!AG25/$E23)</f>
        <v/>
      </c>
      <c r="AI23" s="3" t="str">
        <f>IF('Chain Ladder - Count'!AH25="","",'Chain Ladder - Count'!AH25/$E23)</f>
        <v/>
      </c>
      <c r="AJ23" s="3" t="str">
        <f>IF('Chain Ladder - Count'!AI25="","",'Chain Ladder - Count'!AI25/$E23)</f>
        <v/>
      </c>
      <c r="AK23" s="3" t="str">
        <f>IF('Chain Ladder - Count'!AJ25="","",'Chain Ladder - Count'!AJ25/$E23)</f>
        <v/>
      </c>
      <c r="AL23" s="3" t="str">
        <f>IF('Chain Ladder - Count'!AK25="","",'Chain Ladder - Count'!AK25/$E23)</f>
        <v/>
      </c>
      <c r="AM23" s="3" t="str">
        <f>IF('Chain Ladder - Count'!AL25="","",'Chain Ladder - Count'!AL25/$E23)</f>
        <v/>
      </c>
      <c r="AN23" s="3" t="str">
        <f>IF('Chain Ladder - Count'!AM25="","",'Chain Ladder - Count'!AM25/$E23)</f>
        <v/>
      </c>
      <c r="AO23" s="6" t="str">
        <f>IF('Chain Ladder - Count'!AN25="","",'Chain Ladder - Count'!AN25/$E23)</f>
        <v/>
      </c>
    </row>
    <row r="24" spans="2:41" ht="15.75" customHeight="1" x14ac:dyDescent="0.3">
      <c r="B24" s="245"/>
      <c r="C24" s="122">
        <f t="shared" si="34"/>
        <v>2020</v>
      </c>
      <c r="D24" s="29" t="s">
        <v>175</v>
      </c>
      <c r="E24" s="73">
        <f>'Premium and Membership Data'!D23/'Premium and Membership Data'!$D$6</f>
        <v>1.6661045531197303</v>
      </c>
      <c r="F24" s="3">
        <f>IF('Chain Ladder - Count'!E26="","",'Chain Ladder - Count'!E26/$E24)</f>
        <v>1.8006072874493926</v>
      </c>
      <c r="G24" s="3">
        <f>IF('Chain Ladder - Count'!F26="","",'Chain Ladder - Count'!F26/$E24)</f>
        <v>3.0010121457489878</v>
      </c>
      <c r="H24" s="3">
        <f>IF('Chain Ladder - Count'!G26="","",'Chain Ladder - Count'!G26/$E24)</f>
        <v>4.201417004048583</v>
      </c>
      <c r="I24" s="3">
        <f>IF('Chain Ladder - Count'!H26="","",'Chain Ladder - Count'!H26/$E24)</f>
        <v>4.8016194331983799</v>
      </c>
      <c r="J24" s="3">
        <f>IF('Chain Ladder - Count'!I26="","",'Chain Ladder - Count'!I26/$E24)</f>
        <v>5.4018218623481777</v>
      </c>
      <c r="K24" s="3">
        <f>IF('Chain Ladder - Count'!J26="","",'Chain Ladder - Count'!J26/$E24)</f>
        <v>3.6012145748987852</v>
      </c>
      <c r="L24" s="3">
        <f>IF('Chain Ladder - Count'!K26="","",'Chain Ladder - Count'!K26/$E24)</f>
        <v>1.8006072874493926</v>
      </c>
      <c r="M24" s="3">
        <f>IF('Chain Ladder - Count'!L26="","",'Chain Ladder - Count'!L26/$E24)</f>
        <v>0.60020242914979749</v>
      </c>
      <c r="N24" s="3">
        <f>IF('Chain Ladder - Count'!M26="","",'Chain Ladder - Count'!M26/$E24)</f>
        <v>2.40080971659919</v>
      </c>
      <c r="O24" s="3">
        <f>IF('Chain Ladder - Count'!N26="","",'Chain Ladder - Count'!N26/$E24)</f>
        <v>2.40080971659919</v>
      </c>
      <c r="P24" s="3">
        <f>IF('Chain Ladder - Count'!O26="","",'Chain Ladder - Count'!O26/$E24)</f>
        <v>2.880971659919028</v>
      </c>
      <c r="Q24" s="3">
        <f>IF('Chain Ladder - Count'!P26="","",'Chain Ladder - Count'!P26/$E24)</f>
        <v>3.6012145748987852</v>
      </c>
      <c r="R24" s="3">
        <f>IF('Chain Ladder - Count'!Q26="","",'Chain Ladder - Count'!Q26/$E24)</f>
        <v>1.200404858299595</v>
      </c>
      <c r="S24" s="3">
        <f>IF('Chain Ladder - Count'!R26="","",'Chain Ladder - Count'!R26/$E24)</f>
        <v>0.60020242914979749</v>
      </c>
      <c r="T24" s="3">
        <f>IF('Chain Ladder - Count'!S26="","",'Chain Ladder - Count'!S26/$E24)</f>
        <v>3.6012145748987852</v>
      </c>
      <c r="U24" s="3">
        <f>IF('Chain Ladder - Count'!T26="","",'Chain Ladder - Count'!T26/$E24)</f>
        <v>3.6012145748987852</v>
      </c>
      <c r="V24" s="3">
        <f>IF('Chain Ladder - Count'!U26="","",'Chain Ladder - Count'!U26/$E24)</f>
        <v>1.200404858299595</v>
      </c>
      <c r="W24" s="3">
        <f>IF('Chain Ladder - Count'!V26="","",'Chain Ladder - Count'!V26/$E24)</f>
        <v>1.0803643724696357</v>
      </c>
      <c r="X24" s="3">
        <f>IF('Chain Ladder - Count'!W26="","",'Chain Ladder - Count'!W26/$E24)</f>
        <v>0</v>
      </c>
      <c r="Y24" s="3" t="str">
        <f>IF('Chain Ladder - Count'!X26="","",'Chain Ladder - Count'!X26/$E24)</f>
        <v/>
      </c>
      <c r="Z24" s="3" t="str">
        <f>IF('Chain Ladder - Count'!Y26="","",'Chain Ladder - Count'!Y26/$E24)</f>
        <v/>
      </c>
      <c r="AA24" s="3" t="str">
        <f>IF('Chain Ladder - Count'!Z26="","",'Chain Ladder - Count'!Z26/$E24)</f>
        <v/>
      </c>
      <c r="AB24" s="3" t="str">
        <f>IF('Chain Ladder - Count'!AA26="","",'Chain Ladder - Count'!AA26/$E24)</f>
        <v/>
      </c>
      <c r="AC24" s="3" t="str">
        <f>IF('Chain Ladder - Count'!AB26="","",'Chain Ladder - Count'!AB26/$E24)</f>
        <v/>
      </c>
      <c r="AD24" s="3" t="str">
        <f>IF('Chain Ladder - Count'!AC26="","",'Chain Ladder - Count'!AC26/$E24)</f>
        <v/>
      </c>
      <c r="AE24" s="3" t="str">
        <f>IF('Chain Ladder - Count'!AD26="","",'Chain Ladder - Count'!AD26/$E24)</f>
        <v/>
      </c>
      <c r="AF24" s="3" t="str">
        <f>IF('Chain Ladder - Count'!AE26="","",'Chain Ladder - Count'!AE26/$E24)</f>
        <v/>
      </c>
      <c r="AG24" s="3" t="str">
        <f>IF('Chain Ladder - Count'!AF26="","",'Chain Ladder - Count'!AF26/$E24)</f>
        <v/>
      </c>
      <c r="AH24" s="3" t="str">
        <f>IF('Chain Ladder - Count'!AG26="","",'Chain Ladder - Count'!AG26/$E24)</f>
        <v/>
      </c>
      <c r="AI24" s="3" t="str">
        <f>IF('Chain Ladder - Count'!AH26="","",'Chain Ladder - Count'!AH26/$E24)</f>
        <v/>
      </c>
      <c r="AJ24" s="3" t="str">
        <f>IF('Chain Ladder - Count'!AI26="","",'Chain Ladder - Count'!AI26/$E24)</f>
        <v/>
      </c>
      <c r="AK24" s="3" t="str">
        <f>IF('Chain Ladder - Count'!AJ26="","",'Chain Ladder - Count'!AJ26/$E24)</f>
        <v/>
      </c>
      <c r="AL24" s="3" t="str">
        <f>IF('Chain Ladder - Count'!AK26="","",'Chain Ladder - Count'!AK26/$E24)</f>
        <v/>
      </c>
      <c r="AM24" s="3" t="str">
        <f>IF('Chain Ladder - Count'!AL26="","",'Chain Ladder - Count'!AL26/$E24)</f>
        <v/>
      </c>
      <c r="AN24" s="3" t="str">
        <f>IF('Chain Ladder - Count'!AM26="","",'Chain Ladder - Count'!AM26/$E24)</f>
        <v/>
      </c>
      <c r="AO24" s="6" t="str">
        <f>IF('Chain Ladder - Count'!AN26="","",'Chain Ladder - Count'!AN26/$E24)</f>
        <v/>
      </c>
    </row>
    <row r="25" spans="2:41" ht="15.75" customHeight="1" x14ac:dyDescent="0.3">
      <c r="B25" s="245"/>
      <c r="C25" s="122">
        <f t="shared" si="34"/>
        <v>2020</v>
      </c>
      <c r="D25" s="29" t="s">
        <v>176</v>
      </c>
      <c r="E25" s="73">
        <f>'Premium and Membership Data'!D24/'Premium and Membership Data'!$D$6</f>
        <v>1.6661045531197303</v>
      </c>
      <c r="F25" s="3">
        <f>IF('Chain Ladder - Count'!E27="","",'Chain Ladder - Count'!E27/$E25)</f>
        <v>4.201417004048583</v>
      </c>
      <c r="G25" s="3">
        <f>IF('Chain Ladder - Count'!F27="","",'Chain Ladder - Count'!F27/$E25)</f>
        <v>2.40080971659919</v>
      </c>
      <c r="H25" s="3">
        <f>IF('Chain Ladder - Count'!G27="","",'Chain Ladder - Count'!G27/$E25)</f>
        <v>11.403846153846153</v>
      </c>
      <c r="I25" s="3">
        <f>IF('Chain Ladder - Count'!H27="","",'Chain Ladder - Count'!H27/$E25)</f>
        <v>7.2024291497975703</v>
      </c>
      <c r="J25" s="3">
        <f>IF('Chain Ladder - Count'!I27="","",'Chain Ladder - Count'!I27/$E25)</f>
        <v>4.8016194331983799</v>
      </c>
      <c r="K25" s="3">
        <f>IF('Chain Ladder - Count'!J27="","",'Chain Ladder - Count'!J27/$E25)</f>
        <v>2.40080971659919</v>
      </c>
      <c r="L25" s="3">
        <f>IF('Chain Ladder - Count'!K27="","",'Chain Ladder - Count'!K27/$E25)</f>
        <v>1.200404858299595</v>
      </c>
      <c r="M25" s="3">
        <f>IF('Chain Ladder - Count'!L27="","",'Chain Ladder - Count'!L27/$E25)</f>
        <v>1.8006072874493926</v>
      </c>
      <c r="N25" s="3">
        <f>IF('Chain Ladder - Count'!M27="","",'Chain Ladder - Count'!M27/$E25)</f>
        <v>1.8006072874493926</v>
      </c>
      <c r="O25" s="3">
        <f>IF('Chain Ladder - Count'!N27="","",'Chain Ladder - Count'!N27/$E25)</f>
        <v>2.40080971659919</v>
      </c>
      <c r="P25" s="3">
        <f>IF('Chain Ladder - Count'!O27="","",'Chain Ladder - Count'!O27/$E25)</f>
        <v>4.201417004048583</v>
      </c>
      <c r="Q25" s="3">
        <f>IF('Chain Ladder - Count'!P27="","",'Chain Ladder - Count'!P27/$E25)</f>
        <v>1.200404858299595</v>
      </c>
      <c r="R25" s="3">
        <f>IF('Chain Ladder - Count'!Q27="","",'Chain Ladder - Count'!Q27/$E25)</f>
        <v>1.8006072874493926</v>
      </c>
      <c r="S25" s="3">
        <f>IF('Chain Ladder - Count'!R27="","",'Chain Ladder - Count'!R27/$E25)</f>
        <v>2.40080971659919</v>
      </c>
      <c r="T25" s="3">
        <f>IF('Chain Ladder - Count'!S27="","",'Chain Ladder - Count'!S27/$E25)</f>
        <v>3.6012145748987852</v>
      </c>
      <c r="U25" s="3">
        <f>IF('Chain Ladder - Count'!T27="","",'Chain Ladder - Count'!T27/$E25)</f>
        <v>1.200404858299595</v>
      </c>
      <c r="V25" s="3">
        <f>IF('Chain Ladder - Count'!U27="","",'Chain Ladder - Count'!U27/$E25)</f>
        <v>3.0010121457489878</v>
      </c>
      <c r="W25" s="3">
        <f>IF('Chain Ladder - Count'!V27="","",'Chain Ladder - Count'!V27/$E25)</f>
        <v>2.5208502024291497</v>
      </c>
      <c r="X25" s="3" t="str">
        <f>IF('Chain Ladder - Count'!W27="","",'Chain Ladder - Count'!W27/$E25)</f>
        <v/>
      </c>
      <c r="Y25" s="3" t="str">
        <f>IF('Chain Ladder - Count'!X27="","",'Chain Ladder - Count'!X27/$E25)</f>
        <v/>
      </c>
      <c r="Z25" s="3" t="str">
        <f>IF('Chain Ladder - Count'!Y27="","",'Chain Ladder - Count'!Y27/$E25)</f>
        <v/>
      </c>
      <c r="AA25" s="3" t="str">
        <f>IF('Chain Ladder - Count'!Z27="","",'Chain Ladder - Count'!Z27/$E25)</f>
        <v/>
      </c>
      <c r="AB25" s="3" t="str">
        <f>IF('Chain Ladder - Count'!AA27="","",'Chain Ladder - Count'!AA27/$E25)</f>
        <v/>
      </c>
      <c r="AC25" s="3" t="str">
        <f>IF('Chain Ladder - Count'!AB27="","",'Chain Ladder - Count'!AB27/$E25)</f>
        <v/>
      </c>
      <c r="AD25" s="3" t="str">
        <f>IF('Chain Ladder - Count'!AC27="","",'Chain Ladder - Count'!AC27/$E25)</f>
        <v/>
      </c>
      <c r="AE25" s="3" t="str">
        <f>IF('Chain Ladder - Count'!AD27="","",'Chain Ladder - Count'!AD27/$E25)</f>
        <v/>
      </c>
      <c r="AF25" s="3" t="str">
        <f>IF('Chain Ladder - Count'!AE27="","",'Chain Ladder - Count'!AE27/$E25)</f>
        <v/>
      </c>
      <c r="AG25" s="3" t="str">
        <f>IF('Chain Ladder - Count'!AF27="","",'Chain Ladder - Count'!AF27/$E25)</f>
        <v/>
      </c>
      <c r="AH25" s="3" t="str">
        <f>IF('Chain Ladder - Count'!AG27="","",'Chain Ladder - Count'!AG27/$E25)</f>
        <v/>
      </c>
      <c r="AI25" s="3" t="str">
        <f>IF('Chain Ladder - Count'!AH27="","",'Chain Ladder - Count'!AH27/$E25)</f>
        <v/>
      </c>
      <c r="AJ25" s="3" t="str">
        <f>IF('Chain Ladder - Count'!AI27="","",'Chain Ladder - Count'!AI27/$E25)</f>
        <v/>
      </c>
      <c r="AK25" s="3" t="str">
        <f>IF('Chain Ladder - Count'!AJ27="","",'Chain Ladder - Count'!AJ27/$E25)</f>
        <v/>
      </c>
      <c r="AL25" s="3" t="str">
        <f>IF('Chain Ladder - Count'!AK27="","",'Chain Ladder - Count'!AK27/$E25)</f>
        <v/>
      </c>
      <c r="AM25" s="3" t="str">
        <f>IF('Chain Ladder - Count'!AL27="","",'Chain Ladder - Count'!AL27/$E25)</f>
        <v/>
      </c>
      <c r="AN25" s="3" t="str">
        <f>IF('Chain Ladder - Count'!AM27="","",'Chain Ladder - Count'!AM27/$E25)</f>
        <v/>
      </c>
      <c r="AO25" s="6" t="str">
        <f>IF('Chain Ladder - Count'!AN27="","",'Chain Ladder - Count'!AN27/$E25)</f>
        <v/>
      </c>
    </row>
    <row r="26" spans="2:41" ht="15.75" customHeight="1" x14ac:dyDescent="0.3">
      <c r="B26" s="245"/>
      <c r="C26" s="122">
        <f t="shared" si="34"/>
        <v>2020</v>
      </c>
      <c r="D26" s="29" t="s">
        <v>177</v>
      </c>
      <c r="E26" s="73">
        <f>'Premium and Membership Data'!D25/'Premium and Membership Data'!$D$6</f>
        <v>1.6661045531197303</v>
      </c>
      <c r="F26" s="3">
        <f>IF('Chain Ladder - Count'!E28="","",'Chain Ladder - Count'!E28/$E26)</f>
        <v>0.60020242914979749</v>
      </c>
      <c r="G26" s="3">
        <f>IF('Chain Ladder - Count'!F28="","",'Chain Ladder - Count'!F28/$E26)</f>
        <v>2.40080971659919</v>
      </c>
      <c r="H26" s="3">
        <f>IF('Chain Ladder - Count'!G28="","",'Chain Ladder - Count'!G28/$E26)</f>
        <v>4.8016194331983799</v>
      </c>
      <c r="I26" s="3">
        <f>IF('Chain Ladder - Count'!H28="","",'Chain Ladder - Count'!H28/$E26)</f>
        <v>12.004048582995951</v>
      </c>
      <c r="J26" s="3">
        <f>IF('Chain Ladder - Count'!I28="","",'Chain Ladder - Count'!I28/$E26)</f>
        <v>7.2024291497975703</v>
      </c>
      <c r="K26" s="3">
        <f>IF('Chain Ladder - Count'!J28="","",'Chain Ladder - Count'!J28/$E26)</f>
        <v>1.8006072874493926</v>
      </c>
      <c r="L26" s="3">
        <f>IF('Chain Ladder - Count'!K28="","",'Chain Ladder - Count'!K28/$E26)</f>
        <v>1.8006072874493926</v>
      </c>
      <c r="M26" s="3">
        <f>IF('Chain Ladder - Count'!L28="","",'Chain Ladder - Count'!L28/$E26)</f>
        <v>1.8006072874493926</v>
      </c>
      <c r="N26" s="3">
        <f>IF('Chain Ladder - Count'!M28="","",'Chain Ladder - Count'!M28/$E26)</f>
        <v>3.6012145748987852</v>
      </c>
      <c r="O26" s="3">
        <f>IF('Chain Ladder - Count'!N28="","",'Chain Ladder - Count'!N28/$E26)</f>
        <v>3.0010121457489878</v>
      </c>
      <c r="P26" s="3">
        <f>IF('Chain Ladder - Count'!O28="","",'Chain Ladder - Count'!O28/$E26)</f>
        <v>0.60020242914979749</v>
      </c>
      <c r="Q26" s="3">
        <f>IF('Chain Ladder - Count'!P28="","",'Chain Ladder - Count'!P28/$E26)</f>
        <v>3.0010121457489878</v>
      </c>
      <c r="R26" s="3">
        <f>IF('Chain Ladder - Count'!Q28="","",'Chain Ladder - Count'!Q28/$E26)</f>
        <v>3.6012145748987852</v>
      </c>
      <c r="S26" s="3">
        <f>IF('Chain Ladder - Count'!R28="","",'Chain Ladder - Count'!R28/$E26)</f>
        <v>1.6805668016194331</v>
      </c>
      <c r="T26" s="3">
        <f>IF('Chain Ladder - Count'!S28="","",'Chain Ladder - Count'!S28/$E26)</f>
        <v>3.0010121457489878</v>
      </c>
      <c r="U26" s="3">
        <f>IF('Chain Ladder - Count'!T28="","",'Chain Ladder - Count'!T28/$E26)</f>
        <v>1.200404858299595</v>
      </c>
      <c r="V26" s="3">
        <f>IF('Chain Ladder - Count'!U28="","",'Chain Ladder - Count'!U28/$E26)</f>
        <v>1.4404858299595142</v>
      </c>
      <c r="W26" s="3" t="str">
        <f>IF('Chain Ladder - Count'!V28="","",'Chain Ladder - Count'!V28/$E26)</f>
        <v/>
      </c>
      <c r="X26" s="3" t="str">
        <f>IF('Chain Ladder - Count'!W28="","",'Chain Ladder - Count'!W28/$E26)</f>
        <v/>
      </c>
      <c r="Y26" s="3" t="str">
        <f>IF('Chain Ladder - Count'!X28="","",'Chain Ladder - Count'!X28/$E26)</f>
        <v/>
      </c>
      <c r="Z26" s="3" t="str">
        <f>IF('Chain Ladder - Count'!Y28="","",'Chain Ladder - Count'!Y28/$E26)</f>
        <v/>
      </c>
      <c r="AA26" s="3" t="str">
        <f>IF('Chain Ladder - Count'!Z28="","",'Chain Ladder - Count'!Z28/$E26)</f>
        <v/>
      </c>
      <c r="AB26" s="3" t="str">
        <f>IF('Chain Ladder - Count'!AA28="","",'Chain Ladder - Count'!AA28/$E26)</f>
        <v/>
      </c>
      <c r="AC26" s="3" t="str">
        <f>IF('Chain Ladder - Count'!AB28="","",'Chain Ladder - Count'!AB28/$E26)</f>
        <v/>
      </c>
      <c r="AD26" s="3" t="str">
        <f>IF('Chain Ladder - Count'!AC28="","",'Chain Ladder - Count'!AC28/$E26)</f>
        <v/>
      </c>
      <c r="AE26" s="3" t="str">
        <f>IF('Chain Ladder - Count'!AD28="","",'Chain Ladder - Count'!AD28/$E26)</f>
        <v/>
      </c>
      <c r="AF26" s="3" t="str">
        <f>IF('Chain Ladder - Count'!AE28="","",'Chain Ladder - Count'!AE28/$E26)</f>
        <v/>
      </c>
      <c r="AG26" s="3" t="str">
        <f>IF('Chain Ladder - Count'!AF28="","",'Chain Ladder - Count'!AF28/$E26)</f>
        <v/>
      </c>
      <c r="AH26" s="3" t="str">
        <f>IF('Chain Ladder - Count'!AG28="","",'Chain Ladder - Count'!AG28/$E26)</f>
        <v/>
      </c>
      <c r="AI26" s="3" t="str">
        <f>IF('Chain Ladder - Count'!AH28="","",'Chain Ladder - Count'!AH28/$E26)</f>
        <v/>
      </c>
      <c r="AJ26" s="3" t="str">
        <f>IF('Chain Ladder - Count'!AI28="","",'Chain Ladder - Count'!AI28/$E26)</f>
        <v/>
      </c>
      <c r="AK26" s="3" t="str">
        <f>IF('Chain Ladder - Count'!AJ28="","",'Chain Ladder - Count'!AJ28/$E26)</f>
        <v/>
      </c>
      <c r="AL26" s="3" t="str">
        <f>IF('Chain Ladder - Count'!AK28="","",'Chain Ladder - Count'!AK28/$E26)</f>
        <v/>
      </c>
      <c r="AM26" s="3" t="str">
        <f>IF('Chain Ladder - Count'!AL28="","",'Chain Ladder - Count'!AL28/$E26)</f>
        <v/>
      </c>
      <c r="AN26" s="3" t="str">
        <f>IF('Chain Ladder - Count'!AM28="","",'Chain Ladder - Count'!AM28/$E26)</f>
        <v/>
      </c>
      <c r="AO26" s="6" t="str">
        <f>IF('Chain Ladder - Count'!AN28="","",'Chain Ladder - Count'!AN28/$E26)</f>
        <v/>
      </c>
    </row>
    <row r="27" spans="2:41" ht="15.75" customHeight="1" x14ac:dyDescent="0.3">
      <c r="B27" s="245"/>
      <c r="C27" s="122">
        <f t="shared" si="34"/>
        <v>2021</v>
      </c>
      <c r="D27" s="29" t="s">
        <v>178</v>
      </c>
      <c r="E27" s="73">
        <f>'Premium and Membership Data'!D26/'Premium and Membership Data'!$D$6</f>
        <v>1.7338954468802699</v>
      </c>
      <c r="F27" s="3">
        <f>IF('Chain Ladder - Count'!E29="","",'Chain Ladder - Count'!E29/$E27)</f>
        <v>0</v>
      </c>
      <c r="G27" s="3">
        <f>IF('Chain Ladder - Count'!F29="","",'Chain Ladder - Count'!F29/$E27)</f>
        <v>1.1534720871425792</v>
      </c>
      <c r="H27" s="3">
        <f>IF('Chain Ladder - Count'!G29="","",'Chain Ladder - Count'!G29/$E27)</f>
        <v>6.3440964792841861</v>
      </c>
      <c r="I27" s="3">
        <f>IF('Chain Ladder - Count'!H29="","",'Chain Ladder - Count'!H29/$E27)</f>
        <v>8.6510406535693445</v>
      </c>
      <c r="J27" s="3">
        <f>IF('Chain Ladder - Count'!I29="","",'Chain Ladder - Count'!I29/$E27)</f>
        <v>2.883680217856448</v>
      </c>
      <c r="K27" s="3">
        <f>IF('Chain Ladder - Count'!J29="","",'Chain Ladder - Count'!J29/$E27)</f>
        <v>4.6138883485703168</v>
      </c>
      <c r="L27" s="3">
        <f>IF('Chain Ladder - Count'!K29="","",'Chain Ladder - Count'!K29/$E27)</f>
        <v>0</v>
      </c>
      <c r="M27" s="3">
        <f>IF('Chain Ladder - Count'!L29="","",'Chain Ladder - Count'!L29/$E27)</f>
        <v>1.1534720871425792</v>
      </c>
      <c r="N27" s="3">
        <f>IF('Chain Ladder - Count'!M29="","",'Chain Ladder - Count'!M29/$E27)</f>
        <v>3.4604162614277376</v>
      </c>
      <c r="O27" s="3">
        <f>IF('Chain Ladder - Count'!N29="","",'Chain Ladder - Count'!N29/$E27)</f>
        <v>1.1534720871425792</v>
      </c>
      <c r="P27" s="3">
        <f>IF('Chain Ladder - Count'!O29="","",'Chain Ladder - Count'!O29/$E27)</f>
        <v>1.1534720871425792</v>
      </c>
      <c r="Q27" s="3">
        <f>IF('Chain Ladder - Count'!P29="","",'Chain Ladder - Count'!P29/$E27)</f>
        <v>4.6138883485703168</v>
      </c>
      <c r="R27" s="3">
        <f>IF('Chain Ladder - Count'!Q29="","",'Chain Ladder - Count'!Q29/$E27)</f>
        <v>2.3069441742851584</v>
      </c>
      <c r="S27" s="3">
        <f>IF('Chain Ladder - Count'!R29="","",'Chain Ladder - Count'!R29/$E27)</f>
        <v>3.4604162614277376</v>
      </c>
      <c r="T27" s="3">
        <f>IF('Chain Ladder - Count'!S29="","",'Chain Ladder - Count'!S29/$E27)</f>
        <v>2.1915969655709002</v>
      </c>
      <c r="U27" s="3">
        <f>IF('Chain Ladder - Count'!T29="","",'Chain Ladder - Count'!T29/$E27)</f>
        <v>1.6148609219996108</v>
      </c>
      <c r="V27" s="3" t="str">
        <f>IF('Chain Ladder - Count'!U29="","",'Chain Ladder - Count'!U29/$E27)</f>
        <v/>
      </c>
      <c r="W27" s="3" t="str">
        <f>IF('Chain Ladder - Count'!V29="","",'Chain Ladder - Count'!V29/$E27)</f>
        <v/>
      </c>
      <c r="X27" s="3" t="str">
        <f>IF('Chain Ladder - Count'!W29="","",'Chain Ladder - Count'!W29/$E27)</f>
        <v/>
      </c>
      <c r="Y27" s="3" t="str">
        <f>IF('Chain Ladder - Count'!X29="","",'Chain Ladder - Count'!X29/$E27)</f>
        <v/>
      </c>
      <c r="Z27" s="3" t="str">
        <f>IF('Chain Ladder - Count'!Y29="","",'Chain Ladder - Count'!Y29/$E27)</f>
        <v/>
      </c>
      <c r="AA27" s="3" t="str">
        <f>IF('Chain Ladder - Count'!Z29="","",'Chain Ladder - Count'!Z29/$E27)</f>
        <v/>
      </c>
      <c r="AB27" s="3" t="str">
        <f>IF('Chain Ladder - Count'!AA29="","",'Chain Ladder - Count'!AA29/$E27)</f>
        <v/>
      </c>
      <c r="AC27" s="3" t="str">
        <f>IF('Chain Ladder - Count'!AB29="","",'Chain Ladder - Count'!AB29/$E27)</f>
        <v/>
      </c>
      <c r="AD27" s="3" t="str">
        <f>IF('Chain Ladder - Count'!AC29="","",'Chain Ladder - Count'!AC29/$E27)</f>
        <v/>
      </c>
      <c r="AE27" s="3" t="str">
        <f>IF('Chain Ladder - Count'!AD29="","",'Chain Ladder - Count'!AD29/$E27)</f>
        <v/>
      </c>
      <c r="AF27" s="3" t="str">
        <f>IF('Chain Ladder - Count'!AE29="","",'Chain Ladder - Count'!AE29/$E27)</f>
        <v/>
      </c>
      <c r="AG27" s="3" t="str">
        <f>IF('Chain Ladder - Count'!AF29="","",'Chain Ladder - Count'!AF29/$E27)</f>
        <v/>
      </c>
      <c r="AH27" s="3" t="str">
        <f>IF('Chain Ladder - Count'!AG29="","",'Chain Ladder - Count'!AG29/$E27)</f>
        <v/>
      </c>
      <c r="AI27" s="3" t="str">
        <f>IF('Chain Ladder - Count'!AH29="","",'Chain Ladder - Count'!AH29/$E27)</f>
        <v/>
      </c>
      <c r="AJ27" s="3" t="str">
        <f>IF('Chain Ladder - Count'!AI29="","",'Chain Ladder - Count'!AI29/$E27)</f>
        <v/>
      </c>
      <c r="AK27" s="3" t="str">
        <f>IF('Chain Ladder - Count'!AJ29="","",'Chain Ladder - Count'!AJ29/$E27)</f>
        <v/>
      </c>
      <c r="AL27" s="3" t="str">
        <f>IF('Chain Ladder - Count'!AK29="","",'Chain Ladder - Count'!AK29/$E27)</f>
        <v/>
      </c>
      <c r="AM27" s="3" t="str">
        <f>IF('Chain Ladder - Count'!AL29="","",'Chain Ladder - Count'!AL29/$E27)</f>
        <v/>
      </c>
      <c r="AN27" s="3" t="str">
        <f>IF('Chain Ladder - Count'!AM29="","",'Chain Ladder - Count'!AM29/$E27)</f>
        <v/>
      </c>
      <c r="AO27" s="6" t="str">
        <f>IF('Chain Ladder - Count'!AN29="","",'Chain Ladder - Count'!AN29/$E27)</f>
        <v/>
      </c>
    </row>
    <row r="28" spans="2:41" ht="15.75" customHeight="1" x14ac:dyDescent="0.3">
      <c r="B28" s="245"/>
      <c r="C28" s="122">
        <f t="shared" si="34"/>
        <v>2021</v>
      </c>
      <c r="D28" s="29" t="s">
        <v>179</v>
      </c>
      <c r="E28" s="73">
        <f>'Premium and Membership Data'!D27/'Premium and Membership Data'!$D$6</f>
        <v>1.7338954468802699</v>
      </c>
      <c r="F28" s="3">
        <f>IF('Chain Ladder - Count'!E30="","",'Chain Ladder - Count'!E30/$E28)</f>
        <v>0</v>
      </c>
      <c r="G28" s="3">
        <f>IF('Chain Ladder - Count'!F30="","",'Chain Ladder - Count'!F30/$E28)</f>
        <v>0.5767360435712896</v>
      </c>
      <c r="H28" s="3">
        <f>IF('Chain Ladder - Count'!G30="","",'Chain Ladder - Count'!G30/$E28)</f>
        <v>9.2277766971406336</v>
      </c>
      <c r="I28" s="3">
        <f>IF('Chain Ladder - Count'!H30="","",'Chain Ladder - Count'!H30/$E28)</f>
        <v>2.3069441742851584</v>
      </c>
      <c r="J28" s="3">
        <f>IF('Chain Ladder - Count'!I30="","",'Chain Ladder - Count'!I30/$E28)</f>
        <v>1.7302081307138688</v>
      </c>
      <c r="K28" s="3">
        <f>IF('Chain Ladder - Count'!J30="","",'Chain Ladder - Count'!J30/$E28)</f>
        <v>6.9208325228554752</v>
      </c>
      <c r="L28" s="3">
        <f>IF('Chain Ladder - Count'!K30="","",'Chain Ladder - Count'!K30/$E28)</f>
        <v>2.3069441742851584</v>
      </c>
      <c r="M28" s="3">
        <f>IF('Chain Ladder - Count'!L30="","",'Chain Ladder - Count'!L30/$E28)</f>
        <v>2.3069441742851584</v>
      </c>
      <c r="N28" s="3">
        <f>IF('Chain Ladder - Count'!M30="","",'Chain Ladder - Count'!M30/$E28)</f>
        <v>1.7302081307138688</v>
      </c>
      <c r="O28" s="3">
        <f>IF('Chain Ladder - Count'!N30="","",'Chain Ladder - Count'!N30/$E28)</f>
        <v>1.7302081307138688</v>
      </c>
      <c r="P28" s="3">
        <f>IF('Chain Ladder - Count'!O30="","",'Chain Ladder - Count'!O30/$E28)</f>
        <v>1.7302081307138688</v>
      </c>
      <c r="Q28" s="3">
        <f>IF('Chain Ladder - Count'!P30="","",'Chain Ladder - Count'!P30/$E28)</f>
        <v>5.6520132269986387</v>
      </c>
      <c r="R28" s="3">
        <f>IF('Chain Ladder - Count'!Q30="","",'Chain Ladder - Count'!Q30/$E28)</f>
        <v>4.6138883485703168</v>
      </c>
      <c r="S28" s="3">
        <f>IF('Chain Ladder - Count'!R30="","",'Chain Ladder - Count'!R30/$E28)</f>
        <v>3.9218050962847695</v>
      </c>
      <c r="T28" s="3">
        <f>IF('Chain Ladder - Count'!S30="","",'Chain Ladder - Count'!S30/$E28)</f>
        <v>3.8064578875705113</v>
      </c>
      <c r="U28" s="3" t="str">
        <f>IF('Chain Ladder - Count'!T30="","",'Chain Ladder - Count'!T30/$E28)</f>
        <v/>
      </c>
      <c r="V28" s="3" t="str">
        <f>IF('Chain Ladder - Count'!U30="","",'Chain Ladder - Count'!U30/$E28)</f>
        <v/>
      </c>
      <c r="W28" s="3" t="str">
        <f>IF('Chain Ladder - Count'!V30="","",'Chain Ladder - Count'!V30/$E28)</f>
        <v/>
      </c>
      <c r="X28" s="3" t="str">
        <f>IF('Chain Ladder - Count'!W30="","",'Chain Ladder - Count'!W30/$E28)</f>
        <v/>
      </c>
      <c r="Y28" s="3" t="str">
        <f>IF('Chain Ladder - Count'!X30="","",'Chain Ladder - Count'!X30/$E28)</f>
        <v/>
      </c>
      <c r="Z28" s="3" t="str">
        <f>IF('Chain Ladder - Count'!Y30="","",'Chain Ladder - Count'!Y30/$E28)</f>
        <v/>
      </c>
      <c r="AA28" s="3" t="str">
        <f>IF('Chain Ladder - Count'!Z30="","",'Chain Ladder - Count'!Z30/$E28)</f>
        <v/>
      </c>
      <c r="AB28" s="3" t="str">
        <f>IF('Chain Ladder - Count'!AA30="","",'Chain Ladder - Count'!AA30/$E28)</f>
        <v/>
      </c>
      <c r="AC28" s="3" t="str">
        <f>IF('Chain Ladder - Count'!AB30="","",'Chain Ladder - Count'!AB30/$E28)</f>
        <v/>
      </c>
      <c r="AD28" s="3" t="str">
        <f>IF('Chain Ladder - Count'!AC30="","",'Chain Ladder - Count'!AC30/$E28)</f>
        <v/>
      </c>
      <c r="AE28" s="3" t="str">
        <f>IF('Chain Ladder - Count'!AD30="","",'Chain Ladder - Count'!AD30/$E28)</f>
        <v/>
      </c>
      <c r="AF28" s="3" t="str">
        <f>IF('Chain Ladder - Count'!AE30="","",'Chain Ladder - Count'!AE30/$E28)</f>
        <v/>
      </c>
      <c r="AG28" s="3" t="str">
        <f>IF('Chain Ladder - Count'!AF30="","",'Chain Ladder - Count'!AF30/$E28)</f>
        <v/>
      </c>
      <c r="AH28" s="3" t="str">
        <f>IF('Chain Ladder - Count'!AG30="","",'Chain Ladder - Count'!AG30/$E28)</f>
        <v/>
      </c>
      <c r="AI28" s="3" t="str">
        <f>IF('Chain Ladder - Count'!AH30="","",'Chain Ladder - Count'!AH30/$E28)</f>
        <v/>
      </c>
      <c r="AJ28" s="3" t="str">
        <f>IF('Chain Ladder - Count'!AI30="","",'Chain Ladder - Count'!AI30/$E28)</f>
        <v/>
      </c>
      <c r="AK28" s="3" t="str">
        <f>IF('Chain Ladder - Count'!AJ30="","",'Chain Ladder - Count'!AJ30/$E28)</f>
        <v/>
      </c>
      <c r="AL28" s="3" t="str">
        <f>IF('Chain Ladder - Count'!AK30="","",'Chain Ladder - Count'!AK30/$E28)</f>
        <v/>
      </c>
      <c r="AM28" s="3" t="str">
        <f>IF('Chain Ladder - Count'!AL30="","",'Chain Ladder - Count'!AL30/$E28)</f>
        <v/>
      </c>
      <c r="AN28" s="3" t="str">
        <f>IF('Chain Ladder - Count'!AM30="","",'Chain Ladder - Count'!AM30/$E28)</f>
        <v/>
      </c>
      <c r="AO28" s="6" t="str">
        <f>IF('Chain Ladder - Count'!AN30="","",'Chain Ladder - Count'!AN30/$E28)</f>
        <v/>
      </c>
    </row>
    <row r="29" spans="2:41" ht="14" x14ac:dyDescent="0.3">
      <c r="B29" s="245"/>
      <c r="C29" s="122">
        <f t="shared" si="34"/>
        <v>2021</v>
      </c>
      <c r="D29" s="29" t="s">
        <v>180</v>
      </c>
      <c r="E29" s="73">
        <f>'Premium and Membership Data'!D28/'Premium and Membership Data'!$D$6</f>
        <v>1.7338954468802699</v>
      </c>
      <c r="F29" s="3">
        <f>IF('Chain Ladder - Count'!E31="","",'Chain Ladder - Count'!E31/$E29)</f>
        <v>1.1534720871425792</v>
      </c>
      <c r="G29" s="3">
        <f>IF('Chain Ladder - Count'!F31="","",'Chain Ladder - Count'!F31/$E29)</f>
        <v>2.3069441742851584</v>
      </c>
      <c r="H29" s="3">
        <f>IF('Chain Ladder - Count'!G31="","",'Chain Ladder - Count'!G31/$E29)</f>
        <v>3.4604162614277376</v>
      </c>
      <c r="I29" s="3">
        <f>IF('Chain Ladder - Count'!H31="","",'Chain Ladder - Count'!H31/$E29)</f>
        <v>5.767360435712896</v>
      </c>
      <c r="J29" s="3">
        <f>IF('Chain Ladder - Count'!I31="","",'Chain Ladder - Count'!I31/$E29)</f>
        <v>7.4975685664267653</v>
      </c>
      <c r="K29" s="3">
        <f>IF('Chain Ladder - Count'!J31="","",'Chain Ladder - Count'!J31/$E29)</f>
        <v>8.6510406535693445</v>
      </c>
      <c r="L29" s="3">
        <f>IF('Chain Ladder - Count'!K31="","",'Chain Ladder - Count'!K31/$E29)</f>
        <v>5.767360435712896</v>
      </c>
      <c r="M29" s="3">
        <f>IF('Chain Ladder - Count'!L31="","",'Chain Ladder - Count'!L31/$E29)</f>
        <v>1.7302081307138688</v>
      </c>
      <c r="N29" s="3">
        <f>IF('Chain Ladder - Count'!M31="","",'Chain Ladder - Count'!M31/$E29)</f>
        <v>1.1534720871425792</v>
      </c>
      <c r="O29" s="3">
        <f>IF('Chain Ladder - Count'!N31="","",'Chain Ladder - Count'!N31/$E29)</f>
        <v>4.6138883485703168</v>
      </c>
      <c r="P29" s="3">
        <f>IF('Chain Ladder - Count'!O31="","",'Chain Ladder - Count'!O31/$E29)</f>
        <v>4.0371523049990277</v>
      </c>
      <c r="Q29" s="3">
        <f>IF('Chain Ladder - Count'!P31="","",'Chain Ladder - Count'!P31/$E29)</f>
        <v>1.7302081307138688</v>
      </c>
      <c r="R29" s="3">
        <f>IF('Chain Ladder - Count'!Q31="","",'Chain Ladder - Count'!Q31/$E29)</f>
        <v>3.9218050962847695</v>
      </c>
      <c r="S29" s="3">
        <f>IF('Chain Ladder - Count'!R31="","",'Chain Ladder - Count'!R31/$E29)</f>
        <v>2.4222913829994166</v>
      </c>
      <c r="T29" s="3" t="str">
        <f>IF('Chain Ladder - Count'!S31="","",'Chain Ladder - Count'!S31/$E29)</f>
        <v/>
      </c>
      <c r="U29" s="3" t="str">
        <f>IF('Chain Ladder - Count'!T31="","",'Chain Ladder - Count'!T31/$E29)</f>
        <v/>
      </c>
      <c r="V29" s="3" t="str">
        <f>IF('Chain Ladder - Count'!U31="","",'Chain Ladder - Count'!U31/$E29)</f>
        <v/>
      </c>
      <c r="W29" s="3" t="str">
        <f>IF('Chain Ladder - Count'!V31="","",'Chain Ladder - Count'!V31/$E29)</f>
        <v/>
      </c>
      <c r="X29" s="3" t="str">
        <f>IF('Chain Ladder - Count'!W31="","",'Chain Ladder - Count'!W31/$E29)</f>
        <v/>
      </c>
      <c r="Y29" s="3" t="str">
        <f>IF('Chain Ladder - Count'!X31="","",'Chain Ladder - Count'!X31/$E29)</f>
        <v/>
      </c>
      <c r="Z29" s="3" t="str">
        <f>IF('Chain Ladder - Count'!Y31="","",'Chain Ladder - Count'!Y31/$E29)</f>
        <v/>
      </c>
      <c r="AA29" s="3" t="str">
        <f>IF('Chain Ladder - Count'!Z31="","",'Chain Ladder - Count'!Z31/$E29)</f>
        <v/>
      </c>
      <c r="AB29" s="3" t="str">
        <f>IF('Chain Ladder - Count'!AA31="","",'Chain Ladder - Count'!AA31/$E29)</f>
        <v/>
      </c>
      <c r="AC29" s="3" t="str">
        <f>IF('Chain Ladder - Count'!AB31="","",'Chain Ladder - Count'!AB31/$E29)</f>
        <v/>
      </c>
      <c r="AD29" s="3" t="str">
        <f>IF('Chain Ladder - Count'!AC31="","",'Chain Ladder - Count'!AC31/$E29)</f>
        <v/>
      </c>
      <c r="AE29" s="3" t="str">
        <f>IF('Chain Ladder - Count'!AD31="","",'Chain Ladder - Count'!AD31/$E29)</f>
        <v/>
      </c>
      <c r="AF29" s="3" t="str">
        <f>IF('Chain Ladder - Count'!AE31="","",'Chain Ladder - Count'!AE31/$E29)</f>
        <v/>
      </c>
      <c r="AG29" s="3" t="str">
        <f>IF('Chain Ladder - Count'!AF31="","",'Chain Ladder - Count'!AF31/$E29)</f>
        <v/>
      </c>
      <c r="AH29" s="3" t="str">
        <f>IF('Chain Ladder - Count'!AG31="","",'Chain Ladder - Count'!AG31/$E29)</f>
        <v/>
      </c>
      <c r="AI29" s="3" t="str">
        <f>IF('Chain Ladder - Count'!AH31="","",'Chain Ladder - Count'!AH31/$E29)</f>
        <v/>
      </c>
      <c r="AJ29" s="3" t="str">
        <f>IF('Chain Ladder - Count'!AI31="","",'Chain Ladder - Count'!AI31/$E29)</f>
        <v/>
      </c>
      <c r="AK29" s="3" t="str">
        <f>IF('Chain Ladder - Count'!AJ31="","",'Chain Ladder - Count'!AJ31/$E29)</f>
        <v/>
      </c>
      <c r="AL29" s="3" t="str">
        <f>IF('Chain Ladder - Count'!AK31="","",'Chain Ladder - Count'!AK31/$E29)</f>
        <v/>
      </c>
      <c r="AM29" s="3" t="str">
        <f>IF('Chain Ladder - Count'!AL31="","",'Chain Ladder - Count'!AL31/$E29)</f>
        <v/>
      </c>
      <c r="AN29" s="3" t="str">
        <f>IF('Chain Ladder - Count'!AM31="","",'Chain Ladder - Count'!AM31/$E29)</f>
        <v/>
      </c>
      <c r="AO29" s="6" t="str">
        <f>IF('Chain Ladder - Count'!AN31="","",'Chain Ladder - Count'!AN31/$E29)</f>
        <v/>
      </c>
    </row>
    <row r="30" spans="2:41" ht="14" x14ac:dyDescent="0.3">
      <c r="B30" s="245"/>
      <c r="C30" s="122">
        <f t="shared" si="34"/>
        <v>2021</v>
      </c>
      <c r="D30" s="29" t="s">
        <v>181</v>
      </c>
      <c r="E30" s="73">
        <f>'Premium and Membership Data'!D29/'Premium and Membership Data'!$D$6</f>
        <v>1.7338954468802699</v>
      </c>
      <c r="F30" s="3">
        <f>IF('Chain Ladder - Count'!E32="","",'Chain Ladder - Count'!E32/$E30)</f>
        <v>0</v>
      </c>
      <c r="G30" s="3">
        <f>IF('Chain Ladder - Count'!F32="","",'Chain Ladder - Count'!F32/$E30)</f>
        <v>1.1534720871425792</v>
      </c>
      <c r="H30" s="3">
        <f>IF('Chain Ladder - Count'!G32="","",'Chain Ladder - Count'!G32/$E30)</f>
        <v>4.6138883485703168</v>
      </c>
      <c r="I30" s="3">
        <f>IF('Chain Ladder - Count'!H32="","",'Chain Ladder - Count'!H32/$E30)</f>
        <v>7.4975685664267653</v>
      </c>
      <c r="J30" s="3">
        <f>IF('Chain Ladder - Count'!I32="","",'Chain Ladder - Count'!I32/$E30)</f>
        <v>4.6138883485703168</v>
      </c>
      <c r="K30" s="3">
        <f>IF('Chain Ladder - Count'!J32="","",'Chain Ladder - Count'!J32/$E30)</f>
        <v>6.3440964792841861</v>
      </c>
      <c r="L30" s="3">
        <f>IF('Chain Ladder - Count'!K32="","",'Chain Ladder - Count'!K32/$E30)</f>
        <v>4.0371523049990277</v>
      </c>
      <c r="M30" s="3">
        <f>IF('Chain Ladder - Count'!L32="","",'Chain Ladder - Count'!L32/$E30)</f>
        <v>4.0371523049990277</v>
      </c>
      <c r="N30" s="3">
        <f>IF('Chain Ladder - Count'!M32="","",'Chain Ladder - Count'!M32/$E30)</f>
        <v>2.7683330091421903</v>
      </c>
      <c r="O30" s="3">
        <f>IF('Chain Ladder - Count'!N32="","",'Chain Ladder - Count'!N32/$E30)</f>
        <v>2.1915969655709002</v>
      </c>
      <c r="P30" s="3">
        <f>IF('Chain Ladder - Count'!O32="","",'Chain Ladder - Count'!O32/$E30)</f>
        <v>2.3069441742851584</v>
      </c>
      <c r="Q30" s="3">
        <f>IF('Chain Ladder - Count'!P32="","",'Chain Ladder - Count'!P32/$E30)</f>
        <v>3.4604162614277376</v>
      </c>
      <c r="R30" s="3">
        <f>IF('Chain Ladder - Count'!Q32="","",'Chain Ladder - Count'!Q32/$E30)</f>
        <v>2.883680217856448</v>
      </c>
      <c r="S30" s="3" t="str">
        <f>IF('Chain Ladder - Count'!R32="","",'Chain Ladder - Count'!R32/$E30)</f>
        <v/>
      </c>
      <c r="T30" s="3" t="str">
        <f>IF('Chain Ladder - Count'!S32="","",'Chain Ladder - Count'!S32/$E30)</f>
        <v/>
      </c>
      <c r="U30" s="3" t="str">
        <f>IF('Chain Ladder - Count'!T32="","",'Chain Ladder - Count'!T32/$E30)</f>
        <v/>
      </c>
      <c r="V30" s="3" t="str">
        <f>IF('Chain Ladder - Count'!U32="","",'Chain Ladder - Count'!U32/$E30)</f>
        <v/>
      </c>
      <c r="W30" s="3" t="str">
        <f>IF('Chain Ladder - Count'!V32="","",'Chain Ladder - Count'!V32/$E30)</f>
        <v/>
      </c>
      <c r="X30" s="3" t="str">
        <f>IF('Chain Ladder - Count'!W32="","",'Chain Ladder - Count'!W32/$E30)</f>
        <v/>
      </c>
      <c r="Y30" s="3" t="str">
        <f>IF('Chain Ladder - Count'!X32="","",'Chain Ladder - Count'!X32/$E30)</f>
        <v/>
      </c>
      <c r="Z30" s="3" t="str">
        <f>IF('Chain Ladder - Count'!Y32="","",'Chain Ladder - Count'!Y32/$E30)</f>
        <v/>
      </c>
      <c r="AA30" s="3" t="str">
        <f>IF('Chain Ladder - Count'!Z32="","",'Chain Ladder - Count'!Z32/$E30)</f>
        <v/>
      </c>
      <c r="AB30" s="3" t="str">
        <f>IF('Chain Ladder - Count'!AA32="","",'Chain Ladder - Count'!AA32/$E30)</f>
        <v/>
      </c>
      <c r="AC30" s="3" t="str">
        <f>IF('Chain Ladder - Count'!AB32="","",'Chain Ladder - Count'!AB32/$E30)</f>
        <v/>
      </c>
      <c r="AD30" s="3" t="str">
        <f>IF('Chain Ladder - Count'!AC32="","",'Chain Ladder - Count'!AC32/$E30)</f>
        <v/>
      </c>
      <c r="AE30" s="3" t="str">
        <f>IF('Chain Ladder - Count'!AD32="","",'Chain Ladder - Count'!AD32/$E30)</f>
        <v/>
      </c>
      <c r="AF30" s="3" t="str">
        <f>IF('Chain Ladder - Count'!AE32="","",'Chain Ladder - Count'!AE32/$E30)</f>
        <v/>
      </c>
      <c r="AG30" s="3" t="str">
        <f>IF('Chain Ladder - Count'!AF32="","",'Chain Ladder - Count'!AF32/$E30)</f>
        <v/>
      </c>
      <c r="AH30" s="3" t="str">
        <f>IF('Chain Ladder - Count'!AG32="","",'Chain Ladder - Count'!AG32/$E30)</f>
        <v/>
      </c>
      <c r="AI30" s="3" t="str">
        <f>IF('Chain Ladder - Count'!AH32="","",'Chain Ladder - Count'!AH32/$E30)</f>
        <v/>
      </c>
      <c r="AJ30" s="3" t="str">
        <f>IF('Chain Ladder - Count'!AI32="","",'Chain Ladder - Count'!AI32/$E30)</f>
        <v/>
      </c>
      <c r="AK30" s="3" t="str">
        <f>IF('Chain Ladder - Count'!AJ32="","",'Chain Ladder - Count'!AJ32/$E30)</f>
        <v/>
      </c>
      <c r="AL30" s="3" t="str">
        <f>IF('Chain Ladder - Count'!AK32="","",'Chain Ladder - Count'!AK32/$E30)</f>
        <v/>
      </c>
      <c r="AM30" s="3" t="str">
        <f>IF('Chain Ladder - Count'!AL32="","",'Chain Ladder - Count'!AL32/$E30)</f>
        <v/>
      </c>
      <c r="AN30" s="3" t="str">
        <f>IF('Chain Ladder - Count'!AM32="","",'Chain Ladder - Count'!AM32/$E30)</f>
        <v/>
      </c>
      <c r="AO30" s="6" t="str">
        <f>IF('Chain Ladder - Count'!AN32="","",'Chain Ladder - Count'!AN32/$E30)</f>
        <v/>
      </c>
    </row>
    <row r="31" spans="2:41" ht="14" x14ac:dyDescent="0.3">
      <c r="B31" s="245"/>
      <c r="C31" s="122">
        <f t="shared" si="34"/>
        <v>2022</v>
      </c>
      <c r="D31" s="29" t="s">
        <v>182</v>
      </c>
      <c r="E31" s="73">
        <f>'Premium and Membership Data'!D30/'Premium and Membership Data'!$D$6</f>
        <v>1.9369308600337267</v>
      </c>
      <c r="F31" s="3">
        <f>IF('Chain Ladder - Count'!E33="","",'Chain Ladder - Count'!E33/$E31)</f>
        <v>0.51628068953508621</v>
      </c>
      <c r="G31" s="3">
        <f>IF('Chain Ladder - Count'!F33="","",'Chain Ladder - Count'!F33/$E31)</f>
        <v>0</v>
      </c>
      <c r="H31" s="3">
        <f>IF('Chain Ladder - Count'!G33="","",'Chain Ladder - Count'!G33/$E31)</f>
        <v>2.0651227581403448</v>
      </c>
      <c r="I31" s="3">
        <f>IF('Chain Ladder - Count'!H33="","",'Chain Ladder - Count'!H33/$E31)</f>
        <v>4.1302455162806897</v>
      </c>
      <c r="J31" s="3">
        <f>IF('Chain Ladder - Count'!I33="","",'Chain Ladder - Count'!I33/$E31)</f>
        <v>5.6790875848859486</v>
      </c>
      <c r="K31" s="3">
        <f>IF('Chain Ladder - Count'!J33="","",'Chain Ladder - Count'!J33/$E31)</f>
        <v>2.5814034476754313</v>
      </c>
      <c r="L31" s="3">
        <f>IF('Chain Ladder - Count'!K33="","",'Chain Ladder - Count'!K33/$E31)</f>
        <v>4.1302455162806897</v>
      </c>
      <c r="M31" s="3">
        <f>IF('Chain Ladder - Count'!L33="","",'Chain Ladder - Count'!L33/$E31)</f>
        <v>1.9618666202333275</v>
      </c>
      <c r="N31" s="3">
        <f>IF('Chain Ladder - Count'!M33="","",'Chain Ladder - Count'!M33/$E31)</f>
        <v>2.5814034476754313</v>
      </c>
      <c r="O31" s="3">
        <f>IF('Chain Ladder - Count'!N33="","",'Chain Ladder - Count'!N33/$E31)</f>
        <v>1.5488420686052586</v>
      </c>
      <c r="P31" s="3">
        <f>IF('Chain Ladder - Count'!O33="","",'Chain Ladder - Count'!O33/$E31)</f>
        <v>4.0269893783736723</v>
      </c>
      <c r="Q31" s="3">
        <f>IF('Chain Ladder - Count'!P33="","",'Chain Ladder - Count'!P33/$E31)</f>
        <v>1.3423297927912241</v>
      </c>
      <c r="R31" s="3" t="str">
        <f>IF('Chain Ladder - Count'!Q33="","",'Chain Ladder - Count'!Q33/$E31)</f>
        <v/>
      </c>
      <c r="S31" s="3" t="str">
        <f>IF('Chain Ladder - Count'!R33="","",'Chain Ladder - Count'!R33/$E31)</f>
        <v/>
      </c>
      <c r="T31" s="3" t="str">
        <f>IF('Chain Ladder - Count'!S33="","",'Chain Ladder - Count'!S33/$E31)</f>
        <v/>
      </c>
      <c r="U31" s="3" t="str">
        <f>IF('Chain Ladder - Count'!T33="","",'Chain Ladder - Count'!T33/$E31)</f>
        <v/>
      </c>
      <c r="V31" s="3" t="str">
        <f>IF('Chain Ladder - Count'!U33="","",'Chain Ladder - Count'!U33/$E31)</f>
        <v/>
      </c>
      <c r="W31" s="3" t="str">
        <f>IF('Chain Ladder - Count'!V33="","",'Chain Ladder - Count'!V33/$E31)</f>
        <v/>
      </c>
      <c r="X31" s="3" t="str">
        <f>IF('Chain Ladder - Count'!W33="","",'Chain Ladder - Count'!W33/$E31)</f>
        <v/>
      </c>
      <c r="Y31" s="3" t="str">
        <f>IF('Chain Ladder - Count'!X33="","",'Chain Ladder - Count'!X33/$E31)</f>
        <v/>
      </c>
      <c r="Z31" s="3" t="str">
        <f>IF('Chain Ladder - Count'!Y33="","",'Chain Ladder - Count'!Y33/$E31)</f>
        <v/>
      </c>
      <c r="AA31" s="3" t="str">
        <f>IF('Chain Ladder - Count'!Z33="","",'Chain Ladder - Count'!Z33/$E31)</f>
        <v/>
      </c>
      <c r="AB31" s="3" t="str">
        <f>IF('Chain Ladder - Count'!AA33="","",'Chain Ladder - Count'!AA33/$E31)</f>
        <v/>
      </c>
      <c r="AC31" s="3" t="str">
        <f>IF('Chain Ladder - Count'!AB33="","",'Chain Ladder - Count'!AB33/$E31)</f>
        <v/>
      </c>
      <c r="AD31" s="3" t="str">
        <f>IF('Chain Ladder - Count'!AC33="","",'Chain Ladder - Count'!AC33/$E31)</f>
        <v/>
      </c>
      <c r="AE31" s="3" t="str">
        <f>IF('Chain Ladder - Count'!AD33="","",'Chain Ladder - Count'!AD33/$E31)</f>
        <v/>
      </c>
      <c r="AF31" s="3" t="str">
        <f>IF('Chain Ladder - Count'!AE33="","",'Chain Ladder - Count'!AE33/$E31)</f>
        <v/>
      </c>
      <c r="AG31" s="3" t="str">
        <f>IF('Chain Ladder - Count'!AF33="","",'Chain Ladder - Count'!AF33/$E31)</f>
        <v/>
      </c>
      <c r="AH31" s="3" t="str">
        <f>IF('Chain Ladder - Count'!AG33="","",'Chain Ladder - Count'!AG33/$E31)</f>
        <v/>
      </c>
      <c r="AI31" s="3" t="str">
        <f>IF('Chain Ladder - Count'!AH33="","",'Chain Ladder - Count'!AH33/$E31)</f>
        <v/>
      </c>
      <c r="AJ31" s="3" t="str">
        <f>IF('Chain Ladder - Count'!AI33="","",'Chain Ladder - Count'!AI33/$E31)</f>
        <v/>
      </c>
      <c r="AK31" s="3" t="str">
        <f>IF('Chain Ladder - Count'!AJ33="","",'Chain Ladder - Count'!AJ33/$E31)</f>
        <v/>
      </c>
      <c r="AL31" s="3" t="str">
        <f>IF('Chain Ladder - Count'!AK33="","",'Chain Ladder - Count'!AK33/$E31)</f>
        <v/>
      </c>
      <c r="AM31" s="3" t="str">
        <f>IF('Chain Ladder - Count'!AL33="","",'Chain Ladder - Count'!AL33/$E31)</f>
        <v/>
      </c>
      <c r="AN31" s="3" t="str">
        <f>IF('Chain Ladder - Count'!AM33="","",'Chain Ladder - Count'!AM33/$E31)</f>
        <v/>
      </c>
      <c r="AO31" s="6" t="str">
        <f>IF('Chain Ladder - Count'!AN33="","",'Chain Ladder - Count'!AN33/$E31)</f>
        <v/>
      </c>
    </row>
    <row r="32" spans="2:41" ht="14" x14ac:dyDescent="0.3">
      <c r="B32" s="245"/>
      <c r="C32" s="122">
        <f t="shared" si="34"/>
        <v>2022</v>
      </c>
      <c r="D32" s="29" t="s">
        <v>183</v>
      </c>
      <c r="E32" s="73">
        <f>'Premium and Membership Data'!D31/'Premium and Membership Data'!$D$6</f>
        <v>1.9369308600337267</v>
      </c>
      <c r="F32" s="3">
        <f>IF('Chain Ladder - Count'!E34="","",'Chain Ladder - Count'!E34/$E32)</f>
        <v>0</v>
      </c>
      <c r="G32" s="3">
        <f>IF('Chain Ladder - Count'!F34="","",'Chain Ladder - Count'!F34/$E32)</f>
        <v>1.5488420686052586</v>
      </c>
      <c r="H32" s="3">
        <f>IF('Chain Ladder - Count'!G34="","",'Chain Ladder - Count'!G34/$E32)</f>
        <v>2.5814034476754313</v>
      </c>
      <c r="I32" s="3">
        <f>IF('Chain Ladder - Count'!H34="","",'Chain Ladder - Count'!H34/$E32)</f>
        <v>5.1628068953508626</v>
      </c>
      <c r="J32" s="3">
        <f>IF('Chain Ladder - Count'!I34="","",'Chain Ladder - Count'!I34/$E32)</f>
        <v>2.4781473097684139</v>
      </c>
      <c r="K32" s="3">
        <f>IF('Chain Ladder - Count'!J34="","",'Chain Ladder - Count'!J34/$E32)</f>
        <v>3.0976841372105173</v>
      </c>
      <c r="L32" s="3">
        <f>IF('Chain Ladder - Count'!K34="","",'Chain Ladder - Count'!K34/$E32)</f>
        <v>2.4781473097684139</v>
      </c>
      <c r="M32" s="3">
        <f>IF('Chain Ladder - Count'!L34="","",'Chain Ladder - Count'!L34/$E32)</f>
        <v>8.8800278600034837</v>
      </c>
      <c r="N32" s="3">
        <f>IF('Chain Ladder - Count'!M34="","",'Chain Ladder - Count'!M34/$E32)</f>
        <v>3.6139648267456037</v>
      </c>
      <c r="O32" s="3">
        <f>IF('Chain Ladder - Count'!N34="","",'Chain Ladder - Count'!N34/$E32)</f>
        <v>3.407452550931569</v>
      </c>
      <c r="P32" s="3">
        <f>IF('Chain Ladder - Count'!O34="","",'Chain Ladder - Count'!O34/$E32)</f>
        <v>4.1302455162806897</v>
      </c>
      <c r="Q32" s="3" t="str">
        <f>IF('Chain Ladder - Count'!P34="","",'Chain Ladder - Count'!P34/$E32)</f>
        <v/>
      </c>
      <c r="R32" s="3" t="str">
        <f>IF('Chain Ladder - Count'!Q34="","",'Chain Ladder - Count'!Q34/$E32)</f>
        <v/>
      </c>
      <c r="S32" s="3" t="str">
        <f>IF('Chain Ladder - Count'!R34="","",'Chain Ladder - Count'!R34/$E32)</f>
        <v/>
      </c>
      <c r="T32" s="3" t="str">
        <f>IF('Chain Ladder - Count'!S34="","",'Chain Ladder - Count'!S34/$E32)</f>
        <v/>
      </c>
      <c r="U32" s="3" t="str">
        <f>IF('Chain Ladder - Count'!T34="","",'Chain Ladder - Count'!T34/$E32)</f>
        <v/>
      </c>
      <c r="V32" s="3" t="str">
        <f>IF('Chain Ladder - Count'!U34="","",'Chain Ladder - Count'!U34/$E32)</f>
        <v/>
      </c>
      <c r="W32" s="3" t="str">
        <f>IF('Chain Ladder - Count'!V34="","",'Chain Ladder - Count'!V34/$E32)</f>
        <v/>
      </c>
      <c r="X32" s="3" t="str">
        <f>IF('Chain Ladder - Count'!W34="","",'Chain Ladder - Count'!W34/$E32)</f>
        <v/>
      </c>
      <c r="Y32" s="3" t="str">
        <f>IF('Chain Ladder - Count'!X34="","",'Chain Ladder - Count'!X34/$E32)</f>
        <v/>
      </c>
      <c r="Z32" s="3" t="str">
        <f>IF('Chain Ladder - Count'!Y34="","",'Chain Ladder - Count'!Y34/$E32)</f>
        <v/>
      </c>
      <c r="AA32" s="3" t="str">
        <f>IF('Chain Ladder - Count'!Z34="","",'Chain Ladder - Count'!Z34/$E32)</f>
        <v/>
      </c>
      <c r="AB32" s="3" t="str">
        <f>IF('Chain Ladder - Count'!AA34="","",'Chain Ladder - Count'!AA34/$E32)</f>
        <v/>
      </c>
      <c r="AC32" s="3" t="str">
        <f>IF('Chain Ladder - Count'!AB34="","",'Chain Ladder - Count'!AB34/$E32)</f>
        <v/>
      </c>
      <c r="AD32" s="3" t="str">
        <f>IF('Chain Ladder - Count'!AC34="","",'Chain Ladder - Count'!AC34/$E32)</f>
        <v/>
      </c>
      <c r="AE32" s="3" t="str">
        <f>IF('Chain Ladder - Count'!AD34="","",'Chain Ladder - Count'!AD34/$E32)</f>
        <v/>
      </c>
      <c r="AF32" s="3" t="str">
        <f>IF('Chain Ladder - Count'!AE34="","",'Chain Ladder - Count'!AE34/$E32)</f>
        <v/>
      </c>
      <c r="AG32" s="3" t="str">
        <f>IF('Chain Ladder - Count'!AF34="","",'Chain Ladder - Count'!AF34/$E32)</f>
        <v/>
      </c>
      <c r="AH32" s="3" t="str">
        <f>IF('Chain Ladder - Count'!AG34="","",'Chain Ladder - Count'!AG34/$E32)</f>
        <v/>
      </c>
      <c r="AI32" s="3" t="str">
        <f>IF('Chain Ladder - Count'!AH34="","",'Chain Ladder - Count'!AH34/$E32)</f>
        <v/>
      </c>
      <c r="AJ32" s="3" t="str">
        <f>IF('Chain Ladder - Count'!AI34="","",'Chain Ladder - Count'!AI34/$E32)</f>
        <v/>
      </c>
      <c r="AK32" s="3" t="str">
        <f>IF('Chain Ladder - Count'!AJ34="","",'Chain Ladder - Count'!AJ34/$E32)</f>
        <v/>
      </c>
      <c r="AL32" s="3" t="str">
        <f>IF('Chain Ladder - Count'!AK34="","",'Chain Ladder - Count'!AK34/$E32)</f>
        <v/>
      </c>
      <c r="AM32" s="3" t="str">
        <f>IF('Chain Ladder - Count'!AL34="","",'Chain Ladder - Count'!AL34/$E32)</f>
        <v/>
      </c>
      <c r="AN32" s="3" t="str">
        <f>IF('Chain Ladder - Count'!AM34="","",'Chain Ladder - Count'!AM34/$E32)</f>
        <v/>
      </c>
      <c r="AO32" s="6" t="str">
        <f>IF('Chain Ladder - Count'!AN34="","",'Chain Ladder - Count'!AN34/$E32)</f>
        <v/>
      </c>
    </row>
    <row r="33" spans="2:41" ht="14" x14ac:dyDescent="0.3">
      <c r="B33" s="245"/>
      <c r="C33" s="122">
        <f t="shared" si="34"/>
        <v>2022</v>
      </c>
      <c r="D33" s="29" t="s">
        <v>184</v>
      </c>
      <c r="E33" s="73">
        <f>'Premium and Membership Data'!D32/'Premium and Membership Data'!$D$6</f>
        <v>1.9369308600337267</v>
      </c>
      <c r="F33" s="3">
        <f>IF('Chain Ladder - Count'!E35="","",'Chain Ladder - Count'!E35/$E33)</f>
        <v>0</v>
      </c>
      <c r="G33" s="3">
        <f>IF('Chain Ladder - Count'!F35="","",'Chain Ladder - Count'!F35/$E33)</f>
        <v>0.51628068953508621</v>
      </c>
      <c r="H33" s="3">
        <f>IF('Chain Ladder - Count'!G35="","",'Chain Ladder - Count'!G35/$E33)</f>
        <v>6.0921121365140181</v>
      </c>
      <c r="I33" s="3">
        <f>IF('Chain Ladder - Count'!H35="","",'Chain Ladder - Count'!H35/$E33)</f>
        <v>6.7116489639561205</v>
      </c>
      <c r="J33" s="3">
        <f>IF('Chain Ladder - Count'!I35="","",'Chain Ladder - Count'!I35/$E33)</f>
        <v>3.6139648267456037</v>
      </c>
      <c r="K33" s="3">
        <f>IF('Chain Ladder - Count'!J35="","",'Chain Ladder - Count'!J35/$E33)</f>
        <v>3.0976841372105173</v>
      </c>
      <c r="L33" s="3">
        <f>IF('Chain Ladder - Count'!K35="","",'Chain Ladder - Count'!K35/$E33)</f>
        <v>5.0595507574438452</v>
      </c>
      <c r="M33" s="3">
        <f>IF('Chain Ladder - Count'!L35="","",'Chain Ladder - Count'!L35/$E33)</f>
        <v>1.9618666202333275</v>
      </c>
      <c r="N33" s="3">
        <f>IF('Chain Ladder - Count'!M35="","",'Chain Ladder - Count'!M35/$E33)</f>
        <v>4.2335016541877062</v>
      </c>
      <c r="O33" s="3">
        <f>IF('Chain Ladder - Count'!N35="","",'Chain Ladder - Count'!N35/$E33)</f>
        <v>5.8855998606999842</v>
      </c>
      <c r="P33" s="3" t="str">
        <f>IF('Chain Ladder - Count'!O35="","",'Chain Ladder - Count'!O35/$E33)</f>
        <v/>
      </c>
      <c r="Q33" s="3" t="str">
        <f>IF('Chain Ladder - Count'!P35="","",'Chain Ladder - Count'!P35/$E33)</f>
        <v/>
      </c>
      <c r="R33" s="3" t="str">
        <f>IF('Chain Ladder - Count'!Q35="","",'Chain Ladder - Count'!Q35/$E33)</f>
        <v/>
      </c>
      <c r="S33" s="3" t="str">
        <f>IF('Chain Ladder - Count'!R35="","",'Chain Ladder - Count'!R35/$E33)</f>
        <v/>
      </c>
      <c r="T33" s="3" t="str">
        <f>IF('Chain Ladder - Count'!S35="","",'Chain Ladder - Count'!S35/$E33)</f>
        <v/>
      </c>
      <c r="U33" s="3" t="str">
        <f>IF('Chain Ladder - Count'!T35="","",'Chain Ladder - Count'!T35/$E33)</f>
        <v/>
      </c>
      <c r="V33" s="3" t="str">
        <f>IF('Chain Ladder - Count'!U35="","",'Chain Ladder - Count'!U35/$E33)</f>
        <v/>
      </c>
      <c r="W33" s="3" t="str">
        <f>IF('Chain Ladder - Count'!V35="","",'Chain Ladder - Count'!V35/$E33)</f>
        <v/>
      </c>
      <c r="X33" s="3" t="str">
        <f>IF('Chain Ladder - Count'!W35="","",'Chain Ladder - Count'!W35/$E33)</f>
        <v/>
      </c>
      <c r="Y33" s="3" t="str">
        <f>IF('Chain Ladder - Count'!X35="","",'Chain Ladder - Count'!X35/$E33)</f>
        <v/>
      </c>
      <c r="Z33" s="3" t="str">
        <f>IF('Chain Ladder - Count'!Y35="","",'Chain Ladder - Count'!Y35/$E33)</f>
        <v/>
      </c>
      <c r="AA33" s="3" t="str">
        <f>IF('Chain Ladder - Count'!Z35="","",'Chain Ladder - Count'!Z35/$E33)</f>
        <v/>
      </c>
      <c r="AB33" s="3" t="str">
        <f>IF('Chain Ladder - Count'!AA35="","",'Chain Ladder - Count'!AA35/$E33)</f>
        <v/>
      </c>
      <c r="AC33" s="3" t="str">
        <f>IF('Chain Ladder - Count'!AB35="","",'Chain Ladder - Count'!AB35/$E33)</f>
        <v/>
      </c>
      <c r="AD33" s="3" t="str">
        <f>IF('Chain Ladder - Count'!AC35="","",'Chain Ladder - Count'!AC35/$E33)</f>
        <v/>
      </c>
      <c r="AE33" s="3" t="str">
        <f>IF('Chain Ladder - Count'!AD35="","",'Chain Ladder - Count'!AD35/$E33)</f>
        <v/>
      </c>
      <c r="AF33" s="3" t="str">
        <f>IF('Chain Ladder - Count'!AE35="","",'Chain Ladder - Count'!AE35/$E33)</f>
        <v/>
      </c>
      <c r="AG33" s="3" t="str">
        <f>IF('Chain Ladder - Count'!AF35="","",'Chain Ladder - Count'!AF35/$E33)</f>
        <v/>
      </c>
      <c r="AH33" s="3" t="str">
        <f>IF('Chain Ladder - Count'!AG35="","",'Chain Ladder - Count'!AG35/$E33)</f>
        <v/>
      </c>
      <c r="AI33" s="3" t="str">
        <f>IF('Chain Ladder - Count'!AH35="","",'Chain Ladder - Count'!AH35/$E33)</f>
        <v/>
      </c>
      <c r="AJ33" s="3" t="str">
        <f>IF('Chain Ladder - Count'!AI35="","",'Chain Ladder - Count'!AI35/$E33)</f>
        <v/>
      </c>
      <c r="AK33" s="3" t="str">
        <f>IF('Chain Ladder - Count'!AJ35="","",'Chain Ladder - Count'!AJ35/$E33)</f>
        <v/>
      </c>
      <c r="AL33" s="3" t="str">
        <f>IF('Chain Ladder - Count'!AK35="","",'Chain Ladder - Count'!AK35/$E33)</f>
        <v/>
      </c>
      <c r="AM33" s="3" t="str">
        <f>IF('Chain Ladder - Count'!AL35="","",'Chain Ladder - Count'!AL35/$E33)</f>
        <v/>
      </c>
      <c r="AN33" s="3" t="str">
        <f>IF('Chain Ladder - Count'!AM35="","",'Chain Ladder - Count'!AM35/$E33)</f>
        <v/>
      </c>
      <c r="AO33" s="6" t="str">
        <f>IF('Chain Ladder - Count'!AN35="","",'Chain Ladder - Count'!AN35/$E33)</f>
        <v/>
      </c>
    </row>
    <row r="34" spans="2:41" ht="14" x14ac:dyDescent="0.3">
      <c r="B34" s="245"/>
      <c r="C34" s="122">
        <f t="shared" si="34"/>
        <v>2022</v>
      </c>
      <c r="D34" s="29" t="s">
        <v>185</v>
      </c>
      <c r="E34" s="73">
        <f>'Premium and Membership Data'!D33/'Premium and Membership Data'!$D$6</f>
        <v>1.9369308600337267</v>
      </c>
      <c r="F34" s="3">
        <f>IF('Chain Ladder - Count'!E36="","",'Chain Ladder - Count'!E36/$E34)</f>
        <v>1.5488420686052586</v>
      </c>
      <c r="G34" s="3">
        <f>IF('Chain Ladder - Count'!F36="","",'Chain Ladder - Count'!F36/$E34)</f>
        <v>2.5814034476754313</v>
      </c>
      <c r="H34" s="3">
        <f>IF('Chain Ladder - Count'!G36="","",'Chain Ladder - Count'!G36/$E34)</f>
        <v>2.5814034476754313</v>
      </c>
      <c r="I34" s="3">
        <f>IF('Chain Ladder - Count'!H36="","",'Chain Ladder - Count'!H36/$E34)</f>
        <v>6.6083928260491041</v>
      </c>
      <c r="J34" s="3">
        <f>IF('Chain Ladder - Count'!I36="","",'Chain Ladder - Count'!I36/$E34)</f>
        <v>6.0921121365140181</v>
      </c>
      <c r="K34" s="3">
        <f>IF('Chain Ladder - Count'!J36="","",'Chain Ladder - Count'!J36/$E34)</f>
        <v>3.6139648267456037</v>
      </c>
      <c r="L34" s="3">
        <f>IF('Chain Ladder - Count'!K36="","",'Chain Ladder - Count'!K36/$E34)</f>
        <v>4.0269893783736723</v>
      </c>
      <c r="M34" s="3">
        <f>IF('Chain Ladder - Count'!L36="","",'Chain Ladder - Count'!L36/$E34)</f>
        <v>4.9562946195368278</v>
      </c>
      <c r="N34" s="3">
        <f>IF('Chain Ladder - Count'!M36="","",'Chain Ladder - Count'!M36/$E34)</f>
        <v>6.5051366881420876</v>
      </c>
      <c r="O34" s="3" t="str">
        <f>IF('Chain Ladder - Count'!N36="","",'Chain Ladder - Count'!N36/$E34)</f>
        <v/>
      </c>
      <c r="P34" s="3" t="str">
        <f>IF('Chain Ladder - Count'!O36="","",'Chain Ladder - Count'!O36/$E34)</f>
        <v/>
      </c>
      <c r="Q34" s="3" t="str">
        <f>IF('Chain Ladder - Count'!P36="","",'Chain Ladder - Count'!P36/$E34)</f>
        <v/>
      </c>
      <c r="R34" s="3" t="str">
        <f>IF('Chain Ladder - Count'!Q36="","",'Chain Ladder - Count'!Q36/$E34)</f>
        <v/>
      </c>
      <c r="S34" s="3" t="str">
        <f>IF('Chain Ladder - Count'!R36="","",'Chain Ladder - Count'!R36/$E34)</f>
        <v/>
      </c>
      <c r="T34" s="3" t="str">
        <f>IF('Chain Ladder - Count'!S36="","",'Chain Ladder - Count'!S36/$E34)</f>
        <v/>
      </c>
      <c r="U34" s="3" t="str">
        <f>IF('Chain Ladder - Count'!T36="","",'Chain Ladder - Count'!T36/$E34)</f>
        <v/>
      </c>
      <c r="V34" s="3" t="str">
        <f>IF('Chain Ladder - Count'!U36="","",'Chain Ladder - Count'!U36/$E34)</f>
        <v/>
      </c>
      <c r="W34" s="3" t="str">
        <f>IF('Chain Ladder - Count'!V36="","",'Chain Ladder - Count'!V36/$E34)</f>
        <v/>
      </c>
      <c r="X34" s="3" t="str">
        <f>IF('Chain Ladder - Count'!W36="","",'Chain Ladder - Count'!W36/$E34)</f>
        <v/>
      </c>
      <c r="Y34" s="3" t="str">
        <f>IF('Chain Ladder - Count'!X36="","",'Chain Ladder - Count'!X36/$E34)</f>
        <v/>
      </c>
      <c r="Z34" s="3" t="str">
        <f>IF('Chain Ladder - Count'!Y36="","",'Chain Ladder - Count'!Y36/$E34)</f>
        <v/>
      </c>
      <c r="AA34" s="3" t="str">
        <f>IF('Chain Ladder - Count'!Z36="","",'Chain Ladder - Count'!Z36/$E34)</f>
        <v/>
      </c>
      <c r="AB34" s="3" t="str">
        <f>IF('Chain Ladder - Count'!AA36="","",'Chain Ladder - Count'!AA36/$E34)</f>
        <v/>
      </c>
      <c r="AC34" s="3" t="str">
        <f>IF('Chain Ladder - Count'!AB36="","",'Chain Ladder - Count'!AB36/$E34)</f>
        <v/>
      </c>
      <c r="AD34" s="3" t="str">
        <f>IF('Chain Ladder - Count'!AC36="","",'Chain Ladder - Count'!AC36/$E34)</f>
        <v/>
      </c>
      <c r="AE34" s="3" t="str">
        <f>IF('Chain Ladder - Count'!AD36="","",'Chain Ladder - Count'!AD36/$E34)</f>
        <v/>
      </c>
      <c r="AF34" s="3" t="str">
        <f>IF('Chain Ladder - Count'!AE36="","",'Chain Ladder - Count'!AE36/$E34)</f>
        <v/>
      </c>
      <c r="AG34" s="3" t="str">
        <f>IF('Chain Ladder - Count'!AF36="","",'Chain Ladder - Count'!AF36/$E34)</f>
        <v/>
      </c>
      <c r="AH34" s="3" t="str">
        <f>IF('Chain Ladder - Count'!AG36="","",'Chain Ladder - Count'!AG36/$E34)</f>
        <v/>
      </c>
      <c r="AI34" s="3" t="str">
        <f>IF('Chain Ladder - Count'!AH36="","",'Chain Ladder - Count'!AH36/$E34)</f>
        <v/>
      </c>
      <c r="AJ34" s="3" t="str">
        <f>IF('Chain Ladder - Count'!AI36="","",'Chain Ladder - Count'!AI36/$E34)</f>
        <v/>
      </c>
      <c r="AK34" s="3" t="str">
        <f>IF('Chain Ladder - Count'!AJ36="","",'Chain Ladder - Count'!AJ36/$E34)</f>
        <v/>
      </c>
      <c r="AL34" s="3" t="str">
        <f>IF('Chain Ladder - Count'!AK36="","",'Chain Ladder - Count'!AK36/$E34)</f>
        <v/>
      </c>
      <c r="AM34" s="3" t="str">
        <f>IF('Chain Ladder - Count'!AL36="","",'Chain Ladder - Count'!AL36/$E34)</f>
        <v/>
      </c>
      <c r="AN34" s="3" t="str">
        <f>IF('Chain Ladder - Count'!AM36="","",'Chain Ladder - Count'!AM36/$E34)</f>
        <v/>
      </c>
      <c r="AO34" s="6" t="str">
        <f>IF('Chain Ladder - Count'!AN36="","",'Chain Ladder - Count'!AN36/$E34)</f>
        <v/>
      </c>
    </row>
    <row r="35" spans="2:41" ht="14" x14ac:dyDescent="0.3">
      <c r="B35" s="245"/>
      <c r="C35" s="122">
        <f t="shared" si="34"/>
        <v>2023</v>
      </c>
      <c r="D35" s="29" t="s">
        <v>186</v>
      </c>
      <c r="E35" s="73">
        <f>'Premium and Membership Data'!D34/'Premium and Membership Data'!$D$6</f>
        <v>1.9335581787521079</v>
      </c>
      <c r="F35" s="3">
        <f>IF('Chain Ladder - Count'!E37="","",'Chain Ladder - Count'!E37/$E35)</f>
        <v>0</v>
      </c>
      <c r="G35" s="3">
        <f>IF('Chain Ladder - Count'!F37="","",'Chain Ladder - Count'!F37/$E35)</f>
        <v>0.51718123146694572</v>
      </c>
      <c r="H35" s="3">
        <f>IF('Chain Ladder - Count'!G37="","",'Chain Ladder - Count'!G37/$E35)</f>
        <v>2.0687249258677829</v>
      </c>
      <c r="I35" s="3">
        <f>IF('Chain Ladder - Count'!H37="","",'Chain Ladder - Count'!H37/$E35)</f>
        <v>5.068376068376069</v>
      </c>
      <c r="J35" s="3">
        <f>IF('Chain Ladder - Count'!I37="","",'Chain Ladder - Count'!I37/$E35)</f>
        <v>7.1371009942438519</v>
      </c>
      <c r="K35" s="3">
        <f>IF('Chain Ladder - Count'!J37="","",'Chain Ladder - Count'!J37/$E35)</f>
        <v>4.344322344322344</v>
      </c>
      <c r="L35" s="3">
        <f>IF('Chain Ladder - Count'!K37="","",'Chain Ladder - Count'!K37/$E35)</f>
        <v>4.8615035757892899</v>
      </c>
      <c r="M35" s="3">
        <f>IF('Chain Ladder - Count'!L37="","",'Chain Ladder - Count'!L37/$E35)</f>
        <v>4.5511948369091222</v>
      </c>
      <c r="N35" s="3" t="str">
        <f>IF('Chain Ladder - Count'!M37="","",'Chain Ladder - Count'!M37/$E35)</f>
        <v/>
      </c>
      <c r="O35" s="3" t="str">
        <f>IF('Chain Ladder - Count'!N37="","",'Chain Ladder - Count'!N37/$E35)</f>
        <v/>
      </c>
      <c r="P35" s="3" t="str">
        <f>IF('Chain Ladder - Count'!O37="","",'Chain Ladder - Count'!O37/$E35)</f>
        <v/>
      </c>
      <c r="Q35" s="3" t="str">
        <f>IF('Chain Ladder - Count'!P37="","",'Chain Ladder - Count'!P37/$E35)</f>
        <v/>
      </c>
      <c r="R35" s="3" t="str">
        <f>IF('Chain Ladder - Count'!Q37="","",'Chain Ladder - Count'!Q37/$E35)</f>
        <v/>
      </c>
      <c r="S35" s="3" t="str">
        <f>IF('Chain Ladder - Count'!R37="","",'Chain Ladder - Count'!R37/$E35)</f>
        <v/>
      </c>
      <c r="T35" s="3" t="str">
        <f>IF('Chain Ladder - Count'!S37="","",'Chain Ladder - Count'!S37/$E35)</f>
        <v/>
      </c>
      <c r="U35" s="3" t="str">
        <f>IF('Chain Ladder - Count'!T37="","",'Chain Ladder - Count'!T37/$E35)</f>
        <v/>
      </c>
      <c r="V35" s="3" t="str">
        <f>IF('Chain Ladder - Count'!U37="","",'Chain Ladder - Count'!U37/$E35)</f>
        <v/>
      </c>
      <c r="W35" s="3" t="str">
        <f>IF('Chain Ladder - Count'!V37="","",'Chain Ladder - Count'!V37/$E35)</f>
        <v/>
      </c>
      <c r="X35" s="3" t="str">
        <f>IF('Chain Ladder - Count'!W37="","",'Chain Ladder - Count'!W37/$E35)</f>
        <v/>
      </c>
      <c r="Y35" s="3" t="str">
        <f>IF('Chain Ladder - Count'!X37="","",'Chain Ladder - Count'!X37/$E35)</f>
        <v/>
      </c>
      <c r="Z35" s="3" t="str">
        <f>IF('Chain Ladder - Count'!Y37="","",'Chain Ladder - Count'!Y37/$E35)</f>
        <v/>
      </c>
      <c r="AA35" s="3" t="str">
        <f>IF('Chain Ladder - Count'!Z37="","",'Chain Ladder - Count'!Z37/$E35)</f>
        <v/>
      </c>
      <c r="AB35" s="3" t="str">
        <f>IF('Chain Ladder - Count'!AA37="","",'Chain Ladder - Count'!AA37/$E35)</f>
        <v/>
      </c>
      <c r="AC35" s="3" t="str">
        <f>IF('Chain Ladder - Count'!AB37="","",'Chain Ladder - Count'!AB37/$E35)</f>
        <v/>
      </c>
      <c r="AD35" s="3" t="str">
        <f>IF('Chain Ladder - Count'!AC37="","",'Chain Ladder - Count'!AC37/$E35)</f>
        <v/>
      </c>
      <c r="AE35" s="3" t="str">
        <f>IF('Chain Ladder - Count'!AD37="","",'Chain Ladder - Count'!AD37/$E35)</f>
        <v/>
      </c>
      <c r="AF35" s="3" t="str">
        <f>IF('Chain Ladder - Count'!AE37="","",'Chain Ladder - Count'!AE37/$E35)</f>
        <v/>
      </c>
      <c r="AG35" s="3" t="str">
        <f>IF('Chain Ladder - Count'!AF37="","",'Chain Ladder - Count'!AF37/$E35)</f>
        <v/>
      </c>
      <c r="AH35" s="3" t="str">
        <f>IF('Chain Ladder - Count'!AG37="","",'Chain Ladder - Count'!AG37/$E35)</f>
        <v/>
      </c>
      <c r="AI35" s="3" t="str">
        <f>IF('Chain Ladder - Count'!AH37="","",'Chain Ladder - Count'!AH37/$E35)</f>
        <v/>
      </c>
      <c r="AJ35" s="3" t="str">
        <f>IF('Chain Ladder - Count'!AI37="","",'Chain Ladder - Count'!AI37/$E35)</f>
        <v/>
      </c>
      <c r="AK35" s="3" t="str">
        <f>IF('Chain Ladder - Count'!AJ37="","",'Chain Ladder - Count'!AJ37/$E35)</f>
        <v/>
      </c>
      <c r="AL35" s="3" t="str">
        <f>IF('Chain Ladder - Count'!AK37="","",'Chain Ladder - Count'!AK37/$E35)</f>
        <v/>
      </c>
      <c r="AM35" s="3" t="str">
        <f>IF('Chain Ladder - Count'!AL37="","",'Chain Ladder - Count'!AL37/$E35)</f>
        <v/>
      </c>
      <c r="AN35" s="3" t="str">
        <f>IF('Chain Ladder - Count'!AM37="","",'Chain Ladder - Count'!AM37/$E35)</f>
        <v/>
      </c>
      <c r="AO35" s="6" t="str">
        <f>IF('Chain Ladder - Count'!AN37="","",'Chain Ladder - Count'!AN37/$E35)</f>
        <v/>
      </c>
    </row>
    <row r="36" spans="2:41" ht="14" x14ac:dyDescent="0.3">
      <c r="B36" s="245"/>
      <c r="C36" s="122">
        <f t="shared" si="34"/>
        <v>2023</v>
      </c>
      <c r="D36" s="29" t="s">
        <v>187</v>
      </c>
      <c r="E36" s="73">
        <f>'Premium and Membership Data'!D35/'Premium and Membership Data'!$D$6</f>
        <v>1.9335581787521079</v>
      </c>
      <c r="F36" s="3">
        <f>IF('Chain Ladder - Count'!E38="","",'Chain Ladder - Count'!E38/$E36)</f>
        <v>0</v>
      </c>
      <c r="G36" s="3">
        <f>IF('Chain Ladder - Count'!F38="","",'Chain Ladder - Count'!F38/$E36)</f>
        <v>0.51718123146694572</v>
      </c>
      <c r="H36" s="3">
        <f>IF('Chain Ladder - Count'!G38="","",'Chain Ladder - Count'!G38/$E36)</f>
        <v>3.6202686202686203</v>
      </c>
      <c r="I36" s="3">
        <f>IF('Chain Ladder - Count'!H38="","",'Chain Ladder - Count'!H38/$E36)</f>
        <v>6.2061747776033496</v>
      </c>
      <c r="J36" s="3">
        <f>IF('Chain Ladder - Count'!I38="","",'Chain Ladder - Count'!I38/$E36)</f>
        <v>7.5508459794174092</v>
      </c>
      <c r="K36" s="3">
        <f>IF('Chain Ladder - Count'!J38="","",'Chain Ladder - Count'!J38/$E36)</f>
        <v>4.1374498517355658</v>
      </c>
      <c r="L36" s="3">
        <f>IF('Chain Ladder - Count'!K38="","",'Chain Ladder - Count'!K38/$E36)</f>
        <v>5.2752485609628472</v>
      </c>
      <c r="M36" s="3" t="str">
        <f>IF('Chain Ladder - Count'!L38="","",'Chain Ladder - Count'!L38/$E36)</f>
        <v/>
      </c>
      <c r="N36" s="3" t="str">
        <f>IF('Chain Ladder - Count'!M38="","",'Chain Ladder - Count'!M38/$E36)</f>
        <v/>
      </c>
      <c r="O36" s="3" t="str">
        <f>IF('Chain Ladder - Count'!N38="","",'Chain Ladder - Count'!N38/$E36)</f>
        <v/>
      </c>
      <c r="P36" s="3" t="str">
        <f>IF('Chain Ladder - Count'!O38="","",'Chain Ladder - Count'!O38/$E36)</f>
        <v/>
      </c>
      <c r="Q36" s="3" t="str">
        <f>IF('Chain Ladder - Count'!P38="","",'Chain Ladder - Count'!P38/$E36)</f>
        <v/>
      </c>
      <c r="R36" s="3" t="str">
        <f>IF('Chain Ladder - Count'!Q38="","",'Chain Ladder - Count'!Q38/$E36)</f>
        <v/>
      </c>
      <c r="S36" s="3" t="str">
        <f>IF('Chain Ladder - Count'!R38="","",'Chain Ladder - Count'!R38/$E36)</f>
        <v/>
      </c>
      <c r="T36" s="3" t="str">
        <f>IF('Chain Ladder - Count'!S38="","",'Chain Ladder - Count'!S38/$E36)</f>
        <v/>
      </c>
      <c r="U36" s="3" t="str">
        <f>IF('Chain Ladder - Count'!T38="","",'Chain Ladder - Count'!T38/$E36)</f>
        <v/>
      </c>
      <c r="V36" s="3" t="str">
        <f>IF('Chain Ladder - Count'!U38="","",'Chain Ladder - Count'!U38/$E36)</f>
        <v/>
      </c>
      <c r="W36" s="3" t="str">
        <f>IF('Chain Ladder - Count'!V38="","",'Chain Ladder - Count'!V38/$E36)</f>
        <v/>
      </c>
      <c r="X36" s="3" t="str">
        <f>IF('Chain Ladder - Count'!W38="","",'Chain Ladder - Count'!W38/$E36)</f>
        <v/>
      </c>
      <c r="Y36" s="3" t="str">
        <f>IF('Chain Ladder - Count'!X38="","",'Chain Ladder - Count'!X38/$E36)</f>
        <v/>
      </c>
      <c r="Z36" s="3" t="str">
        <f>IF('Chain Ladder - Count'!Y38="","",'Chain Ladder - Count'!Y38/$E36)</f>
        <v/>
      </c>
      <c r="AA36" s="3" t="str">
        <f>IF('Chain Ladder - Count'!Z38="","",'Chain Ladder - Count'!Z38/$E36)</f>
        <v/>
      </c>
      <c r="AB36" s="3" t="str">
        <f>IF('Chain Ladder - Count'!AA38="","",'Chain Ladder - Count'!AA38/$E36)</f>
        <v/>
      </c>
      <c r="AC36" s="3" t="str">
        <f>IF('Chain Ladder - Count'!AB38="","",'Chain Ladder - Count'!AB38/$E36)</f>
        <v/>
      </c>
      <c r="AD36" s="3" t="str">
        <f>IF('Chain Ladder - Count'!AC38="","",'Chain Ladder - Count'!AC38/$E36)</f>
        <v/>
      </c>
      <c r="AE36" s="3" t="str">
        <f>IF('Chain Ladder - Count'!AD38="","",'Chain Ladder - Count'!AD38/$E36)</f>
        <v/>
      </c>
      <c r="AF36" s="3" t="str">
        <f>IF('Chain Ladder - Count'!AE38="","",'Chain Ladder - Count'!AE38/$E36)</f>
        <v/>
      </c>
      <c r="AG36" s="3" t="str">
        <f>IF('Chain Ladder - Count'!AF38="","",'Chain Ladder - Count'!AF38/$E36)</f>
        <v/>
      </c>
      <c r="AH36" s="3" t="str">
        <f>IF('Chain Ladder - Count'!AG38="","",'Chain Ladder - Count'!AG38/$E36)</f>
        <v/>
      </c>
      <c r="AI36" s="3" t="str">
        <f>IF('Chain Ladder - Count'!AH38="","",'Chain Ladder - Count'!AH38/$E36)</f>
        <v/>
      </c>
      <c r="AJ36" s="3" t="str">
        <f>IF('Chain Ladder - Count'!AI38="","",'Chain Ladder - Count'!AI38/$E36)</f>
        <v/>
      </c>
      <c r="AK36" s="3" t="str">
        <f>IF('Chain Ladder - Count'!AJ38="","",'Chain Ladder - Count'!AJ38/$E36)</f>
        <v/>
      </c>
      <c r="AL36" s="3" t="str">
        <f>IF('Chain Ladder - Count'!AK38="","",'Chain Ladder - Count'!AK38/$E36)</f>
        <v/>
      </c>
      <c r="AM36" s="3" t="str">
        <f>IF('Chain Ladder - Count'!AL38="","",'Chain Ladder - Count'!AL38/$E36)</f>
        <v/>
      </c>
      <c r="AN36" s="3" t="str">
        <f>IF('Chain Ladder - Count'!AM38="","",'Chain Ladder - Count'!AM38/$E36)</f>
        <v/>
      </c>
      <c r="AO36" s="6" t="str">
        <f>IF('Chain Ladder - Count'!AN38="","",'Chain Ladder - Count'!AN38/$E36)</f>
        <v/>
      </c>
    </row>
    <row r="37" spans="2:41" ht="14" x14ac:dyDescent="0.3">
      <c r="B37" s="245"/>
      <c r="C37" s="122">
        <f t="shared" si="34"/>
        <v>2023</v>
      </c>
      <c r="D37" s="29" t="s">
        <v>188</v>
      </c>
      <c r="E37" s="73">
        <f>'Premium and Membership Data'!D36/'Premium and Membership Data'!$D$6</f>
        <v>1.9335581787521079</v>
      </c>
      <c r="F37" s="3">
        <f>IF('Chain Ladder - Count'!E39="","",'Chain Ladder - Count'!E39/$E37)</f>
        <v>0.51718123146694572</v>
      </c>
      <c r="G37" s="3">
        <f>IF('Chain Ladder - Count'!F39="","",'Chain Ladder - Count'!F39/$E37)</f>
        <v>0</v>
      </c>
      <c r="H37" s="3">
        <f>IF('Chain Ladder - Count'!G39="","",'Chain Ladder - Count'!G39/$E37)</f>
        <v>5.585557299843015</v>
      </c>
      <c r="I37" s="3">
        <f>IF('Chain Ladder - Count'!H39="","",'Chain Ladder - Count'!H39/$E37)</f>
        <v>8.9989534275248566</v>
      </c>
      <c r="J37" s="3">
        <f>IF('Chain Ladder - Count'!I39="","",'Chain Ladder - Count'!I39/$E37)</f>
        <v>5.7924297924297932</v>
      </c>
      <c r="K37" s="3">
        <f>IF('Chain Ladder - Count'!J39="","",'Chain Ladder - Count'!J39/$E37)</f>
        <v>5.4821210535496254</v>
      </c>
      <c r="L37" s="3" t="str">
        <f>IF('Chain Ladder - Count'!K39="","",'Chain Ladder - Count'!K39/$E37)</f>
        <v/>
      </c>
      <c r="M37" s="3" t="str">
        <f>IF('Chain Ladder - Count'!L39="","",'Chain Ladder - Count'!L39/$E37)</f>
        <v/>
      </c>
      <c r="N37" s="3" t="str">
        <f>IF('Chain Ladder - Count'!M39="","",'Chain Ladder - Count'!M39/$E37)</f>
        <v/>
      </c>
      <c r="O37" s="3" t="str">
        <f>IF('Chain Ladder - Count'!N39="","",'Chain Ladder - Count'!N39/$E37)</f>
        <v/>
      </c>
      <c r="P37" s="3" t="str">
        <f>IF('Chain Ladder - Count'!O39="","",'Chain Ladder - Count'!O39/$E37)</f>
        <v/>
      </c>
      <c r="Q37" s="3" t="str">
        <f>IF('Chain Ladder - Count'!P39="","",'Chain Ladder - Count'!P39/$E37)</f>
        <v/>
      </c>
      <c r="R37" s="3" t="str">
        <f>IF('Chain Ladder - Count'!Q39="","",'Chain Ladder - Count'!Q39/$E37)</f>
        <v/>
      </c>
      <c r="S37" s="3" t="str">
        <f>IF('Chain Ladder - Count'!R39="","",'Chain Ladder - Count'!R39/$E37)</f>
        <v/>
      </c>
      <c r="T37" s="3" t="str">
        <f>IF('Chain Ladder - Count'!S39="","",'Chain Ladder - Count'!S39/$E37)</f>
        <v/>
      </c>
      <c r="U37" s="3" t="str">
        <f>IF('Chain Ladder - Count'!T39="","",'Chain Ladder - Count'!T39/$E37)</f>
        <v/>
      </c>
      <c r="V37" s="3" t="str">
        <f>IF('Chain Ladder - Count'!U39="","",'Chain Ladder - Count'!U39/$E37)</f>
        <v/>
      </c>
      <c r="W37" s="3" t="str">
        <f>IF('Chain Ladder - Count'!V39="","",'Chain Ladder - Count'!V39/$E37)</f>
        <v/>
      </c>
      <c r="X37" s="3" t="str">
        <f>IF('Chain Ladder - Count'!W39="","",'Chain Ladder - Count'!W39/$E37)</f>
        <v/>
      </c>
      <c r="Y37" s="3" t="str">
        <f>IF('Chain Ladder - Count'!X39="","",'Chain Ladder - Count'!X39/$E37)</f>
        <v/>
      </c>
      <c r="Z37" s="3" t="str">
        <f>IF('Chain Ladder - Count'!Y39="","",'Chain Ladder - Count'!Y39/$E37)</f>
        <v/>
      </c>
      <c r="AA37" s="3" t="str">
        <f>IF('Chain Ladder - Count'!Z39="","",'Chain Ladder - Count'!Z39/$E37)</f>
        <v/>
      </c>
      <c r="AB37" s="3" t="str">
        <f>IF('Chain Ladder - Count'!AA39="","",'Chain Ladder - Count'!AA39/$E37)</f>
        <v/>
      </c>
      <c r="AC37" s="3" t="str">
        <f>IF('Chain Ladder - Count'!AB39="","",'Chain Ladder - Count'!AB39/$E37)</f>
        <v/>
      </c>
      <c r="AD37" s="3" t="str">
        <f>IF('Chain Ladder - Count'!AC39="","",'Chain Ladder - Count'!AC39/$E37)</f>
        <v/>
      </c>
      <c r="AE37" s="3" t="str">
        <f>IF('Chain Ladder - Count'!AD39="","",'Chain Ladder - Count'!AD39/$E37)</f>
        <v/>
      </c>
      <c r="AF37" s="3" t="str">
        <f>IF('Chain Ladder - Count'!AE39="","",'Chain Ladder - Count'!AE39/$E37)</f>
        <v/>
      </c>
      <c r="AG37" s="3" t="str">
        <f>IF('Chain Ladder - Count'!AF39="","",'Chain Ladder - Count'!AF39/$E37)</f>
        <v/>
      </c>
      <c r="AH37" s="3" t="str">
        <f>IF('Chain Ladder - Count'!AG39="","",'Chain Ladder - Count'!AG39/$E37)</f>
        <v/>
      </c>
      <c r="AI37" s="3" t="str">
        <f>IF('Chain Ladder - Count'!AH39="","",'Chain Ladder - Count'!AH39/$E37)</f>
        <v/>
      </c>
      <c r="AJ37" s="3" t="str">
        <f>IF('Chain Ladder - Count'!AI39="","",'Chain Ladder - Count'!AI39/$E37)</f>
        <v/>
      </c>
      <c r="AK37" s="3" t="str">
        <f>IF('Chain Ladder - Count'!AJ39="","",'Chain Ladder - Count'!AJ39/$E37)</f>
        <v/>
      </c>
      <c r="AL37" s="3" t="str">
        <f>IF('Chain Ladder - Count'!AK39="","",'Chain Ladder - Count'!AK39/$E37)</f>
        <v/>
      </c>
      <c r="AM37" s="3" t="str">
        <f>IF('Chain Ladder - Count'!AL39="","",'Chain Ladder - Count'!AL39/$E37)</f>
        <v/>
      </c>
      <c r="AN37" s="3" t="str">
        <f>IF('Chain Ladder - Count'!AM39="","",'Chain Ladder - Count'!AM39/$E37)</f>
        <v/>
      </c>
      <c r="AO37" s="6" t="str">
        <f>IF('Chain Ladder - Count'!AN39="","",'Chain Ladder - Count'!AN39/$E37)</f>
        <v/>
      </c>
    </row>
    <row r="38" spans="2:41" ht="14" x14ac:dyDescent="0.3">
      <c r="B38" s="245"/>
      <c r="C38" s="122">
        <f t="shared" si="34"/>
        <v>2023</v>
      </c>
      <c r="D38" s="29" t="s">
        <v>189</v>
      </c>
      <c r="E38" s="73">
        <f>'Premium and Membership Data'!D37/'Premium and Membership Data'!$D$6</f>
        <v>1.9335581787521079</v>
      </c>
      <c r="F38" s="3">
        <f>IF('Chain Ladder - Count'!E40="","",'Chain Ladder - Count'!E40/$E38)</f>
        <v>0</v>
      </c>
      <c r="G38" s="3">
        <f>IF('Chain Ladder - Count'!F40="","",'Chain Ladder - Count'!F40/$E38)</f>
        <v>0</v>
      </c>
      <c r="H38" s="3">
        <f>IF('Chain Ladder - Count'!G40="","",'Chain Ladder - Count'!G40/$E38)</f>
        <v>1.5515436944008374</v>
      </c>
      <c r="I38" s="3">
        <f>IF('Chain Ladder - Count'!H40="","",'Chain Ladder - Count'!H40/$E38)</f>
        <v>6.9302285016570737</v>
      </c>
      <c r="J38" s="3">
        <f>IF('Chain Ladder - Count'!I40="","",'Chain Ladder - Count'!I40/$E38)</f>
        <v>6.5164835164835173</v>
      </c>
      <c r="K38" s="3" t="str">
        <f>IF('Chain Ladder - Count'!J40="","",'Chain Ladder - Count'!J40/$E38)</f>
        <v/>
      </c>
      <c r="L38" s="3" t="str">
        <f>IF('Chain Ladder - Count'!K40="","",'Chain Ladder - Count'!K40/$E38)</f>
        <v/>
      </c>
      <c r="M38" s="3" t="str">
        <f>IF('Chain Ladder - Count'!L40="","",'Chain Ladder - Count'!L40/$E38)</f>
        <v/>
      </c>
      <c r="N38" s="3" t="str">
        <f>IF('Chain Ladder - Count'!M40="","",'Chain Ladder - Count'!M40/$E38)</f>
        <v/>
      </c>
      <c r="O38" s="3" t="str">
        <f>IF('Chain Ladder - Count'!N40="","",'Chain Ladder - Count'!N40/$E38)</f>
        <v/>
      </c>
      <c r="P38" s="3" t="str">
        <f>IF('Chain Ladder - Count'!O40="","",'Chain Ladder - Count'!O40/$E38)</f>
        <v/>
      </c>
      <c r="Q38" s="3" t="str">
        <f>IF('Chain Ladder - Count'!P40="","",'Chain Ladder - Count'!P40/$E38)</f>
        <v/>
      </c>
      <c r="R38" s="3" t="str">
        <f>IF('Chain Ladder - Count'!Q40="","",'Chain Ladder - Count'!Q40/$E38)</f>
        <v/>
      </c>
      <c r="S38" s="3" t="str">
        <f>IF('Chain Ladder - Count'!R40="","",'Chain Ladder - Count'!R40/$E38)</f>
        <v/>
      </c>
      <c r="T38" s="3" t="str">
        <f>IF('Chain Ladder - Count'!S40="","",'Chain Ladder - Count'!S40/$E38)</f>
        <v/>
      </c>
      <c r="U38" s="3" t="str">
        <f>IF('Chain Ladder - Count'!T40="","",'Chain Ladder - Count'!T40/$E38)</f>
        <v/>
      </c>
      <c r="V38" s="3" t="str">
        <f>IF('Chain Ladder - Count'!U40="","",'Chain Ladder - Count'!U40/$E38)</f>
        <v/>
      </c>
      <c r="W38" s="3" t="str">
        <f>IF('Chain Ladder - Count'!V40="","",'Chain Ladder - Count'!V40/$E38)</f>
        <v/>
      </c>
      <c r="X38" s="3" t="str">
        <f>IF('Chain Ladder - Count'!W40="","",'Chain Ladder - Count'!W40/$E38)</f>
        <v/>
      </c>
      <c r="Y38" s="3" t="str">
        <f>IF('Chain Ladder - Count'!X40="","",'Chain Ladder - Count'!X40/$E38)</f>
        <v/>
      </c>
      <c r="Z38" s="3" t="str">
        <f>IF('Chain Ladder - Count'!Y40="","",'Chain Ladder - Count'!Y40/$E38)</f>
        <v/>
      </c>
      <c r="AA38" s="3" t="str">
        <f>IF('Chain Ladder - Count'!Z40="","",'Chain Ladder - Count'!Z40/$E38)</f>
        <v/>
      </c>
      <c r="AB38" s="3" t="str">
        <f>IF('Chain Ladder - Count'!AA40="","",'Chain Ladder - Count'!AA40/$E38)</f>
        <v/>
      </c>
      <c r="AC38" s="3" t="str">
        <f>IF('Chain Ladder - Count'!AB40="","",'Chain Ladder - Count'!AB40/$E38)</f>
        <v/>
      </c>
      <c r="AD38" s="3" t="str">
        <f>IF('Chain Ladder - Count'!AC40="","",'Chain Ladder - Count'!AC40/$E38)</f>
        <v/>
      </c>
      <c r="AE38" s="3" t="str">
        <f>IF('Chain Ladder - Count'!AD40="","",'Chain Ladder - Count'!AD40/$E38)</f>
        <v/>
      </c>
      <c r="AF38" s="3" t="str">
        <f>IF('Chain Ladder - Count'!AE40="","",'Chain Ladder - Count'!AE40/$E38)</f>
        <v/>
      </c>
      <c r="AG38" s="3" t="str">
        <f>IF('Chain Ladder - Count'!AF40="","",'Chain Ladder - Count'!AF40/$E38)</f>
        <v/>
      </c>
      <c r="AH38" s="3" t="str">
        <f>IF('Chain Ladder - Count'!AG40="","",'Chain Ladder - Count'!AG40/$E38)</f>
        <v/>
      </c>
      <c r="AI38" s="3" t="str">
        <f>IF('Chain Ladder - Count'!AH40="","",'Chain Ladder - Count'!AH40/$E38)</f>
        <v/>
      </c>
      <c r="AJ38" s="3" t="str">
        <f>IF('Chain Ladder - Count'!AI40="","",'Chain Ladder - Count'!AI40/$E38)</f>
        <v/>
      </c>
      <c r="AK38" s="3" t="str">
        <f>IF('Chain Ladder - Count'!AJ40="","",'Chain Ladder - Count'!AJ40/$E38)</f>
        <v/>
      </c>
      <c r="AL38" s="3" t="str">
        <f>IF('Chain Ladder - Count'!AK40="","",'Chain Ladder - Count'!AK40/$E38)</f>
        <v/>
      </c>
      <c r="AM38" s="3" t="str">
        <f>IF('Chain Ladder - Count'!AL40="","",'Chain Ladder - Count'!AL40/$E38)</f>
        <v/>
      </c>
      <c r="AN38" s="3" t="str">
        <f>IF('Chain Ladder - Count'!AM40="","",'Chain Ladder - Count'!AM40/$E38)</f>
        <v/>
      </c>
      <c r="AO38" s="6" t="str">
        <f>IF('Chain Ladder - Count'!AN40="","",'Chain Ladder - Count'!AN40/$E38)</f>
        <v/>
      </c>
    </row>
    <row r="39" spans="2:41" ht="14" x14ac:dyDescent="0.3">
      <c r="B39" s="245"/>
      <c r="C39" s="122">
        <f t="shared" si="34"/>
        <v>2024</v>
      </c>
      <c r="D39" s="29" t="s">
        <v>190</v>
      </c>
      <c r="E39" s="73">
        <f>'Premium and Membership Data'!D38/'Premium and Membership Data'!$D$6</f>
        <v>1.915345699831366</v>
      </c>
      <c r="F39" s="3">
        <f>IF('Chain Ladder - Count'!E41="","",'Chain Ladder - Count'!E41/$E39)</f>
        <v>0</v>
      </c>
      <c r="G39" s="3">
        <f>IF('Chain Ladder - Count'!F41="","",'Chain Ladder - Count'!F41/$E39)</f>
        <v>0.522098961084698</v>
      </c>
      <c r="H39" s="3">
        <f>IF('Chain Ladder - Count'!G41="","",'Chain Ladder - Count'!G41/$E39)</f>
        <v>4.1767916886775831</v>
      </c>
      <c r="I39" s="3">
        <f>IF('Chain Ladder - Count'!H41="","",'Chain Ladder - Count'!H41/$E39)</f>
        <v>9.2933615073076261</v>
      </c>
      <c r="J39" s="3" t="str">
        <f>IF('Chain Ladder - Count'!I41="","",'Chain Ladder - Count'!I41/$E39)</f>
        <v/>
      </c>
      <c r="K39" s="3" t="str">
        <f>IF('Chain Ladder - Count'!J41="","",'Chain Ladder - Count'!J41/$E39)</f>
        <v/>
      </c>
      <c r="L39" s="3" t="str">
        <f>IF('Chain Ladder - Count'!K41="","",'Chain Ladder - Count'!K41/$E39)</f>
        <v/>
      </c>
      <c r="M39" s="3" t="str">
        <f>IF('Chain Ladder - Count'!L41="","",'Chain Ladder - Count'!L41/$E39)</f>
        <v/>
      </c>
      <c r="N39" s="3" t="str">
        <f>IF('Chain Ladder - Count'!M41="","",'Chain Ladder - Count'!M41/$E39)</f>
        <v/>
      </c>
      <c r="O39" s="3" t="str">
        <f>IF('Chain Ladder - Count'!N41="","",'Chain Ladder - Count'!N41/$E39)</f>
        <v/>
      </c>
      <c r="P39" s="3" t="str">
        <f>IF('Chain Ladder - Count'!O41="","",'Chain Ladder - Count'!O41/$E39)</f>
        <v/>
      </c>
      <c r="Q39" s="3" t="str">
        <f>IF('Chain Ladder - Count'!P41="","",'Chain Ladder - Count'!P41/$E39)</f>
        <v/>
      </c>
      <c r="R39" s="3" t="str">
        <f>IF('Chain Ladder - Count'!Q41="","",'Chain Ladder - Count'!Q41/$E39)</f>
        <v/>
      </c>
      <c r="S39" s="3" t="str">
        <f>IF('Chain Ladder - Count'!R41="","",'Chain Ladder - Count'!R41/$E39)</f>
        <v/>
      </c>
      <c r="T39" s="3" t="str">
        <f>IF('Chain Ladder - Count'!S41="","",'Chain Ladder - Count'!S41/$E39)</f>
        <v/>
      </c>
      <c r="U39" s="3" t="str">
        <f>IF('Chain Ladder - Count'!T41="","",'Chain Ladder - Count'!T41/$E39)</f>
        <v/>
      </c>
      <c r="V39" s="3" t="str">
        <f>IF('Chain Ladder - Count'!U41="","",'Chain Ladder - Count'!U41/$E39)</f>
        <v/>
      </c>
      <c r="W39" s="3" t="str">
        <f>IF('Chain Ladder - Count'!V41="","",'Chain Ladder - Count'!V41/$E39)</f>
        <v/>
      </c>
      <c r="X39" s="3" t="str">
        <f>IF('Chain Ladder - Count'!W41="","",'Chain Ladder - Count'!W41/$E39)</f>
        <v/>
      </c>
      <c r="Y39" s="3" t="str">
        <f>IF('Chain Ladder - Count'!X41="","",'Chain Ladder - Count'!X41/$E39)</f>
        <v/>
      </c>
      <c r="Z39" s="3" t="str">
        <f>IF('Chain Ladder - Count'!Y41="","",'Chain Ladder - Count'!Y41/$E39)</f>
        <v/>
      </c>
      <c r="AA39" s="3" t="str">
        <f>IF('Chain Ladder - Count'!Z41="","",'Chain Ladder - Count'!Z41/$E39)</f>
        <v/>
      </c>
      <c r="AB39" s="3" t="str">
        <f>IF('Chain Ladder - Count'!AA41="","",'Chain Ladder - Count'!AA41/$E39)</f>
        <v/>
      </c>
      <c r="AC39" s="3" t="str">
        <f>IF('Chain Ladder - Count'!AB41="","",'Chain Ladder - Count'!AB41/$E39)</f>
        <v/>
      </c>
      <c r="AD39" s="3" t="str">
        <f>IF('Chain Ladder - Count'!AC41="","",'Chain Ladder - Count'!AC41/$E39)</f>
        <v/>
      </c>
      <c r="AE39" s="3" t="str">
        <f>IF('Chain Ladder - Count'!AD41="","",'Chain Ladder - Count'!AD41/$E39)</f>
        <v/>
      </c>
      <c r="AF39" s="3" t="str">
        <f>IF('Chain Ladder - Count'!AE41="","",'Chain Ladder - Count'!AE41/$E39)</f>
        <v/>
      </c>
      <c r="AG39" s="3" t="str">
        <f>IF('Chain Ladder - Count'!AF41="","",'Chain Ladder - Count'!AF41/$E39)</f>
        <v/>
      </c>
      <c r="AH39" s="3" t="str">
        <f>IF('Chain Ladder - Count'!AG41="","",'Chain Ladder - Count'!AG41/$E39)</f>
        <v/>
      </c>
      <c r="AI39" s="3" t="str">
        <f>IF('Chain Ladder - Count'!AH41="","",'Chain Ladder - Count'!AH41/$E39)</f>
        <v/>
      </c>
      <c r="AJ39" s="3" t="str">
        <f>IF('Chain Ladder - Count'!AI41="","",'Chain Ladder - Count'!AI41/$E39)</f>
        <v/>
      </c>
      <c r="AK39" s="3" t="str">
        <f>IF('Chain Ladder - Count'!AJ41="","",'Chain Ladder - Count'!AJ41/$E39)</f>
        <v/>
      </c>
      <c r="AL39" s="3" t="str">
        <f>IF('Chain Ladder - Count'!AK41="","",'Chain Ladder - Count'!AK41/$E39)</f>
        <v/>
      </c>
      <c r="AM39" s="3" t="str">
        <f>IF('Chain Ladder - Count'!AL41="","",'Chain Ladder - Count'!AL41/$E39)</f>
        <v/>
      </c>
      <c r="AN39" s="3" t="str">
        <f>IF('Chain Ladder - Count'!AM41="","",'Chain Ladder - Count'!AM41/$E39)</f>
        <v/>
      </c>
      <c r="AO39" s="6" t="str">
        <f>IF('Chain Ladder - Count'!AN41="","",'Chain Ladder - Count'!AN41/$E39)</f>
        <v/>
      </c>
    </row>
    <row r="40" spans="2:41" ht="14" x14ac:dyDescent="0.3">
      <c r="B40" s="245"/>
      <c r="C40" s="122">
        <f t="shared" si="34"/>
        <v>2024</v>
      </c>
      <c r="D40" s="29" t="s">
        <v>191</v>
      </c>
      <c r="E40" s="73">
        <f>'Premium and Membership Data'!D39/'Premium and Membership Data'!$D$6</f>
        <v>1.915345699831366</v>
      </c>
      <c r="F40" s="3">
        <f>IF('Chain Ladder - Count'!E42="","",'Chain Ladder - Count'!E42/$E40)</f>
        <v>0</v>
      </c>
      <c r="G40" s="3">
        <f>IF('Chain Ladder - Count'!F42="","",'Chain Ladder - Count'!F42/$E40)</f>
        <v>0.522098961084698</v>
      </c>
      <c r="H40" s="3">
        <f>IF('Chain Ladder - Count'!G42="","",'Chain Ladder - Count'!G42/$E40)</f>
        <v>4.3856312731114633</v>
      </c>
      <c r="I40" s="3" t="str">
        <f>IF('Chain Ladder - Count'!H42="","",'Chain Ladder - Count'!H42/$E40)</f>
        <v/>
      </c>
      <c r="J40" s="3" t="str">
        <f>IF('Chain Ladder - Count'!I42="","",'Chain Ladder - Count'!I42/$E40)</f>
        <v/>
      </c>
      <c r="K40" s="3" t="str">
        <f>IF('Chain Ladder - Count'!J42="","",'Chain Ladder - Count'!J42/$E40)</f>
        <v/>
      </c>
      <c r="L40" s="3" t="str">
        <f>IF('Chain Ladder - Count'!K42="","",'Chain Ladder - Count'!K42/$E40)</f>
        <v/>
      </c>
      <c r="M40" s="3" t="str">
        <f>IF('Chain Ladder - Count'!L42="","",'Chain Ladder - Count'!L42/$E40)</f>
        <v/>
      </c>
      <c r="N40" s="3" t="str">
        <f>IF('Chain Ladder - Count'!M42="","",'Chain Ladder - Count'!M42/$E40)</f>
        <v/>
      </c>
      <c r="O40" s="3" t="str">
        <f>IF('Chain Ladder - Count'!N42="","",'Chain Ladder - Count'!N42/$E40)</f>
        <v/>
      </c>
      <c r="P40" s="3" t="str">
        <f>IF('Chain Ladder - Count'!O42="","",'Chain Ladder - Count'!O42/$E40)</f>
        <v/>
      </c>
      <c r="Q40" s="3" t="str">
        <f>IF('Chain Ladder - Count'!P42="","",'Chain Ladder - Count'!P42/$E40)</f>
        <v/>
      </c>
      <c r="R40" s="3" t="str">
        <f>IF('Chain Ladder - Count'!Q42="","",'Chain Ladder - Count'!Q42/$E40)</f>
        <v/>
      </c>
      <c r="S40" s="3" t="str">
        <f>IF('Chain Ladder - Count'!R42="","",'Chain Ladder - Count'!R42/$E40)</f>
        <v/>
      </c>
      <c r="T40" s="3" t="str">
        <f>IF('Chain Ladder - Count'!S42="","",'Chain Ladder - Count'!S42/$E40)</f>
        <v/>
      </c>
      <c r="U40" s="3" t="str">
        <f>IF('Chain Ladder - Count'!T42="","",'Chain Ladder - Count'!T42/$E40)</f>
        <v/>
      </c>
      <c r="V40" s="3" t="str">
        <f>IF('Chain Ladder - Count'!U42="","",'Chain Ladder - Count'!U42/$E40)</f>
        <v/>
      </c>
      <c r="W40" s="3" t="str">
        <f>IF('Chain Ladder - Count'!V42="","",'Chain Ladder - Count'!V42/$E40)</f>
        <v/>
      </c>
      <c r="X40" s="3" t="str">
        <f>IF('Chain Ladder - Count'!W42="","",'Chain Ladder - Count'!W42/$E40)</f>
        <v/>
      </c>
      <c r="Y40" s="3" t="str">
        <f>IF('Chain Ladder - Count'!X42="","",'Chain Ladder - Count'!X42/$E40)</f>
        <v/>
      </c>
      <c r="Z40" s="3" t="str">
        <f>IF('Chain Ladder - Count'!Y42="","",'Chain Ladder - Count'!Y42/$E40)</f>
        <v/>
      </c>
      <c r="AA40" s="3" t="str">
        <f>IF('Chain Ladder - Count'!Z42="","",'Chain Ladder - Count'!Z42/$E40)</f>
        <v/>
      </c>
      <c r="AB40" s="3" t="str">
        <f>IF('Chain Ladder - Count'!AA42="","",'Chain Ladder - Count'!AA42/$E40)</f>
        <v/>
      </c>
      <c r="AC40" s="3" t="str">
        <f>IF('Chain Ladder - Count'!AB42="","",'Chain Ladder - Count'!AB42/$E40)</f>
        <v/>
      </c>
      <c r="AD40" s="3" t="str">
        <f>IF('Chain Ladder - Count'!AC42="","",'Chain Ladder - Count'!AC42/$E40)</f>
        <v/>
      </c>
      <c r="AE40" s="3" t="str">
        <f>IF('Chain Ladder - Count'!AD42="","",'Chain Ladder - Count'!AD42/$E40)</f>
        <v/>
      </c>
      <c r="AF40" s="3" t="str">
        <f>IF('Chain Ladder - Count'!AE42="","",'Chain Ladder - Count'!AE42/$E40)</f>
        <v/>
      </c>
      <c r="AG40" s="3" t="str">
        <f>IF('Chain Ladder - Count'!AF42="","",'Chain Ladder - Count'!AF42/$E40)</f>
        <v/>
      </c>
      <c r="AH40" s="3" t="str">
        <f>IF('Chain Ladder - Count'!AG42="","",'Chain Ladder - Count'!AG42/$E40)</f>
        <v/>
      </c>
      <c r="AI40" s="3" t="str">
        <f>IF('Chain Ladder - Count'!AH42="","",'Chain Ladder - Count'!AH42/$E40)</f>
        <v/>
      </c>
      <c r="AJ40" s="3" t="str">
        <f>IF('Chain Ladder - Count'!AI42="","",'Chain Ladder - Count'!AI42/$E40)</f>
        <v/>
      </c>
      <c r="AK40" s="3" t="str">
        <f>IF('Chain Ladder - Count'!AJ42="","",'Chain Ladder - Count'!AJ42/$E40)</f>
        <v/>
      </c>
      <c r="AL40" s="3" t="str">
        <f>IF('Chain Ladder - Count'!AK42="","",'Chain Ladder - Count'!AK42/$E40)</f>
        <v/>
      </c>
      <c r="AM40" s="3" t="str">
        <f>IF('Chain Ladder - Count'!AL42="","",'Chain Ladder - Count'!AL42/$E40)</f>
        <v/>
      </c>
      <c r="AN40" s="3" t="str">
        <f>IF('Chain Ladder - Count'!AM42="","",'Chain Ladder - Count'!AM42/$E40)</f>
        <v/>
      </c>
      <c r="AO40" s="6" t="str">
        <f>IF('Chain Ladder - Count'!AN42="","",'Chain Ladder - Count'!AN42/$E40)</f>
        <v/>
      </c>
    </row>
    <row r="41" spans="2:41" ht="14" x14ac:dyDescent="0.3">
      <c r="B41" s="245"/>
      <c r="C41" s="122">
        <f t="shared" si="34"/>
        <v>2024</v>
      </c>
      <c r="D41" s="29" t="s">
        <v>192</v>
      </c>
      <c r="E41" s="73">
        <f>'Premium and Membership Data'!D40/'Premium and Membership Data'!$D$6</f>
        <v>1.915345699831366</v>
      </c>
      <c r="F41" s="3">
        <f>IF('Chain Ladder - Count'!E43="","",'Chain Ladder - Count'!E43/$E41)</f>
        <v>0.41767916886775841</v>
      </c>
      <c r="G41" s="3">
        <f>IF('Chain Ladder - Count'!F43="","",'Chain Ladder - Count'!F43/$E41)</f>
        <v>1.8795562599049125</v>
      </c>
      <c r="H41" s="3" t="str">
        <f>IF('Chain Ladder - Count'!G43="","",'Chain Ladder - Count'!G43/$E41)</f>
        <v/>
      </c>
      <c r="I41" s="3" t="str">
        <f>IF('Chain Ladder - Count'!H43="","",'Chain Ladder - Count'!H43/$E41)</f>
        <v/>
      </c>
      <c r="J41" s="3" t="str">
        <f>IF('Chain Ladder - Count'!I43="","",'Chain Ladder - Count'!I43/$E41)</f>
        <v/>
      </c>
      <c r="K41" s="3" t="str">
        <f>IF('Chain Ladder - Count'!J43="","",'Chain Ladder - Count'!J43/$E41)</f>
        <v/>
      </c>
      <c r="L41" s="3" t="str">
        <f>IF('Chain Ladder - Count'!K43="","",'Chain Ladder - Count'!K43/$E41)</f>
        <v/>
      </c>
      <c r="M41" s="3" t="str">
        <f>IF('Chain Ladder - Count'!L43="","",'Chain Ladder - Count'!L43/$E41)</f>
        <v/>
      </c>
      <c r="N41" s="3" t="str">
        <f>IF('Chain Ladder - Count'!M43="","",'Chain Ladder - Count'!M43/$E41)</f>
        <v/>
      </c>
      <c r="O41" s="3" t="str">
        <f>IF('Chain Ladder - Count'!N43="","",'Chain Ladder - Count'!N43/$E41)</f>
        <v/>
      </c>
      <c r="P41" s="3" t="str">
        <f>IF('Chain Ladder - Count'!O43="","",'Chain Ladder - Count'!O43/$E41)</f>
        <v/>
      </c>
      <c r="Q41" s="3" t="str">
        <f>IF('Chain Ladder - Count'!P43="","",'Chain Ladder - Count'!P43/$E41)</f>
        <v/>
      </c>
      <c r="R41" s="3" t="str">
        <f>IF('Chain Ladder - Count'!Q43="","",'Chain Ladder - Count'!Q43/$E41)</f>
        <v/>
      </c>
      <c r="S41" s="3" t="str">
        <f>IF('Chain Ladder - Count'!R43="","",'Chain Ladder - Count'!R43/$E41)</f>
        <v/>
      </c>
      <c r="T41" s="3" t="str">
        <f>IF('Chain Ladder - Count'!S43="","",'Chain Ladder - Count'!S43/$E41)</f>
        <v/>
      </c>
      <c r="U41" s="3" t="str">
        <f>IF('Chain Ladder - Count'!T43="","",'Chain Ladder - Count'!T43/$E41)</f>
        <v/>
      </c>
      <c r="V41" s="3" t="str">
        <f>IF('Chain Ladder - Count'!U43="","",'Chain Ladder - Count'!U43/$E41)</f>
        <v/>
      </c>
      <c r="W41" s="3" t="str">
        <f>IF('Chain Ladder - Count'!V43="","",'Chain Ladder - Count'!V43/$E41)</f>
        <v/>
      </c>
      <c r="X41" s="3" t="str">
        <f>IF('Chain Ladder - Count'!W43="","",'Chain Ladder - Count'!W43/$E41)</f>
        <v/>
      </c>
      <c r="Y41" s="3" t="str">
        <f>IF('Chain Ladder - Count'!X43="","",'Chain Ladder - Count'!X43/$E41)</f>
        <v/>
      </c>
      <c r="Z41" s="3" t="str">
        <f>IF('Chain Ladder - Count'!Y43="","",'Chain Ladder - Count'!Y43/$E41)</f>
        <v/>
      </c>
      <c r="AA41" s="3" t="str">
        <f>IF('Chain Ladder - Count'!Z43="","",'Chain Ladder - Count'!Z43/$E41)</f>
        <v/>
      </c>
      <c r="AB41" s="3" t="str">
        <f>IF('Chain Ladder - Count'!AA43="","",'Chain Ladder - Count'!AA43/$E41)</f>
        <v/>
      </c>
      <c r="AC41" s="3" t="str">
        <f>IF('Chain Ladder - Count'!AB43="","",'Chain Ladder - Count'!AB43/$E41)</f>
        <v/>
      </c>
      <c r="AD41" s="3" t="str">
        <f>IF('Chain Ladder - Count'!AC43="","",'Chain Ladder - Count'!AC43/$E41)</f>
        <v/>
      </c>
      <c r="AE41" s="3" t="str">
        <f>IF('Chain Ladder - Count'!AD43="","",'Chain Ladder - Count'!AD43/$E41)</f>
        <v/>
      </c>
      <c r="AF41" s="3" t="str">
        <f>IF('Chain Ladder - Count'!AE43="","",'Chain Ladder - Count'!AE43/$E41)</f>
        <v/>
      </c>
      <c r="AG41" s="3" t="str">
        <f>IF('Chain Ladder - Count'!AF43="","",'Chain Ladder - Count'!AF43/$E41)</f>
        <v/>
      </c>
      <c r="AH41" s="3" t="str">
        <f>IF('Chain Ladder - Count'!AG43="","",'Chain Ladder - Count'!AG43/$E41)</f>
        <v/>
      </c>
      <c r="AI41" s="3" t="str">
        <f>IF('Chain Ladder - Count'!AH43="","",'Chain Ladder - Count'!AH43/$E41)</f>
        <v/>
      </c>
      <c r="AJ41" s="3" t="str">
        <f>IF('Chain Ladder - Count'!AI43="","",'Chain Ladder - Count'!AI43/$E41)</f>
        <v/>
      </c>
      <c r="AK41" s="3" t="str">
        <f>IF('Chain Ladder - Count'!AJ43="","",'Chain Ladder - Count'!AJ43/$E41)</f>
        <v/>
      </c>
      <c r="AL41" s="3" t="str">
        <f>IF('Chain Ladder - Count'!AK43="","",'Chain Ladder - Count'!AK43/$E41)</f>
        <v/>
      </c>
      <c r="AM41" s="3" t="str">
        <f>IF('Chain Ladder - Count'!AL43="","",'Chain Ladder - Count'!AL43/$E41)</f>
        <v/>
      </c>
      <c r="AN41" s="3" t="str">
        <f>IF('Chain Ladder - Count'!AM43="","",'Chain Ladder - Count'!AM43/$E41)</f>
        <v/>
      </c>
      <c r="AO41" s="6" t="str">
        <f>IF('Chain Ladder - Count'!AN43="","",'Chain Ladder - Count'!AN43/$E41)</f>
        <v/>
      </c>
    </row>
    <row r="42" spans="2:41" ht="14" x14ac:dyDescent="0.3">
      <c r="B42" s="245"/>
      <c r="C42" s="123">
        <f t="shared" si="34"/>
        <v>2024</v>
      </c>
      <c r="D42" s="41" t="s">
        <v>193</v>
      </c>
      <c r="E42" s="74">
        <f>'Premium and Membership Data'!D41/'Premium and Membership Data'!$D$6</f>
        <v>1.915345699831366</v>
      </c>
      <c r="F42" s="94">
        <f>IF('Chain Ladder - Count'!E44="","",'Chain Ladder - Count'!E44/$E42)</f>
        <v>0.41767916886775841</v>
      </c>
      <c r="G42" s="94" t="str">
        <f>IF('Chain Ladder - Count'!F44="","",'Chain Ladder - Count'!F44/$E42)</f>
        <v/>
      </c>
      <c r="H42" s="94" t="str">
        <f>IF('Chain Ladder - Count'!G44="","",'Chain Ladder - Count'!G44/$E42)</f>
        <v/>
      </c>
      <c r="I42" s="94" t="str">
        <f>IF('Chain Ladder - Count'!H44="","",'Chain Ladder - Count'!H44/$E42)</f>
        <v/>
      </c>
      <c r="J42" s="94" t="str">
        <f>IF('Chain Ladder - Count'!I44="","",'Chain Ladder - Count'!I44/$E42)</f>
        <v/>
      </c>
      <c r="K42" s="94" t="str">
        <f>IF('Chain Ladder - Count'!J44="","",'Chain Ladder - Count'!J44/$E42)</f>
        <v/>
      </c>
      <c r="L42" s="94" t="str">
        <f>IF('Chain Ladder - Count'!K44="","",'Chain Ladder - Count'!K44/$E42)</f>
        <v/>
      </c>
      <c r="M42" s="94" t="str">
        <f>IF('Chain Ladder - Count'!L44="","",'Chain Ladder - Count'!L44/$E42)</f>
        <v/>
      </c>
      <c r="N42" s="94" t="str">
        <f>IF('Chain Ladder - Count'!M44="","",'Chain Ladder - Count'!M44/$E42)</f>
        <v/>
      </c>
      <c r="O42" s="94" t="str">
        <f>IF('Chain Ladder - Count'!N44="","",'Chain Ladder - Count'!N44/$E42)</f>
        <v/>
      </c>
      <c r="P42" s="94" t="str">
        <f>IF('Chain Ladder - Count'!O44="","",'Chain Ladder - Count'!O44/$E42)</f>
        <v/>
      </c>
      <c r="Q42" s="94" t="str">
        <f>IF('Chain Ladder - Count'!P44="","",'Chain Ladder - Count'!P44/$E42)</f>
        <v/>
      </c>
      <c r="R42" s="94" t="str">
        <f>IF('Chain Ladder - Count'!Q44="","",'Chain Ladder - Count'!Q44/$E42)</f>
        <v/>
      </c>
      <c r="S42" s="94" t="str">
        <f>IF('Chain Ladder - Count'!R44="","",'Chain Ladder - Count'!R44/$E42)</f>
        <v/>
      </c>
      <c r="T42" s="94" t="str">
        <f>IF('Chain Ladder - Count'!S44="","",'Chain Ladder - Count'!S44/$E42)</f>
        <v/>
      </c>
      <c r="U42" s="94" t="str">
        <f>IF('Chain Ladder - Count'!T44="","",'Chain Ladder - Count'!T44/$E42)</f>
        <v/>
      </c>
      <c r="V42" s="94" t="str">
        <f>IF('Chain Ladder - Count'!U44="","",'Chain Ladder - Count'!U44/$E42)</f>
        <v/>
      </c>
      <c r="W42" s="94" t="str">
        <f>IF('Chain Ladder - Count'!V44="","",'Chain Ladder - Count'!V44/$E42)</f>
        <v/>
      </c>
      <c r="X42" s="94" t="str">
        <f>IF('Chain Ladder - Count'!W44="","",'Chain Ladder - Count'!W44/$E42)</f>
        <v/>
      </c>
      <c r="Y42" s="94" t="str">
        <f>IF('Chain Ladder - Count'!X44="","",'Chain Ladder - Count'!X44/$E42)</f>
        <v/>
      </c>
      <c r="Z42" s="94" t="str">
        <f>IF('Chain Ladder - Count'!Y44="","",'Chain Ladder - Count'!Y44/$E42)</f>
        <v/>
      </c>
      <c r="AA42" s="94" t="str">
        <f>IF('Chain Ladder - Count'!Z44="","",'Chain Ladder - Count'!Z44/$E42)</f>
        <v/>
      </c>
      <c r="AB42" s="94" t="str">
        <f>IF('Chain Ladder - Count'!AA44="","",'Chain Ladder - Count'!AA44/$E42)</f>
        <v/>
      </c>
      <c r="AC42" s="94" t="str">
        <f>IF('Chain Ladder - Count'!AB44="","",'Chain Ladder - Count'!AB44/$E42)</f>
        <v/>
      </c>
      <c r="AD42" s="94" t="str">
        <f>IF('Chain Ladder - Count'!AC44="","",'Chain Ladder - Count'!AC44/$E42)</f>
        <v/>
      </c>
      <c r="AE42" s="94" t="str">
        <f>IF('Chain Ladder - Count'!AD44="","",'Chain Ladder - Count'!AD44/$E42)</f>
        <v/>
      </c>
      <c r="AF42" s="94" t="str">
        <f>IF('Chain Ladder - Count'!AE44="","",'Chain Ladder - Count'!AE44/$E42)</f>
        <v/>
      </c>
      <c r="AG42" s="94" t="str">
        <f>IF('Chain Ladder - Count'!AF44="","",'Chain Ladder - Count'!AF44/$E42)</f>
        <v/>
      </c>
      <c r="AH42" s="94" t="str">
        <f>IF('Chain Ladder - Count'!AG44="","",'Chain Ladder - Count'!AG44/$E42)</f>
        <v/>
      </c>
      <c r="AI42" s="94" t="str">
        <f>IF('Chain Ladder - Count'!AH44="","",'Chain Ladder - Count'!AH44/$E42)</f>
        <v/>
      </c>
      <c r="AJ42" s="94" t="str">
        <f>IF('Chain Ladder - Count'!AI44="","",'Chain Ladder - Count'!AI44/$E42)</f>
        <v/>
      </c>
      <c r="AK42" s="94" t="str">
        <f>IF('Chain Ladder - Count'!AJ44="","",'Chain Ladder - Count'!AJ44/$E42)</f>
        <v/>
      </c>
      <c r="AL42" s="94" t="str">
        <f>IF('Chain Ladder - Count'!AK44="","",'Chain Ladder - Count'!AK44/$E42)</f>
        <v/>
      </c>
      <c r="AM42" s="94" t="str">
        <f>IF('Chain Ladder - Count'!AL44="","",'Chain Ladder - Count'!AL44/$E42)</f>
        <v/>
      </c>
      <c r="AN42" s="94" t="str">
        <f>IF('Chain Ladder - Count'!AM44="","",'Chain Ladder - Count'!AM44/$E42)</f>
        <v/>
      </c>
      <c r="AO42" s="21" t="str">
        <f>IF('Chain Ladder - Count'!AN44="","",'Chain Ladder - Count'!AN44/$E42)</f>
        <v/>
      </c>
    </row>
    <row r="44" spans="2:41" x14ac:dyDescent="0.25">
      <c r="C44" s="1" t="s">
        <v>56</v>
      </c>
    </row>
    <row r="45" spans="2:41" x14ac:dyDescent="0.25">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row>
    <row r="46" spans="2:41" ht="14" x14ac:dyDescent="0.3">
      <c r="C46" s="84" t="s">
        <v>35</v>
      </c>
      <c r="D46" s="81"/>
      <c r="E46" s="65"/>
      <c r="F46" s="75">
        <f t="shared" ref="F46:N46" si="35">AVERAGE(F7:F42)</f>
        <v>0.51750630499091299</v>
      </c>
      <c r="G46" s="75">
        <f t="shared" si="35"/>
        <v>1.943215277677008</v>
      </c>
      <c r="H46" s="75">
        <f t="shared" si="35"/>
        <v>3.73332676175598</v>
      </c>
      <c r="I46" s="75">
        <f t="shared" si="35"/>
        <v>6.4803960296423444</v>
      </c>
      <c r="J46" s="75">
        <f t="shared" si="35"/>
        <v>4.7035204345948634</v>
      </c>
      <c r="K46" s="75">
        <f t="shared" si="35"/>
        <v>3.5779891710553589</v>
      </c>
      <c r="L46" s="75">
        <f t="shared" si="35"/>
        <v>2.8782395289051697</v>
      </c>
      <c r="M46" s="75">
        <f t="shared" si="35"/>
        <v>2.8471111320853022</v>
      </c>
      <c r="N46" s="75">
        <f t="shared" si="35"/>
        <v>2.5212950348519279</v>
      </c>
      <c r="O46" s="75">
        <f t="shared" ref="O46:AO46" si="36">AVERAGE(O7:O42)</f>
        <v>2.3379757038046018</v>
      </c>
      <c r="P46" s="75">
        <f t="shared" si="36"/>
        <v>2.2599868776258885</v>
      </c>
      <c r="Q46" s="75">
        <f t="shared" si="36"/>
        <v>2.2618213854682558</v>
      </c>
      <c r="R46" s="75">
        <f t="shared" si="36"/>
        <v>2.2795408737153444</v>
      </c>
      <c r="S46" s="75">
        <f t="shared" si="36"/>
        <v>1.9967831792279558</v>
      </c>
      <c r="T46" s="75">
        <f t="shared" si="36"/>
        <v>1.8733892916396642</v>
      </c>
      <c r="U46" s="75">
        <f t="shared" si="36"/>
        <v>1.4036025158643706</v>
      </c>
      <c r="V46" s="75">
        <f t="shared" si="36"/>
        <v>1.4925306408264603</v>
      </c>
      <c r="W46" s="75">
        <f t="shared" si="36"/>
        <v>0.97286125131891599</v>
      </c>
      <c r="X46" s="75">
        <f t="shared" si="36"/>
        <v>1.5566908436616662</v>
      </c>
      <c r="Y46" s="75">
        <f t="shared" si="36"/>
        <v>1.1448534666606018</v>
      </c>
      <c r="Z46" s="75">
        <f t="shared" si="36"/>
        <v>1.0419905470363444</v>
      </c>
      <c r="AA46" s="75">
        <f t="shared" si="36"/>
        <v>1.3843838727017546</v>
      </c>
      <c r="AB46" s="75">
        <f t="shared" si="36"/>
        <v>1.132220353063832</v>
      </c>
      <c r="AC46" s="75">
        <f t="shared" si="36"/>
        <v>1.0148085091281509</v>
      </c>
      <c r="AD46" s="75">
        <f t="shared" si="36"/>
        <v>0.74784438929768493</v>
      </c>
      <c r="AE46" s="75">
        <f t="shared" si="36"/>
        <v>0.64993795528911269</v>
      </c>
      <c r="AF46" s="75">
        <f t="shared" si="36"/>
        <v>0.82835455387540358</v>
      </c>
      <c r="AG46" s="75">
        <f t="shared" si="36"/>
        <v>0.86577353089175668</v>
      </c>
      <c r="AH46" s="75">
        <f t="shared" si="36"/>
        <v>0.53566106746139264</v>
      </c>
      <c r="AI46" s="75">
        <f t="shared" si="36"/>
        <v>0.52037775283508148</v>
      </c>
      <c r="AJ46" s="75">
        <f t="shared" si="36"/>
        <v>0.93443511243565425</v>
      </c>
      <c r="AK46" s="75">
        <f t="shared" si="36"/>
        <v>0.65705770793822815</v>
      </c>
      <c r="AL46" s="75">
        <f t="shared" si="36"/>
        <v>0.7</v>
      </c>
      <c r="AM46" s="75">
        <f t="shared" si="36"/>
        <v>0</v>
      </c>
      <c r="AN46" s="75">
        <f t="shared" si="36"/>
        <v>0.8</v>
      </c>
      <c r="AO46" s="83">
        <f t="shared" si="36"/>
        <v>0</v>
      </c>
    </row>
    <row r="47" spans="2:41" ht="14" x14ac:dyDescent="0.3">
      <c r="C47" s="86" t="s">
        <v>204</v>
      </c>
      <c r="D47" s="11"/>
      <c r="E47" s="68"/>
      <c r="F47" s="76">
        <f t="shared" ref="F47:AM47" ca="1" si="37">AVERAGE(OFFSET(F$42,-F$49,0,-MIN(36-F$49,16),1))</f>
        <v>0.2856959009053367</v>
      </c>
      <c r="G47" s="76">
        <f t="shared" ca="1" si="37"/>
        <v>1.0122548099727982</v>
      </c>
      <c r="H47" s="76">
        <f t="shared" ca="1" si="37"/>
        <v>4.6600126666026211</v>
      </c>
      <c r="I47" s="76">
        <f t="shared" ca="1" si="37"/>
        <v>6.7088249675057368</v>
      </c>
      <c r="J47" s="76">
        <f t="shared" ca="1" si="37"/>
        <v>5.2745756069842669</v>
      </c>
      <c r="K47" s="76">
        <f t="shared" ca="1" si="37"/>
        <v>4.2285838563409204</v>
      </c>
      <c r="L47" s="76">
        <f t="shared" ca="1" si="37"/>
        <v>3.2312243033504613</v>
      </c>
      <c r="M47" s="76">
        <f t="shared" ca="1" si="37"/>
        <v>3.0300302524601612</v>
      </c>
      <c r="N47" s="76">
        <f t="shared" ca="1" si="37"/>
        <v>2.8107811235936118</v>
      </c>
      <c r="O47" s="76">
        <f t="shared" ca="1" si="37"/>
        <v>2.3844116058715361</v>
      </c>
      <c r="P47" s="76">
        <f t="shared" ca="1" si="37"/>
        <v>2.3047060822610175</v>
      </c>
      <c r="Q47" s="76">
        <f t="shared" ca="1" si="37"/>
        <v>2.4099911511343479</v>
      </c>
      <c r="R47" s="76">
        <f t="shared" ca="1" si="37"/>
        <v>2.6293323075927946</v>
      </c>
      <c r="S47" s="76">
        <f t="shared" ca="1" si="37"/>
        <v>2.3068429022317609</v>
      </c>
      <c r="T47" s="76">
        <f t="shared" ca="1" si="37"/>
        <v>2.1127905252594825</v>
      </c>
      <c r="U47" s="76">
        <f t="shared" ca="1" si="37"/>
        <v>1.5420217184903013</v>
      </c>
      <c r="V47" s="76">
        <f t="shared" ca="1" si="37"/>
        <v>1.5531633010330756</v>
      </c>
      <c r="W47" s="76">
        <f t="shared" ca="1" si="37"/>
        <v>1.1552727359412127</v>
      </c>
      <c r="X47" s="76">
        <f t="shared" ca="1" si="37"/>
        <v>1.6262771991193747</v>
      </c>
      <c r="Y47" s="76">
        <f t="shared" ca="1" si="37"/>
        <v>1.2164068083268895</v>
      </c>
      <c r="Z47" s="76">
        <f t="shared" ca="1" si="37"/>
        <v>1.0419905470363444</v>
      </c>
      <c r="AA47" s="76">
        <f t="shared" ca="1" si="37"/>
        <v>1.3843838727017546</v>
      </c>
      <c r="AB47" s="76">
        <f t="shared" ca="1" si="37"/>
        <v>1.132220353063832</v>
      </c>
      <c r="AC47" s="76">
        <f t="shared" ca="1" si="37"/>
        <v>1.0148085091281509</v>
      </c>
      <c r="AD47" s="76">
        <f t="shared" ca="1" si="37"/>
        <v>0.74784438929768493</v>
      </c>
      <c r="AE47" s="76">
        <f t="shared" ca="1" si="37"/>
        <v>0.64993795528911269</v>
      </c>
      <c r="AF47" s="76">
        <f t="shared" ca="1" si="37"/>
        <v>0.82835455387540358</v>
      </c>
      <c r="AG47" s="76">
        <f t="shared" ca="1" si="37"/>
        <v>0.86577353089175668</v>
      </c>
      <c r="AH47" s="76">
        <f t="shared" ca="1" si="37"/>
        <v>0.53566106746139264</v>
      </c>
      <c r="AI47" s="76">
        <f t="shared" ca="1" si="37"/>
        <v>0.52037775283508148</v>
      </c>
      <c r="AJ47" s="76">
        <f t="shared" ca="1" si="37"/>
        <v>0.93443511243565425</v>
      </c>
      <c r="AK47" s="76">
        <f t="shared" ca="1" si="37"/>
        <v>0.65705770793822815</v>
      </c>
      <c r="AL47" s="76">
        <f t="shared" ca="1" si="37"/>
        <v>0.7</v>
      </c>
      <c r="AM47" s="76">
        <f t="shared" ca="1" si="37"/>
        <v>0</v>
      </c>
      <c r="AN47" s="76">
        <f ca="1">AVERAGE(OFFSET(AN$42,-AN$49,0,-MIN(36-AN$49,16),1))</f>
        <v>0.8</v>
      </c>
      <c r="AO47" s="85">
        <v>0</v>
      </c>
    </row>
    <row r="49" spans="2:46" ht="14" x14ac:dyDescent="0.3">
      <c r="C49" s="124"/>
      <c r="D49" s="65"/>
      <c r="E49" s="65"/>
      <c r="F49" s="81">
        <v>0</v>
      </c>
      <c r="G49" s="81">
        <f t="shared" ref="G49:N49" si="38">F49+1</f>
        <v>1</v>
      </c>
      <c r="H49" s="81">
        <f t="shared" si="38"/>
        <v>2</v>
      </c>
      <c r="I49" s="81">
        <f t="shared" si="38"/>
        <v>3</v>
      </c>
      <c r="J49" s="81">
        <f t="shared" si="38"/>
        <v>4</v>
      </c>
      <c r="K49" s="81">
        <f t="shared" si="38"/>
        <v>5</v>
      </c>
      <c r="L49" s="81">
        <f t="shared" si="38"/>
        <v>6</v>
      </c>
      <c r="M49" s="81">
        <f t="shared" si="38"/>
        <v>7</v>
      </c>
      <c r="N49" s="81">
        <f t="shared" si="38"/>
        <v>8</v>
      </c>
      <c r="O49" s="81">
        <f t="shared" ref="O49" si="39">N49+1</f>
        <v>9</v>
      </c>
      <c r="P49" s="81">
        <f t="shared" ref="P49" si="40">O49+1</f>
        <v>10</v>
      </c>
      <c r="Q49" s="81">
        <f t="shared" ref="Q49" si="41">P49+1</f>
        <v>11</v>
      </c>
      <c r="R49" s="81">
        <f t="shared" ref="R49" si="42">Q49+1</f>
        <v>12</v>
      </c>
      <c r="S49" s="81">
        <f t="shared" ref="S49" si="43">R49+1</f>
        <v>13</v>
      </c>
      <c r="T49" s="81">
        <f t="shared" ref="T49" si="44">S49+1</f>
        <v>14</v>
      </c>
      <c r="U49" s="81">
        <f t="shared" ref="U49" si="45">T49+1</f>
        <v>15</v>
      </c>
      <c r="V49" s="81">
        <f t="shared" ref="V49" si="46">U49+1</f>
        <v>16</v>
      </c>
      <c r="W49" s="81">
        <f t="shared" ref="W49" si="47">V49+1</f>
        <v>17</v>
      </c>
      <c r="X49" s="81">
        <f t="shared" ref="X49" si="48">W49+1</f>
        <v>18</v>
      </c>
      <c r="Y49" s="81">
        <f t="shared" ref="Y49" si="49">X49+1</f>
        <v>19</v>
      </c>
      <c r="Z49" s="81">
        <f t="shared" ref="Z49" si="50">Y49+1</f>
        <v>20</v>
      </c>
      <c r="AA49" s="81">
        <f t="shared" ref="AA49" si="51">Z49+1</f>
        <v>21</v>
      </c>
      <c r="AB49" s="81">
        <f t="shared" ref="AB49" si="52">AA49+1</f>
        <v>22</v>
      </c>
      <c r="AC49" s="81">
        <f t="shared" ref="AC49" si="53">AB49+1</f>
        <v>23</v>
      </c>
      <c r="AD49" s="81">
        <f t="shared" ref="AD49" si="54">AC49+1</f>
        <v>24</v>
      </c>
      <c r="AE49" s="81">
        <f t="shared" ref="AE49" si="55">AD49+1</f>
        <v>25</v>
      </c>
      <c r="AF49" s="81">
        <f t="shared" ref="AF49" si="56">AE49+1</f>
        <v>26</v>
      </c>
      <c r="AG49" s="81">
        <f t="shared" ref="AG49" si="57">AF49+1</f>
        <v>27</v>
      </c>
      <c r="AH49" s="81">
        <f t="shared" ref="AH49" si="58">AG49+1</f>
        <v>28</v>
      </c>
      <c r="AI49" s="81">
        <f t="shared" ref="AI49" si="59">AH49+1</f>
        <v>29</v>
      </c>
      <c r="AJ49" s="81">
        <f t="shared" ref="AJ49" si="60">AI49+1</f>
        <v>30</v>
      </c>
      <c r="AK49" s="81">
        <f t="shared" ref="AK49" si="61">AJ49+1</f>
        <v>31</v>
      </c>
      <c r="AL49" s="81">
        <f t="shared" ref="AL49" si="62">AK49+1</f>
        <v>32</v>
      </c>
      <c r="AM49" s="81">
        <f t="shared" ref="AM49" si="63">AL49+1</f>
        <v>33</v>
      </c>
      <c r="AN49" s="82">
        <f t="shared" ref="AN49" si="64">AM49+1</f>
        <v>34</v>
      </c>
    </row>
    <row r="50" spans="2:46" ht="14" x14ac:dyDescent="0.3">
      <c r="C50" s="84" t="s">
        <v>203</v>
      </c>
      <c r="D50" s="81"/>
      <c r="E50" s="65"/>
      <c r="F50" s="75">
        <f t="shared" ref="F50:N50" si="65">F46</f>
        <v>0.51750630499091299</v>
      </c>
      <c r="G50" s="75">
        <f t="shared" si="65"/>
        <v>1.943215277677008</v>
      </c>
      <c r="H50" s="75">
        <f t="shared" si="65"/>
        <v>3.73332676175598</v>
      </c>
      <c r="I50" s="75">
        <f t="shared" si="65"/>
        <v>6.4803960296423444</v>
      </c>
      <c r="J50" s="75">
        <f t="shared" si="65"/>
        <v>4.7035204345948634</v>
      </c>
      <c r="K50" s="75">
        <f t="shared" si="65"/>
        <v>3.5779891710553589</v>
      </c>
      <c r="L50" s="75">
        <f t="shared" si="65"/>
        <v>2.8782395289051697</v>
      </c>
      <c r="M50" s="75">
        <f t="shared" si="65"/>
        <v>2.8471111320853022</v>
      </c>
      <c r="N50" s="75">
        <f t="shared" si="65"/>
        <v>2.5212950348519279</v>
      </c>
      <c r="O50" s="75">
        <f t="shared" ref="O50:AN50" si="66">O46</f>
        <v>2.3379757038046018</v>
      </c>
      <c r="P50" s="75">
        <f t="shared" si="66"/>
        <v>2.2599868776258885</v>
      </c>
      <c r="Q50" s="75">
        <f t="shared" si="66"/>
        <v>2.2618213854682558</v>
      </c>
      <c r="R50" s="75">
        <f t="shared" si="66"/>
        <v>2.2795408737153444</v>
      </c>
      <c r="S50" s="75">
        <f t="shared" si="66"/>
        <v>1.9967831792279558</v>
      </c>
      <c r="T50" s="75">
        <f t="shared" si="66"/>
        <v>1.8733892916396642</v>
      </c>
      <c r="U50" s="75">
        <f t="shared" si="66"/>
        <v>1.4036025158643706</v>
      </c>
      <c r="V50" s="75">
        <f t="shared" si="66"/>
        <v>1.4925306408264603</v>
      </c>
      <c r="W50" s="75">
        <f t="shared" si="66"/>
        <v>0.97286125131891599</v>
      </c>
      <c r="X50" s="75">
        <f t="shared" si="66"/>
        <v>1.5566908436616662</v>
      </c>
      <c r="Y50" s="75">
        <f t="shared" si="66"/>
        <v>1.1448534666606018</v>
      </c>
      <c r="Z50" s="75">
        <f t="shared" si="66"/>
        <v>1.0419905470363444</v>
      </c>
      <c r="AA50" s="75">
        <f t="shared" si="66"/>
        <v>1.3843838727017546</v>
      </c>
      <c r="AB50" s="75">
        <f t="shared" si="66"/>
        <v>1.132220353063832</v>
      </c>
      <c r="AC50" s="75">
        <f t="shared" si="66"/>
        <v>1.0148085091281509</v>
      </c>
      <c r="AD50" s="75">
        <f t="shared" si="66"/>
        <v>0.74784438929768493</v>
      </c>
      <c r="AE50" s="75">
        <f t="shared" si="66"/>
        <v>0.64993795528911269</v>
      </c>
      <c r="AF50" s="75">
        <f t="shared" si="66"/>
        <v>0.82835455387540358</v>
      </c>
      <c r="AG50" s="75">
        <f t="shared" si="66"/>
        <v>0.86577353089175668</v>
      </c>
      <c r="AH50" s="75">
        <f t="shared" si="66"/>
        <v>0.53566106746139264</v>
      </c>
      <c r="AI50" s="75">
        <f t="shared" si="66"/>
        <v>0.52037775283508148</v>
      </c>
      <c r="AJ50" s="75">
        <f t="shared" si="66"/>
        <v>0.93443511243565425</v>
      </c>
      <c r="AK50" s="75">
        <f t="shared" si="66"/>
        <v>0.65705770793822815</v>
      </c>
      <c r="AL50" s="75">
        <f t="shared" si="66"/>
        <v>0.7</v>
      </c>
      <c r="AM50" s="75">
        <f t="shared" si="66"/>
        <v>0</v>
      </c>
      <c r="AN50" s="83">
        <f t="shared" si="66"/>
        <v>0.8</v>
      </c>
    </row>
    <row r="51" spans="2:46" ht="14" x14ac:dyDescent="0.3">
      <c r="C51" s="89" t="s">
        <v>39</v>
      </c>
      <c r="D51" s="2"/>
      <c r="F51" s="170">
        <f>SUM(F50:$AN$50)</f>
        <v>60.595481057326985</v>
      </c>
      <c r="G51" s="170">
        <f>SUM(G50:$AN$50)</f>
        <v>60.077974752336068</v>
      </c>
      <c r="H51" s="170">
        <f>SUM(H50:$AN$50)</f>
        <v>58.134759474659056</v>
      </c>
      <c r="I51" s="170">
        <f>SUM(I50:$AN$50)</f>
        <v>54.40143271290308</v>
      </c>
      <c r="J51" s="170">
        <f>SUM(J50:$AN$50)</f>
        <v>47.921036683260731</v>
      </c>
      <c r="K51" s="170">
        <f>SUM(K50:$AN$50)</f>
        <v>43.217516248665881</v>
      </c>
      <c r="L51" s="170">
        <f>SUM(L50:$AN$50)</f>
        <v>39.639527077610516</v>
      </c>
      <c r="M51" s="170">
        <f>SUM(M50:$AN$50)</f>
        <v>36.761287548705347</v>
      </c>
      <c r="N51" s="170">
        <f>SUM(N50:$AN$50)</f>
        <v>33.914176416620052</v>
      </c>
      <c r="O51" s="170">
        <f>SUM(O50:$AN$50)</f>
        <v>31.392881381768131</v>
      </c>
      <c r="P51" s="170">
        <f>SUM(P50:$AN$50)</f>
        <v>29.054905677963525</v>
      </c>
      <c r="Q51" s="170">
        <f>SUM(Q50:$AN$50)</f>
        <v>26.794918800337637</v>
      </c>
      <c r="R51" s="170">
        <f>SUM(R50:$AN$50)</f>
        <v>24.533097414869378</v>
      </c>
      <c r="S51" s="170">
        <f>SUM(S50:$AN$50)</f>
        <v>22.253556541154033</v>
      </c>
      <c r="T51" s="170">
        <f>SUM(T50:$AN$50)</f>
        <v>20.256773361926079</v>
      </c>
      <c r="U51" s="170">
        <f>SUM(U50:$AN$50)</f>
        <v>18.383384070286411</v>
      </c>
      <c r="V51" s="170">
        <f>SUM(V50:$AN$50)</f>
        <v>16.979781554422043</v>
      </c>
      <c r="W51" s="170">
        <f>SUM(W50:$AN$50)</f>
        <v>15.487250913595579</v>
      </c>
      <c r="X51" s="170">
        <f>SUM(X50:$AN$50)</f>
        <v>14.514389662276663</v>
      </c>
      <c r="Y51" s="170">
        <f>SUM(Y50:$AN$50)</f>
        <v>12.957698818614999</v>
      </c>
      <c r="Z51" s="170">
        <f>SUM(Z50:$AN$50)</f>
        <v>11.812845351954396</v>
      </c>
      <c r="AA51" s="170">
        <f>SUM(AA50:$AN$50)</f>
        <v>10.770854804918052</v>
      </c>
      <c r="AB51" s="170">
        <f>SUM(AB50:$AN$50)</f>
        <v>9.386470932216298</v>
      </c>
      <c r="AC51" s="170">
        <f>SUM(AC50:$AN$50)</f>
        <v>8.2542505791524654</v>
      </c>
      <c r="AD51" s="170">
        <f>SUM(AD50:$AN$50)</f>
        <v>7.2394420700243138</v>
      </c>
      <c r="AE51" s="170">
        <f>SUM(AE50:$AN$50)</f>
        <v>6.4915976807266293</v>
      </c>
      <c r="AF51" s="170">
        <f>SUM(AF50:$AN$50)</f>
        <v>5.8416597254375162</v>
      </c>
      <c r="AG51" s="170">
        <f>SUM(AG50:$AN$50)</f>
        <v>5.0133051715621129</v>
      </c>
      <c r="AH51" s="170">
        <f>SUM(AH50:$AN$50)</f>
        <v>4.1475316406703566</v>
      </c>
      <c r="AI51" s="170">
        <f>SUM(AI50:$AN$50)</f>
        <v>3.6118705732089635</v>
      </c>
      <c r="AJ51" s="170">
        <f>SUM(AJ50:$AN$50)</f>
        <v>3.0914928203738823</v>
      </c>
      <c r="AK51" s="170">
        <f>SUM(AK50:$AN$50)</f>
        <v>2.157057707938228</v>
      </c>
      <c r="AL51" s="170">
        <f>SUM(AL50:$AN$50)</f>
        <v>1.5</v>
      </c>
      <c r="AM51" s="170">
        <f>SUM(AM50:$AN$50)</f>
        <v>0.8</v>
      </c>
      <c r="AN51" s="171">
        <f>SUM(AN50:$AN$50)</f>
        <v>0.8</v>
      </c>
    </row>
    <row r="52" spans="2:46" ht="14" x14ac:dyDescent="0.3">
      <c r="C52" s="80" t="s">
        <v>57</v>
      </c>
      <c r="D52" s="24"/>
      <c r="E52" s="172" t="b">
        <f ca="1">SUM(G52:AN52)=AQ98</f>
        <v>1</v>
      </c>
      <c r="F52" s="87"/>
      <c r="G52" s="87">
        <f ca="1">G51*OFFSET($E$42,-G$49+1,0)</f>
        <v>115.07009059646427</v>
      </c>
      <c r="H52" s="87">
        <f t="shared" ref="H52:AN52" ca="1" si="67">H51*OFFSET($E$42,-H$49+1,0)</f>
        <v>111.34816157051898</v>
      </c>
      <c r="I52" s="87">
        <f t="shared" ca="1" si="67"/>
        <v>104.19755021132433</v>
      </c>
      <c r="J52" s="87">
        <f t="shared" ca="1" si="67"/>
        <v>91.785351542744593</v>
      </c>
      <c r="K52" s="87">
        <f t="shared" ca="1" si="67"/>
        <v>83.563582007960036</v>
      </c>
      <c r="L52" s="87">
        <f t="shared" ca="1" si="67"/>
        <v>76.645331782779451</v>
      </c>
      <c r="M52" s="87">
        <f t="shared" ca="1" si="67"/>
        <v>71.080088201257254</v>
      </c>
      <c r="N52" s="87">
        <f t="shared" ca="1" si="67"/>
        <v>65.575033185997555</v>
      </c>
      <c r="O52" s="87">
        <f t="shared" ca="1" si="67"/>
        <v>60.805840733724914</v>
      </c>
      <c r="P52" s="87">
        <f t="shared" ca="1" si="67"/>
        <v>56.277343443016697</v>
      </c>
      <c r="Q52" s="87">
        <f t="shared" ca="1" si="67"/>
        <v>51.899905116471849</v>
      </c>
      <c r="R52" s="87">
        <f t="shared" ca="1" si="67"/>
        <v>47.518913475074143</v>
      </c>
      <c r="S52" s="87">
        <f t="shared" ca="1" si="67"/>
        <v>38.585340363599627</v>
      </c>
      <c r="T52" s="87">
        <f t="shared" ca="1" si="67"/>
        <v>35.123127100729164</v>
      </c>
      <c r="U52" s="87">
        <f t="shared" ca="1" si="67"/>
        <v>31.874865937720891</v>
      </c>
      <c r="V52" s="87">
        <f t="shared" ca="1" si="67"/>
        <v>29.441165926233971</v>
      </c>
      <c r="W52" s="87">
        <f t="shared" ca="1" si="67"/>
        <v>25.803379262449297</v>
      </c>
      <c r="X52" s="87">
        <f t="shared" ca="1" si="67"/>
        <v>24.182490702073093</v>
      </c>
      <c r="Y52" s="87">
        <f t="shared" ca="1" si="67"/>
        <v>21.588880999648598</v>
      </c>
      <c r="Z52" s="87">
        <f t="shared" ca="1" si="67"/>
        <v>19.681435426190461</v>
      </c>
      <c r="AA52" s="87">
        <f t="shared" ca="1" si="67"/>
        <v>16.281609185714235</v>
      </c>
      <c r="AB52" s="87">
        <f t="shared" ca="1" si="67"/>
        <v>14.188925031431179</v>
      </c>
      <c r="AC52" s="87">
        <f t="shared" ca="1" si="67"/>
        <v>12.477420268384941</v>
      </c>
      <c r="AD52" s="87">
        <f t="shared" ca="1" si="67"/>
        <v>10.943399446154798</v>
      </c>
      <c r="AE52" s="87">
        <f t="shared" ca="1" si="67"/>
        <v>8.7795300842205002</v>
      </c>
      <c r="AF52" s="87">
        <f t="shared" ca="1" si="67"/>
        <v>7.9005246202375856</v>
      </c>
      <c r="AG52" s="87">
        <f t="shared" ca="1" si="67"/>
        <v>6.7802204849794512</v>
      </c>
      <c r="AH52" s="87">
        <f t="shared" ca="1" si="67"/>
        <v>5.6093092340938044</v>
      </c>
      <c r="AI52" s="87">
        <f t="shared" ca="1" si="67"/>
        <v>4.4962611418935188</v>
      </c>
      <c r="AJ52" s="87">
        <f t="shared" ca="1" si="67"/>
        <v>3.848465430016863</v>
      </c>
      <c r="AK52" s="87">
        <f t="shared" ca="1" si="67"/>
        <v>2.6852276559865089</v>
      </c>
      <c r="AL52" s="87">
        <f t="shared" ca="1" si="67"/>
        <v>1.8672849915682967</v>
      </c>
      <c r="AM52" s="87">
        <f t="shared" ca="1" si="67"/>
        <v>0.8</v>
      </c>
      <c r="AN52" s="88">
        <f t="shared" ca="1" si="67"/>
        <v>0.8</v>
      </c>
    </row>
    <row r="54" spans="2:46" ht="14" x14ac:dyDescent="0.3">
      <c r="C54" s="124"/>
      <c r="D54" s="65"/>
      <c r="E54" s="65"/>
      <c r="F54" s="81">
        <v>0</v>
      </c>
      <c r="G54" s="81">
        <f t="shared" ref="G54" si="68">F54+1</f>
        <v>1</v>
      </c>
      <c r="H54" s="81">
        <f t="shared" ref="H54" si="69">G54+1</f>
        <v>2</v>
      </c>
      <c r="I54" s="81">
        <f t="shared" ref="I54" si="70">H54+1</f>
        <v>3</v>
      </c>
      <c r="J54" s="81">
        <f t="shared" ref="J54" si="71">I54+1</f>
        <v>4</v>
      </c>
      <c r="K54" s="81">
        <f t="shared" ref="K54" si="72">J54+1</f>
        <v>5</v>
      </c>
      <c r="L54" s="81">
        <f t="shared" ref="L54" si="73">K54+1</f>
        <v>6</v>
      </c>
      <c r="M54" s="81">
        <f t="shared" ref="M54" si="74">L54+1</f>
        <v>7</v>
      </c>
      <c r="N54" s="81">
        <f t="shared" ref="N54" si="75">M54+1</f>
        <v>8</v>
      </c>
      <c r="O54" s="81">
        <f t="shared" ref="O54" si="76">N54+1</f>
        <v>9</v>
      </c>
      <c r="P54" s="81">
        <f t="shared" ref="P54" si="77">O54+1</f>
        <v>10</v>
      </c>
      <c r="Q54" s="81">
        <f t="shared" ref="Q54" si="78">P54+1</f>
        <v>11</v>
      </c>
      <c r="R54" s="81">
        <f t="shared" ref="R54" si="79">Q54+1</f>
        <v>12</v>
      </c>
      <c r="S54" s="81">
        <f t="shared" ref="S54" si="80">R54+1</f>
        <v>13</v>
      </c>
      <c r="T54" s="81">
        <f t="shared" ref="T54" si="81">S54+1</f>
        <v>14</v>
      </c>
      <c r="U54" s="81">
        <f t="shared" ref="U54" si="82">T54+1</f>
        <v>15</v>
      </c>
      <c r="V54" s="81">
        <f t="shared" ref="V54" si="83">U54+1</f>
        <v>16</v>
      </c>
      <c r="W54" s="81">
        <f t="shared" ref="W54" si="84">V54+1</f>
        <v>17</v>
      </c>
      <c r="X54" s="81">
        <f t="shared" ref="X54" si="85">W54+1</f>
        <v>18</v>
      </c>
      <c r="Y54" s="81">
        <f t="shared" ref="Y54" si="86">X54+1</f>
        <v>19</v>
      </c>
      <c r="Z54" s="81">
        <f t="shared" ref="Z54" si="87">Y54+1</f>
        <v>20</v>
      </c>
      <c r="AA54" s="81">
        <f t="shared" ref="AA54" si="88">Z54+1</f>
        <v>21</v>
      </c>
      <c r="AB54" s="81">
        <f t="shared" ref="AB54" si="89">AA54+1</f>
        <v>22</v>
      </c>
      <c r="AC54" s="81">
        <f t="shared" ref="AC54" si="90">AB54+1</f>
        <v>23</v>
      </c>
      <c r="AD54" s="81">
        <f t="shared" ref="AD54" si="91">AC54+1</f>
        <v>24</v>
      </c>
      <c r="AE54" s="81">
        <f t="shared" ref="AE54" si="92">AD54+1</f>
        <v>25</v>
      </c>
      <c r="AF54" s="81">
        <f t="shared" ref="AF54" si="93">AE54+1</f>
        <v>26</v>
      </c>
      <c r="AG54" s="81">
        <f t="shared" ref="AG54" si="94">AF54+1</f>
        <v>27</v>
      </c>
      <c r="AH54" s="81">
        <f t="shared" ref="AH54" si="95">AG54+1</f>
        <v>28</v>
      </c>
      <c r="AI54" s="81">
        <f t="shared" ref="AI54" si="96">AH54+1</f>
        <v>29</v>
      </c>
      <c r="AJ54" s="81">
        <f t="shared" ref="AJ54" si="97">AI54+1</f>
        <v>30</v>
      </c>
      <c r="AK54" s="81">
        <f t="shared" ref="AK54" si="98">AJ54+1</f>
        <v>31</v>
      </c>
      <c r="AL54" s="81">
        <f t="shared" ref="AL54" si="99">AK54+1</f>
        <v>32</v>
      </c>
      <c r="AM54" s="81">
        <f t="shared" ref="AM54" si="100">AL54+1</f>
        <v>33</v>
      </c>
      <c r="AN54" s="82">
        <f t="shared" ref="AN54" si="101">AM54+1</f>
        <v>34</v>
      </c>
    </row>
    <row r="55" spans="2:46" ht="14" x14ac:dyDescent="0.3">
      <c r="C55" s="84" t="s">
        <v>205</v>
      </c>
      <c r="D55" s="81"/>
      <c r="E55" s="65"/>
      <c r="F55" s="75">
        <f ca="1">F47</f>
        <v>0.2856959009053367</v>
      </c>
      <c r="G55" s="75">
        <f t="shared" ref="G55:AN55" ca="1" si="102">G47</f>
        <v>1.0122548099727982</v>
      </c>
      <c r="H55" s="75">
        <f t="shared" ca="1" si="102"/>
        <v>4.6600126666026211</v>
      </c>
      <c r="I55" s="75">
        <f t="shared" ca="1" si="102"/>
        <v>6.7088249675057368</v>
      </c>
      <c r="J55" s="75">
        <f t="shared" ca="1" si="102"/>
        <v>5.2745756069842669</v>
      </c>
      <c r="K55" s="75">
        <f t="shared" ca="1" si="102"/>
        <v>4.2285838563409204</v>
      </c>
      <c r="L55" s="75">
        <f t="shared" ca="1" si="102"/>
        <v>3.2312243033504613</v>
      </c>
      <c r="M55" s="75">
        <f t="shared" ca="1" si="102"/>
        <v>3.0300302524601612</v>
      </c>
      <c r="N55" s="75">
        <f t="shared" ca="1" si="102"/>
        <v>2.8107811235936118</v>
      </c>
      <c r="O55" s="75">
        <f t="shared" ca="1" si="102"/>
        <v>2.3844116058715361</v>
      </c>
      <c r="P55" s="75">
        <f t="shared" ca="1" si="102"/>
        <v>2.3047060822610175</v>
      </c>
      <c r="Q55" s="75">
        <f t="shared" ca="1" si="102"/>
        <v>2.4099911511343479</v>
      </c>
      <c r="R55" s="75">
        <f t="shared" ca="1" si="102"/>
        <v>2.6293323075927946</v>
      </c>
      <c r="S55" s="75">
        <f t="shared" ca="1" si="102"/>
        <v>2.3068429022317609</v>
      </c>
      <c r="T55" s="75">
        <f t="shared" ca="1" si="102"/>
        <v>2.1127905252594825</v>
      </c>
      <c r="U55" s="75">
        <f t="shared" ca="1" si="102"/>
        <v>1.5420217184903013</v>
      </c>
      <c r="V55" s="75">
        <f t="shared" ca="1" si="102"/>
        <v>1.5531633010330756</v>
      </c>
      <c r="W55" s="75">
        <f t="shared" ca="1" si="102"/>
        <v>1.1552727359412127</v>
      </c>
      <c r="X55" s="75">
        <f t="shared" ca="1" si="102"/>
        <v>1.6262771991193747</v>
      </c>
      <c r="Y55" s="75">
        <f t="shared" ca="1" si="102"/>
        <v>1.2164068083268895</v>
      </c>
      <c r="Z55" s="75">
        <f t="shared" ca="1" si="102"/>
        <v>1.0419905470363444</v>
      </c>
      <c r="AA55" s="75">
        <f t="shared" ca="1" si="102"/>
        <v>1.3843838727017546</v>
      </c>
      <c r="AB55" s="75">
        <f t="shared" ca="1" si="102"/>
        <v>1.132220353063832</v>
      </c>
      <c r="AC55" s="75">
        <f t="shared" ca="1" si="102"/>
        <v>1.0148085091281509</v>
      </c>
      <c r="AD55" s="75">
        <f t="shared" ca="1" si="102"/>
        <v>0.74784438929768493</v>
      </c>
      <c r="AE55" s="75">
        <f t="shared" ca="1" si="102"/>
        <v>0.64993795528911269</v>
      </c>
      <c r="AF55" s="75">
        <f t="shared" ca="1" si="102"/>
        <v>0.82835455387540358</v>
      </c>
      <c r="AG55" s="75">
        <f t="shared" ca="1" si="102"/>
        <v>0.86577353089175668</v>
      </c>
      <c r="AH55" s="75">
        <f t="shared" ca="1" si="102"/>
        <v>0.53566106746139264</v>
      </c>
      <c r="AI55" s="75">
        <f t="shared" ca="1" si="102"/>
        <v>0.52037775283508148</v>
      </c>
      <c r="AJ55" s="75">
        <f t="shared" ca="1" si="102"/>
        <v>0.93443511243565425</v>
      </c>
      <c r="AK55" s="75">
        <f t="shared" ca="1" si="102"/>
        <v>0.65705770793822815</v>
      </c>
      <c r="AL55" s="75">
        <f t="shared" ca="1" si="102"/>
        <v>0.7</v>
      </c>
      <c r="AM55" s="75">
        <f t="shared" ca="1" si="102"/>
        <v>0</v>
      </c>
      <c r="AN55" s="83">
        <f t="shared" ca="1" si="102"/>
        <v>0.8</v>
      </c>
    </row>
    <row r="56" spans="2:46" ht="14" x14ac:dyDescent="0.3">
      <c r="C56" s="89" t="s">
        <v>39</v>
      </c>
      <c r="D56" s="2"/>
      <c r="F56" s="170">
        <f ca="1">SUM(F$55:$AN55)</f>
        <v>64.296045176932111</v>
      </c>
      <c r="G56" s="170">
        <f ca="1">SUM(G$55:$AN55)</f>
        <v>64.010349276026773</v>
      </c>
      <c r="H56" s="170">
        <f ca="1">SUM(H$55:$AN55)</f>
        <v>62.998094466053963</v>
      </c>
      <c r="I56" s="170">
        <f ca="1">SUM(I$55:$AN55)</f>
        <v>58.338081799451338</v>
      </c>
      <c r="J56" s="170">
        <f ca="1">SUM(J$55:$AN55)</f>
        <v>51.62925683194559</v>
      </c>
      <c r="K56" s="170">
        <f ca="1">SUM(K$55:$AN55)</f>
        <v>46.354681224961332</v>
      </c>
      <c r="L56" s="170">
        <f ca="1">SUM(L$55:$AN55)</f>
        <v>42.126097368620428</v>
      </c>
      <c r="M56" s="170">
        <f ca="1">SUM(M$55:$AN55)</f>
        <v>38.894873065269969</v>
      </c>
      <c r="N56" s="170">
        <f ca="1">SUM(N$55:$AN55)</f>
        <v>35.864842812809805</v>
      </c>
      <c r="O56" s="170">
        <f ca="1">SUM(O$55:$AN55)</f>
        <v>33.054061689216198</v>
      </c>
      <c r="P56" s="170">
        <f ca="1">SUM(P$55:$AN55)</f>
        <v>30.66965008334466</v>
      </c>
      <c r="Q56" s="170">
        <f ca="1">SUM(Q$55:$AN55)</f>
        <v>28.364944001083643</v>
      </c>
      <c r="R56" s="170">
        <f ca="1">SUM(R$55:$AN55)</f>
        <v>25.95495284994929</v>
      </c>
      <c r="S56" s="170">
        <f ca="1">SUM(S$55:$AN55)</f>
        <v>23.325620542356496</v>
      </c>
      <c r="T56" s="170">
        <f ca="1">SUM(T$55:$AN55)</f>
        <v>21.018777640124735</v>
      </c>
      <c r="U56" s="170">
        <f ca="1">SUM(U$55:$AN55)</f>
        <v>18.905987114865251</v>
      </c>
      <c r="V56" s="170">
        <f ca="1">SUM(V$55:$AN55)</f>
        <v>17.363965396374951</v>
      </c>
      <c r="W56" s="170">
        <f ca="1">SUM(W$55:$AN55)</f>
        <v>15.810802095341872</v>
      </c>
      <c r="X56" s="170">
        <f ca="1">SUM(X$55:$AN55)</f>
        <v>14.65552935940066</v>
      </c>
      <c r="Y56" s="170">
        <f ca="1">SUM(Y$55:$AN55)</f>
        <v>13.029252160281285</v>
      </c>
      <c r="Z56" s="170">
        <f ca="1">SUM(Z$55:$AN55)</f>
        <v>11.812845351954396</v>
      </c>
      <c r="AA56" s="170">
        <f ca="1">SUM(AA$55:$AN55)</f>
        <v>10.770854804918052</v>
      </c>
      <c r="AB56" s="170">
        <f ca="1">SUM(AB$55:$AN55)</f>
        <v>9.386470932216298</v>
      </c>
      <c r="AC56" s="170">
        <f ca="1">SUM(AC$55:$AN55)</f>
        <v>8.2542505791524654</v>
      </c>
      <c r="AD56" s="170">
        <f ca="1">SUM(AD$55:$AN55)</f>
        <v>7.2394420700243138</v>
      </c>
      <c r="AE56" s="170">
        <f ca="1">SUM(AE$55:$AN55)</f>
        <v>6.4915976807266293</v>
      </c>
      <c r="AF56" s="170">
        <f ca="1">SUM(AF$55:$AN55)</f>
        <v>5.8416597254375162</v>
      </c>
      <c r="AG56" s="170">
        <f ca="1">SUM(AG$55:$AN55)</f>
        <v>5.0133051715621129</v>
      </c>
      <c r="AH56" s="170">
        <f ca="1">SUM(AH$55:$AN55)</f>
        <v>4.1475316406703566</v>
      </c>
      <c r="AI56" s="170">
        <f ca="1">SUM(AI$55:$AN55)</f>
        <v>3.6118705732089635</v>
      </c>
      <c r="AJ56" s="170">
        <f ca="1">SUM(AJ$55:$AN55)</f>
        <v>3.0914928203738823</v>
      </c>
      <c r="AK56" s="170">
        <f ca="1">SUM(AK$55:$AN55)</f>
        <v>2.157057707938228</v>
      </c>
      <c r="AL56" s="170">
        <f ca="1">SUM(AL$55:$AN55)</f>
        <v>1.5</v>
      </c>
      <c r="AM56" s="170">
        <f ca="1">SUM(AM$55:$AN55)</f>
        <v>0.8</v>
      </c>
      <c r="AN56" s="171">
        <f ca="1">SUM(AN$55:$AN55)</f>
        <v>0.8</v>
      </c>
    </row>
    <row r="57" spans="2:46" ht="14" x14ac:dyDescent="0.3">
      <c r="C57" s="80" t="s">
        <v>57</v>
      </c>
      <c r="D57" s="24"/>
      <c r="E57" s="172" t="b">
        <f ca="1">SUM(G57:AN57)=AQ139</f>
        <v>1</v>
      </c>
      <c r="F57" s="87"/>
      <c r="G57" s="87">
        <f ca="1">G56*OFFSET($E$42,-G$49+1,0)</f>
        <v>122.60194723054167</v>
      </c>
      <c r="H57" s="87">
        <f t="shared" ref="H57:AN57" ca="1" si="103">H56*OFFSET($E$42,-H$49+1,0)</f>
        <v>120.66312933312663</v>
      </c>
      <c r="I57" s="87">
        <f t="shared" ca="1" si="103"/>
        <v>111.7375941109896</v>
      </c>
      <c r="J57" s="87">
        <f t="shared" ca="1" si="103"/>
        <v>98.887875058556162</v>
      </c>
      <c r="K57" s="87">
        <f t="shared" ca="1" si="103"/>
        <v>89.629473005970766</v>
      </c>
      <c r="L57" s="87">
        <f t="shared" ca="1" si="103"/>
        <v>81.453260106003682</v>
      </c>
      <c r="M57" s="87">
        <f t="shared" ca="1" si="103"/>
        <v>75.20549992687782</v>
      </c>
      <c r="N57" s="87">
        <f t="shared" ca="1" si="103"/>
        <v>69.346760150367146</v>
      </c>
      <c r="O57" s="87">
        <f t="shared" ca="1" si="103"/>
        <v>64.023432135301391</v>
      </c>
      <c r="P57" s="87">
        <f t="shared" ca="1" si="103"/>
        <v>59.404991712866227</v>
      </c>
      <c r="Q57" s="87">
        <f t="shared" ca="1" si="103"/>
        <v>54.94093537882744</v>
      </c>
      <c r="R57" s="87">
        <f t="shared" ca="1" si="103"/>
        <v>50.272949145787102</v>
      </c>
      <c r="S57" s="87">
        <f t="shared" ca="1" si="103"/>
        <v>40.444187254048821</v>
      </c>
      <c r="T57" s="87">
        <f t="shared" ca="1" si="103"/>
        <v>36.444362849201106</v>
      </c>
      <c r="U57" s="87">
        <f t="shared" ca="1" si="103"/>
        <v>32.781004977241906</v>
      </c>
      <c r="V57" s="87">
        <f t="shared" ca="1" si="103"/>
        <v>30.107300540561088</v>
      </c>
      <c r="W57" s="87">
        <f t="shared" ca="1" si="103"/>
        <v>26.342449359524064</v>
      </c>
      <c r="X57" s="87">
        <f t="shared" ca="1" si="103"/>
        <v>24.417644194077322</v>
      </c>
      <c r="Y57" s="87">
        <f t="shared" ca="1" si="103"/>
        <v>21.708096347989731</v>
      </c>
      <c r="Z57" s="87">
        <f t="shared" ca="1" si="103"/>
        <v>19.681435426190461</v>
      </c>
      <c r="AA57" s="87">
        <f t="shared" ca="1" si="103"/>
        <v>16.281609185714235</v>
      </c>
      <c r="AB57" s="87">
        <f t="shared" ca="1" si="103"/>
        <v>14.188925031431179</v>
      </c>
      <c r="AC57" s="87">
        <f t="shared" ca="1" si="103"/>
        <v>12.477420268384941</v>
      </c>
      <c r="AD57" s="87">
        <f t="shared" ca="1" si="103"/>
        <v>10.943399446154798</v>
      </c>
      <c r="AE57" s="87">
        <f t="shared" ca="1" si="103"/>
        <v>8.7795300842205002</v>
      </c>
      <c r="AF57" s="87">
        <f t="shared" ca="1" si="103"/>
        <v>7.9005246202375856</v>
      </c>
      <c r="AG57" s="87">
        <f t="shared" ca="1" si="103"/>
        <v>6.7802204849794512</v>
      </c>
      <c r="AH57" s="87">
        <f t="shared" ca="1" si="103"/>
        <v>5.6093092340938044</v>
      </c>
      <c r="AI57" s="87">
        <f t="shared" ca="1" si="103"/>
        <v>4.4962611418935188</v>
      </c>
      <c r="AJ57" s="87">
        <f t="shared" ca="1" si="103"/>
        <v>3.848465430016863</v>
      </c>
      <c r="AK57" s="87">
        <f t="shared" ca="1" si="103"/>
        <v>2.6852276559865089</v>
      </c>
      <c r="AL57" s="87">
        <f t="shared" ca="1" si="103"/>
        <v>1.8672849915682967</v>
      </c>
      <c r="AM57" s="87">
        <f t="shared" ca="1" si="103"/>
        <v>0.8</v>
      </c>
      <c r="AN57" s="88">
        <f t="shared" ca="1" si="103"/>
        <v>0.8</v>
      </c>
    </row>
    <row r="59" spans="2:46" ht="14" x14ac:dyDescent="0.3">
      <c r="C59" s="10" t="s">
        <v>237</v>
      </c>
      <c r="D59" s="10"/>
      <c r="AQ59" s="1" t="s">
        <v>32</v>
      </c>
      <c r="AS59" s="22">
        <f>'Chain Ladder - Count'!AR129</f>
        <v>47348.268839103883</v>
      </c>
    </row>
    <row r="60" spans="2:46" ht="14" x14ac:dyDescent="0.3">
      <c r="E60" s="244" t="s">
        <v>36</v>
      </c>
      <c r="F60" s="244"/>
      <c r="G60" s="244"/>
      <c r="H60" s="244"/>
      <c r="I60" s="244"/>
      <c r="J60" s="244"/>
      <c r="K60" s="244"/>
      <c r="L60" s="244"/>
      <c r="M60" s="244"/>
      <c r="N60" s="244"/>
      <c r="O60" s="244"/>
      <c r="P60" s="244"/>
      <c r="Q60" s="244"/>
      <c r="R60" s="244"/>
      <c r="S60" s="244"/>
      <c r="T60" s="244"/>
      <c r="U60" s="244"/>
      <c r="V60" s="244"/>
      <c r="W60" s="244"/>
      <c r="X60" s="244"/>
      <c r="Y60" s="244"/>
      <c r="Z60" s="244"/>
      <c r="AA60" s="244"/>
      <c r="AB60" s="244"/>
      <c r="AC60" s="244"/>
      <c r="AD60" s="244"/>
      <c r="AE60" s="244"/>
      <c r="AF60" s="244"/>
      <c r="AG60" s="244"/>
      <c r="AH60" s="244"/>
      <c r="AI60" s="244"/>
      <c r="AJ60" s="244"/>
      <c r="AK60" s="244"/>
      <c r="AL60" s="244"/>
      <c r="AM60" s="244"/>
      <c r="AN60" s="244"/>
      <c r="AO60" s="244"/>
    </row>
    <row r="61" spans="2:46" ht="14" x14ac:dyDescent="0.3">
      <c r="C61" s="23" t="s">
        <v>151</v>
      </c>
      <c r="D61" s="23" t="s">
        <v>152</v>
      </c>
      <c r="E61" s="169"/>
      <c r="F61" s="80">
        <v>0</v>
      </c>
      <c r="G61" s="24">
        <f t="shared" ref="G61:N61" si="104">F61+1</f>
        <v>1</v>
      </c>
      <c r="H61" s="24">
        <f t="shared" si="104"/>
        <v>2</v>
      </c>
      <c r="I61" s="24">
        <f t="shared" si="104"/>
        <v>3</v>
      </c>
      <c r="J61" s="24">
        <f t="shared" si="104"/>
        <v>4</v>
      </c>
      <c r="K61" s="24">
        <f t="shared" si="104"/>
        <v>5</v>
      </c>
      <c r="L61" s="24">
        <f t="shared" si="104"/>
        <v>6</v>
      </c>
      <c r="M61" s="24">
        <f t="shared" si="104"/>
        <v>7</v>
      </c>
      <c r="N61" s="24">
        <f t="shared" si="104"/>
        <v>8</v>
      </c>
      <c r="O61" s="24">
        <f t="shared" ref="O61" si="105">N61+1</f>
        <v>9</v>
      </c>
      <c r="P61" s="24">
        <f t="shared" ref="P61" si="106">O61+1</f>
        <v>10</v>
      </c>
      <c r="Q61" s="24">
        <f t="shared" ref="Q61" si="107">P61+1</f>
        <v>11</v>
      </c>
      <c r="R61" s="24">
        <f t="shared" ref="R61" si="108">Q61+1</f>
        <v>12</v>
      </c>
      <c r="S61" s="24">
        <f t="shared" ref="S61" si="109">R61+1</f>
        <v>13</v>
      </c>
      <c r="T61" s="24">
        <f t="shared" ref="T61" si="110">S61+1</f>
        <v>14</v>
      </c>
      <c r="U61" s="24">
        <f t="shared" ref="U61" si="111">T61+1</f>
        <v>15</v>
      </c>
      <c r="V61" s="24">
        <f t="shared" ref="V61" si="112">U61+1</f>
        <v>16</v>
      </c>
      <c r="W61" s="24">
        <f t="shared" ref="W61" si="113">V61+1</f>
        <v>17</v>
      </c>
      <c r="X61" s="24">
        <f t="shared" ref="X61" si="114">W61+1</f>
        <v>18</v>
      </c>
      <c r="Y61" s="24">
        <f t="shared" ref="Y61" si="115">X61+1</f>
        <v>19</v>
      </c>
      <c r="Z61" s="24">
        <f t="shared" ref="Z61" si="116">Y61+1</f>
        <v>20</v>
      </c>
      <c r="AA61" s="24">
        <f t="shared" ref="AA61" si="117">Z61+1</f>
        <v>21</v>
      </c>
      <c r="AB61" s="24">
        <f t="shared" ref="AB61" si="118">AA61+1</f>
        <v>22</v>
      </c>
      <c r="AC61" s="24">
        <f t="shared" ref="AC61" si="119">AB61+1</f>
        <v>23</v>
      </c>
      <c r="AD61" s="24">
        <f t="shared" ref="AD61" si="120">AC61+1</f>
        <v>24</v>
      </c>
      <c r="AE61" s="24">
        <f t="shared" ref="AE61" si="121">AD61+1</f>
        <v>25</v>
      </c>
      <c r="AF61" s="24">
        <f t="shared" ref="AF61" si="122">AE61+1</f>
        <v>26</v>
      </c>
      <c r="AG61" s="24">
        <f t="shared" ref="AG61" si="123">AF61+1</f>
        <v>27</v>
      </c>
      <c r="AH61" s="24">
        <f t="shared" ref="AH61" si="124">AG61+1</f>
        <v>28</v>
      </c>
      <c r="AI61" s="24">
        <f t="shared" ref="AI61" si="125">AH61+1</f>
        <v>29</v>
      </c>
      <c r="AJ61" s="24">
        <f t="shared" ref="AJ61" si="126">AI61+1</f>
        <v>30</v>
      </c>
      <c r="AK61" s="24">
        <f t="shared" ref="AK61" si="127">AJ61+1</f>
        <v>31</v>
      </c>
      <c r="AL61" s="24">
        <f t="shared" ref="AL61" si="128">AK61+1</f>
        <v>32</v>
      </c>
      <c r="AM61" s="24">
        <f t="shared" ref="AM61" si="129">AL61+1</f>
        <v>33</v>
      </c>
      <c r="AN61" s="24">
        <f t="shared" ref="AN61" si="130">AM61+1</f>
        <v>34</v>
      </c>
      <c r="AO61" s="25">
        <f>AN61+1</f>
        <v>35</v>
      </c>
      <c r="AP61" s="26" t="s">
        <v>47</v>
      </c>
      <c r="AQ61" s="27" t="s">
        <v>48</v>
      </c>
      <c r="AR61" s="26" t="s">
        <v>59</v>
      </c>
      <c r="AS61" s="28" t="s">
        <v>60</v>
      </c>
      <c r="AT61" s="27" t="s">
        <v>19</v>
      </c>
    </row>
    <row r="62" spans="2:46" ht="15" customHeight="1" x14ac:dyDescent="0.3">
      <c r="B62" s="245" t="s">
        <v>52</v>
      </c>
      <c r="C62" s="122">
        <f>_xlfn.NUMBERVALUE(LEFT(D62,4))</f>
        <v>2016</v>
      </c>
      <c r="D62" s="29" t="s">
        <v>158</v>
      </c>
      <c r="E62" s="78"/>
      <c r="F62" s="177" t="str">
        <f>IF(F7&lt;&gt;"","",F$50*$E7)</f>
        <v/>
      </c>
      <c r="G62" s="178" t="str">
        <f t="shared" ref="G62:AO62" si="131">IF(G7&lt;&gt;"","",G$50*$E7)</f>
        <v/>
      </c>
      <c r="H62" s="178" t="str">
        <f t="shared" si="131"/>
        <v/>
      </c>
      <c r="I62" s="178" t="str">
        <f t="shared" si="131"/>
        <v/>
      </c>
      <c r="J62" s="178" t="str">
        <f t="shared" si="131"/>
        <v/>
      </c>
      <c r="K62" s="178" t="str">
        <f t="shared" si="131"/>
        <v/>
      </c>
      <c r="L62" s="178" t="str">
        <f t="shared" si="131"/>
        <v/>
      </c>
      <c r="M62" s="178" t="str">
        <f t="shared" si="131"/>
        <v/>
      </c>
      <c r="N62" s="178" t="str">
        <f t="shared" si="131"/>
        <v/>
      </c>
      <c r="O62" s="178" t="str">
        <f t="shared" si="131"/>
        <v/>
      </c>
      <c r="P62" s="178" t="str">
        <f t="shared" si="131"/>
        <v/>
      </c>
      <c r="Q62" s="178" t="str">
        <f t="shared" si="131"/>
        <v/>
      </c>
      <c r="R62" s="178" t="str">
        <f t="shared" si="131"/>
        <v/>
      </c>
      <c r="S62" s="178" t="str">
        <f t="shared" si="131"/>
        <v/>
      </c>
      <c r="T62" s="178" t="str">
        <f t="shared" si="131"/>
        <v/>
      </c>
      <c r="U62" s="178" t="str">
        <f t="shared" si="131"/>
        <v/>
      </c>
      <c r="V62" s="178" t="str">
        <f t="shared" si="131"/>
        <v/>
      </c>
      <c r="W62" s="178" t="str">
        <f t="shared" si="131"/>
        <v/>
      </c>
      <c r="X62" s="178" t="str">
        <f t="shared" si="131"/>
        <v/>
      </c>
      <c r="Y62" s="178" t="str">
        <f t="shared" si="131"/>
        <v/>
      </c>
      <c r="Z62" s="178" t="str">
        <f t="shared" si="131"/>
        <v/>
      </c>
      <c r="AA62" s="178" t="str">
        <f t="shared" si="131"/>
        <v/>
      </c>
      <c r="AB62" s="178" t="str">
        <f t="shared" si="131"/>
        <v/>
      </c>
      <c r="AC62" s="178" t="str">
        <f t="shared" si="131"/>
        <v/>
      </c>
      <c r="AD62" s="178" t="str">
        <f t="shared" si="131"/>
        <v/>
      </c>
      <c r="AE62" s="178" t="str">
        <f t="shared" si="131"/>
        <v/>
      </c>
      <c r="AF62" s="178" t="str">
        <f t="shared" si="131"/>
        <v/>
      </c>
      <c r="AG62" s="178" t="str">
        <f t="shared" si="131"/>
        <v/>
      </c>
      <c r="AH62" s="178" t="str">
        <f t="shared" si="131"/>
        <v/>
      </c>
      <c r="AI62" s="178" t="str">
        <f t="shared" si="131"/>
        <v/>
      </c>
      <c r="AJ62" s="178" t="str">
        <f t="shared" si="131"/>
        <v/>
      </c>
      <c r="AK62" s="178" t="str">
        <f t="shared" si="131"/>
        <v/>
      </c>
      <c r="AL62" s="178" t="str">
        <f t="shared" si="131"/>
        <v/>
      </c>
      <c r="AM62" s="178" t="str">
        <f t="shared" si="131"/>
        <v/>
      </c>
      <c r="AN62" s="178" t="str">
        <f t="shared" si="131"/>
        <v/>
      </c>
      <c r="AO62" s="178" t="str">
        <f t="shared" si="131"/>
        <v/>
      </c>
      <c r="AP62" s="177">
        <f>AQ62+('Chain Ladder - Count'!AO179-'Chain Ladder - Count'!AP179)</f>
        <v>52</v>
      </c>
      <c r="AQ62" s="179">
        <f>SUM(F62:AO62)</f>
        <v>0</v>
      </c>
      <c r="AR62" s="180">
        <f>'Chain Ladder - Amount'!AQ179+AS62</f>
        <v>2290000</v>
      </c>
      <c r="AS62" s="181">
        <f t="shared" ref="AS62:AS97" si="132">AQ62*$AS$59</f>
        <v>0</v>
      </c>
      <c r="AT62" s="182">
        <f>AR62/'B-F Method'!F10</f>
        <v>0.69325664118671004</v>
      </c>
    </row>
    <row r="63" spans="2:46" ht="14" x14ac:dyDescent="0.3">
      <c r="B63" s="245"/>
      <c r="C63" s="122">
        <f t="shared" ref="C63:C97" si="133">_xlfn.NUMBERVALUE(LEFT(D63,4))</f>
        <v>2016</v>
      </c>
      <c r="D63" s="29" t="s">
        <v>159</v>
      </c>
      <c r="E63" s="78"/>
      <c r="F63" s="177" t="str">
        <f t="shared" ref="F63:AO63" si="134">IF(F8&lt;&gt;"","",F$50*$E8)</f>
        <v/>
      </c>
      <c r="G63" s="178" t="str">
        <f t="shared" si="134"/>
        <v/>
      </c>
      <c r="H63" s="178" t="str">
        <f t="shared" si="134"/>
        <v/>
      </c>
      <c r="I63" s="178" t="str">
        <f t="shared" si="134"/>
        <v/>
      </c>
      <c r="J63" s="178" t="str">
        <f t="shared" si="134"/>
        <v/>
      </c>
      <c r="K63" s="178" t="str">
        <f t="shared" si="134"/>
        <v/>
      </c>
      <c r="L63" s="178" t="str">
        <f t="shared" si="134"/>
        <v/>
      </c>
      <c r="M63" s="178" t="str">
        <f t="shared" si="134"/>
        <v/>
      </c>
      <c r="N63" s="178" t="str">
        <f t="shared" si="134"/>
        <v/>
      </c>
      <c r="O63" s="178" t="str">
        <f t="shared" si="134"/>
        <v/>
      </c>
      <c r="P63" s="178" t="str">
        <f t="shared" si="134"/>
        <v/>
      </c>
      <c r="Q63" s="178" t="str">
        <f t="shared" si="134"/>
        <v/>
      </c>
      <c r="R63" s="178" t="str">
        <f t="shared" si="134"/>
        <v/>
      </c>
      <c r="S63" s="178" t="str">
        <f t="shared" si="134"/>
        <v/>
      </c>
      <c r="T63" s="178" t="str">
        <f t="shared" si="134"/>
        <v/>
      </c>
      <c r="U63" s="178" t="str">
        <f t="shared" si="134"/>
        <v/>
      </c>
      <c r="V63" s="178" t="str">
        <f t="shared" si="134"/>
        <v/>
      </c>
      <c r="W63" s="178" t="str">
        <f t="shared" si="134"/>
        <v/>
      </c>
      <c r="X63" s="178" t="str">
        <f t="shared" si="134"/>
        <v/>
      </c>
      <c r="Y63" s="178" t="str">
        <f t="shared" si="134"/>
        <v/>
      </c>
      <c r="Z63" s="178" t="str">
        <f t="shared" si="134"/>
        <v/>
      </c>
      <c r="AA63" s="178" t="str">
        <f t="shared" si="134"/>
        <v/>
      </c>
      <c r="AB63" s="178" t="str">
        <f t="shared" si="134"/>
        <v/>
      </c>
      <c r="AC63" s="178" t="str">
        <f t="shared" si="134"/>
        <v/>
      </c>
      <c r="AD63" s="178" t="str">
        <f t="shared" si="134"/>
        <v/>
      </c>
      <c r="AE63" s="178" t="str">
        <f t="shared" si="134"/>
        <v/>
      </c>
      <c r="AF63" s="178" t="str">
        <f t="shared" si="134"/>
        <v/>
      </c>
      <c r="AG63" s="178" t="str">
        <f t="shared" si="134"/>
        <v/>
      </c>
      <c r="AH63" s="178" t="str">
        <f t="shared" si="134"/>
        <v/>
      </c>
      <c r="AI63" s="178" t="str">
        <f t="shared" si="134"/>
        <v/>
      </c>
      <c r="AJ63" s="178" t="str">
        <f t="shared" si="134"/>
        <v/>
      </c>
      <c r="AK63" s="178" t="str">
        <f t="shared" si="134"/>
        <v/>
      </c>
      <c r="AL63" s="178" t="str">
        <f t="shared" si="134"/>
        <v/>
      </c>
      <c r="AM63" s="178" t="str">
        <f t="shared" si="134"/>
        <v/>
      </c>
      <c r="AN63" s="178" t="str">
        <f t="shared" si="134"/>
        <v/>
      </c>
      <c r="AO63" s="178">
        <f t="shared" si="134"/>
        <v>0</v>
      </c>
      <c r="AP63" s="177">
        <f>AQ63+('Chain Ladder - Count'!AO180-'Chain Ladder - Count'!AP180)</f>
        <v>37.599999999999994</v>
      </c>
      <c r="AQ63" s="179">
        <f t="shared" ref="AQ63:AQ97" si="135">SUM(F63:AO63)</f>
        <v>0</v>
      </c>
      <c r="AR63" s="183">
        <f>'Chain Ladder - Amount'!AQ180+AS63</f>
        <v>2079800</v>
      </c>
      <c r="AS63" s="184">
        <f t="shared" si="132"/>
        <v>0</v>
      </c>
      <c r="AT63" s="182">
        <f>AR63/'B-F Method'!F11</f>
        <v>0.62962234163324005</v>
      </c>
    </row>
    <row r="64" spans="2:46" ht="14" x14ac:dyDescent="0.3">
      <c r="B64" s="245"/>
      <c r="C64" s="122">
        <f t="shared" si="133"/>
        <v>2016</v>
      </c>
      <c r="D64" s="29" t="s">
        <v>160</v>
      </c>
      <c r="E64" s="78"/>
      <c r="F64" s="177" t="str">
        <f t="shared" ref="F64:AO64" si="136">IF(F9&lt;&gt;"","",F$50*$E9)</f>
        <v/>
      </c>
      <c r="G64" s="178" t="str">
        <f t="shared" si="136"/>
        <v/>
      </c>
      <c r="H64" s="178" t="str">
        <f t="shared" si="136"/>
        <v/>
      </c>
      <c r="I64" s="178" t="str">
        <f t="shared" si="136"/>
        <v/>
      </c>
      <c r="J64" s="178" t="str">
        <f t="shared" si="136"/>
        <v/>
      </c>
      <c r="K64" s="178" t="str">
        <f t="shared" si="136"/>
        <v/>
      </c>
      <c r="L64" s="178" t="str">
        <f t="shared" si="136"/>
        <v/>
      </c>
      <c r="M64" s="178" t="str">
        <f t="shared" si="136"/>
        <v/>
      </c>
      <c r="N64" s="178" t="str">
        <f t="shared" si="136"/>
        <v/>
      </c>
      <c r="O64" s="178" t="str">
        <f t="shared" si="136"/>
        <v/>
      </c>
      <c r="P64" s="178" t="str">
        <f t="shared" si="136"/>
        <v/>
      </c>
      <c r="Q64" s="178" t="str">
        <f t="shared" si="136"/>
        <v/>
      </c>
      <c r="R64" s="178" t="str">
        <f t="shared" si="136"/>
        <v/>
      </c>
      <c r="S64" s="178" t="str">
        <f t="shared" si="136"/>
        <v/>
      </c>
      <c r="T64" s="178" t="str">
        <f t="shared" si="136"/>
        <v/>
      </c>
      <c r="U64" s="178" t="str">
        <f t="shared" si="136"/>
        <v/>
      </c>
      <c r="V64" s="178" t="str">
        <f t="shared" si="136"/>
        <v/>
      </c>
      <c r="W64" s="178" t="str">
        <f t="shared" si="136"/>
        <v/>
      </c>
      <c r="X64" s="178" t="str">
        <f t="shared" si="136"/>
        <v/>
      </c>
      <c r="Y64" s="178" t="str">
        <f t="shared" si="136"/>
        <v/>
      </c>
      <c r="Z64" s="178" t="str">
        <f t="shared" si="136"/>
        <v/>
      </c>
      <c r="AA64" s="178" t="str">
        <f t="shared" si="136"/>
        <v/>
      </c>
      <c r="AB64" s="178" t="str">
        <f t="shared" si="136"/>
        <v/>
      </c>
      <c r="AC64" s="178" t="str">
        <f t="shared" si="136"/>
        <v/>
      </c>
      <c r="AD64" s="178" t="str">
        <f t="shared" si="136"/>
        <v/>
      </c>
      <c r="AE64" s="178" t="str">
        <f t="shared" si="136"/>
        <v/>
      </c>
      <c r="AF64" s="178" t="str">
        <f t="shared" si="136"/>
        <v/>
      </c>
      <c r="AG64" s="178" t="str">
        <f t="shared" si="136"/>
        <v/>
      </c>
      <c r="AH64" s="178" t="str">
        <f t="shared" si="136"/>
        <v/>
      </c>
      <c r="AI64" s="178" t="str">
        <f t="shared" si="136"/>
        <v/>
      </c>
      <c r="AJ64" s="178" t="str">
        <f t="shared" si="136"/>
        <v/>
      </c>
      <c r="AK64" s="178" t="str">
        <f t="shared" si="136"/>
        <v/>
      </c>
      <c r="AL64" s="178" t="str">
        <f t="shared" si="136"/>
        <v/>
      </c>
      <c r="AM64" s="178" t="str">
        <f t="shared" si="136"/>
        <v/>
      </c>
      <c r="AN64" s="178">
        <f t="shared" si="136"/>
        <v>0.8</v>
      </c>
      <c r="AO64" s="179">
        <f t="shared" si="136"/>
        <v>0</v>
      </c>
      <c r="AP64" s="177">
        <f>AQ64+('Chain Ladder - Count'!AO181-'Chain Ladder - Count'!AP181)</f>
        <v>60.8</v>
      </c>
      <c r="AQ64" s="179">
        <f t="shared" si="135"/>
        <v>0.8</v>
      </c>
      <c r="AR64" s="183">
        <f>'Chain Ladder - Amount'!AQ181+AS64</f>
        <v>3249878.6150712832</v>
      </c>
      <c r="AS64" s="184">
        <f t="shared" si="132"/>
        <v>37878.615071283108</v>
      </c>
      <c r="AT64" s="182">
        <f>AR64/'B-F Method'!F12</f>
        <v>0.98384276547984051</v>
      </c>
    </row>
    <row r="65" spans="2:46" ht="14" x14ac:dyDescent="0.3">
      <c r="B65" s="245"/>
      <c r="C65" s="122">
        <f t="shared" si="133"/>
        <v>2016</v>
      </c>
      <c r="D65" s="29" t="s">
        <v>161</v>
      </c>
      <c r="E65" s="78"/>
      <c r="F65" s="177" t="str">
        <f t="shared" ref="F65:AO65" si="137">IF(F10&lt;&gt;"","",F$50*$E10)</f>
        <v/>
      </c>
      <c r="G65" s="178" t="str">
        <f t="shared" si="137"/>
        <v/>
      </c>
      <c r="H65" s="178" t="str">
        <f t="shared" si="137"/>
        <v/>
      </c>
      <c r="I65" s="178" t="str">
        <f t="shared" si="137"/>
        <v/>
      </c>
      <c r="J65" s="178" t="str">
        <f t="shared" si="137"/>
        <v/>
      </c>
      <c r="K65" s="178" t="str">
        <f t="shared" si="137"/>
        <v/>
      </c>
      <c r="L65" s="178" t="str">
        <f t="shared" si="137"/>
        <v/>
      </c>
      <c r="M65" s="178" t="str">
        <f t="shared" si="137"/>
        <v/>
      </c>
      <c r="N65" s="178" t="str">
        <f t="shared" si="137"/>
        <v/>
      </c>
      <c r="O65" s="178" t="str">
        <f t="shared" si="137"/>
        <v/>
      </c>
      <c r="P65" s="178" t="str">
        <f t="shared" si="137"/>
        <v/>
      </c>
      <c r="Q65" s="178" t="str">
        <f t="shared" si="137"/>
        <v/>
      </c>
      <c r="R65" s="178" t="str">
        <f t="shared" si="137"/>
        <v/>
      </c>
      <c r="S65" s="178" t="str">
        <f t="shared" si="137"/>
        <v/>
      </c>
      <c r="T65" s="178" t="str">
        <f t="shared" si="137"/>
        <v/>
      </c>
      <c r="U65" s="178" t="str">
        <f t="shared" si="137"/>
        <v/>
      </c>
      <c r="V65" s="178" t="str">
        <f t="shared" si="137"/>
        <v/>
      </c>
      <c r="W65" s="178" t="str">
        <f t="shared" si="137"/>
        <v/>
      </c>
      <c r="X65" s="178" t="str">
        <f t="shared" si="137"/>
        <v/>
      </c>
      <c r="Y65" s="178" t="str">
        <f t="shared" si="137"/>
        <v/>
      </c>
      <c r="Z65" s="178" t="str">
        <f t="shared" si="137"/>
        <v/>
      </c>
      <c r="AA65" s="178" t="str">
        <f t="shared" si="137"/>
        <v/>
      </c>
      <c r="AB65" s="178" t="str">
        <f t="shared" si="137"/>
        <v/>
      </c>
      <c r="AC65" s="178" t="str">
        <f t="shared" si="137"/>
        <v/>
      </c>
      <c r="AD65" s="178" t="str">
        <f t="shared" si="137"/>
        <v/>
      </c>
      <c r="AE65" s="178" t="str">
        <f t="shared" si="137"/>
        <v/>
      </c>
      <c r="AF65" s="178" t="str">
        <f t="shared" si="137"/>
        <v/>
      </c>
      <c r="AG65" s="178" t="str">
        <f t="shared" si="137"/>
        <v/>
      </c>
      <c r="AH65" s="178" t="str">
        <f t="shared" si="137"/>
        <v/>
      </c>
      <c r="AI65" s="178" t="str">
        <f t="shared" si="137"/>
        <v/>
      </c>
      <c r="AJ65" s="178" t="str">
        <f t="shared" si="137"/>
        <v/>
      </c>
      <c r="AK65" s="178" t="str">
        <f t="shared" si="137"/>
        <v/>
      </c>
      <c r="AL65" s="178" t="str">
        <f t="shared" si="137"/>
        <v/>
      </c>
      <c r="AM65" s="178">
        <f t="shared" si="137"/>
        <v>0</v>
      </c>
      <c r="AN65" s="178">
        <f t="shared" si="137"/>
        <v>0.8</v>
      </c>
      <c r="AO65" s="179">
        <f t="shared" si="137"/>
        <v>0</v>
      </c>
      <c r="AP65" s="177">
        <f>AQ65+('Chain Ladder - Count'!AO182-'Chain Ladder - Count'!AP182)</f>
        <v>52.599999999999994</v>
      </c>
      <c r="AQ65" s="179">
        <f t="shared" si="135"/>
        <v>0.8</v>
      </c>
      <c r="AR65" s="183">
        <f>'Chain Ladder - Amount'!AQ182+AS65</f>
        <v>2707478.6150712832</v>
      </c>
      <c r="AS65" s="184">
        <f t="shared" si="132"/>
        <v>37878.615071283108</v>
      </c>
      <c r="AT65" s="182">
        <f>AR65/'B-F Method'!F13</f>
        <v>0.81964084313063901</v>
      </c>
    </row>
    <row r="66" spans="2:46" ht="14" x14ac:dyDescent="0.3">
      <c r="B66" s="245"/>
      <c r="C66" s="122">
        <f t="shared" si="133"/>
        <v>2017</v>
      </c>
      <c r="D66" s="29" t="s">
        <v>162</v>
      </c>
      <c r="E66" s="78"/>
      <c r="F66" s="177" t="str">
        <f t="shared" ref="F66:AO66" si="138">IF(F11&lt;&gt;"","",F$50*$E11)</f>
        <v/>
      </c>
      <c r="G66" s="178" t="str">
        <f t="shared" si="138"/>
        <v/>
      </c>
      <c r="H66" s="178" t="str">
        <f t="shared" si="138"/>
        <v/>
      </c>
      <c r="I66" s="178" t="str">
        <f t="shared" si="138"/>
        <v/>
      </c>
      <c r="J66" s="178" t="str">
        <f t="shared" si="138"/>
        <v/>
      </c>
      <c r="K66" s="178" t="str">
        <f t="shared" si="138"/>
        <v/>
      </c>
      <c r="L66" s="178" t="str">
        <f t="shared" si="138"/>
        <v/>
      </c>
      <c r="M66" s="178" t="str">
        <f t="shared" si="138"/>
        <v/>
      </c>
      <c r="N66" s="178" t="str">
        <f t="shared" si="138"/>
        <v/>
      </c>
      <c r="O66" s="178" t="str">
        <f t="shared" si="138"/>
        <v/>
      </c>
      <c r="P66" s="178" t="str">
        <f t="shared" si="138"/>
        <v/>
      </c>
      <c r="Q66" s="178" t="str">
        <f t="shared" si="138"/>
        <v/>
      </c>
      <c r="R66" s="178" t="str">
        <f t="shared" si="138"/>
        <v/>
      </c>
      <c r="S66" s="178" t="str">
        <f t="shared" si="138"/>
        <v/>
      </c>
      <c r="T66" s="178" t="str">
        <f t="shared" si="138"/>
        <v/>
      </c>
      <c r="U66" s="178" t="str">
        <f t="shared" si="138"/>
        <v/>
      </c>
      <c r="V66" s="178" t="str">
        <f t="shared" si="138"/>
        <v/>
      </c>
      <c r="W66" s="178" t="str">
        <f t="shared" si="138"/>
        <v/>
      </c>
      <c r="X66" s="178" t="str">
        <f t="shared" si="138"/>
        <v/>
      </c>
      <c r="Y66" s="178" t="str">
        <f t="shared" si="138"/>
        <v/>
      </c>
      <c r="Z66" s="178" t="str">
        <f t="shared" si="138"/>
        <v/>
      </c>
      <c r="AA66" s="178" t="str">
        <f t="shared" si="138"/>
        <v/>
      </c>
      <c r="AB66" s="178" t="str">
        <f t="shared" si="138"/>
        <v/>
      </c>
      <c r="AC66" s="178" t="str">
        <f t="shared" si="138"/>
        <v/>
      </c>
      <c r="AD66" s="178" t="str">
        <f t="shared" si="138"/>
        <v/>
      </c>
      <c r="AE66" s="178" t="str">
        <f t="shared" si="138"/>
        <v/>
      </c>
      <c r="AF66" s="178" t="str">
        <f t="shared" si="138"/>
        <v/>
      </c>
      <c r="AG66" s="178" t="str">
        <f t="shared" si="138"/>
        <v/>
      </c>
      <c r="AH66" s="178" t="str">
        <f t="shared" si="138"/>
        <v/>
      </c>
      <c r="AI66" s="178" t="str">
        <f t="shared" si="138"/>
        <v/>
      </c>
      <c r="AJ66" s="178" t="str">
        <f t="shared" si="138"/>
        <v/>
      </c>
      <c r="AK66" s="178" t="str">
        <f t="shared" si="138"/>
        <v/>
      </c>
      <c r="AL66" s="178">
        <f t="shared" si="138"/>
        <v>0.87139966273187175</v>
      </c>
      <c r="AM66" s="178">
        <f t="shared" si="138"/>
        <v>0</v>
      </c>
      <c r="AN66" s="178">
        <f t="shared" si="138"/>
        <v>0.995885328836425</v>
      </c>
      <c r="AO66" s="179">
        <f t="shared" si="138"/>
        <v>0</v>
      </c>
      <c r="AP66" s="177">
        <f>AQ66+('Chain Ladder - Count'!AO183-'Chain Ladder - Count'!AP183)</f>
        <v>65.467284991568292</v>
      </c>
      <c r="AQ66" s="179">
        <f t="shared" si="135"/>
        <v>1.8672849915682967</v>
      </c>
      <c r="AR66" s="183">
        <f>'Chain Ladder - Amount'!AQ183+AS66</f>
        <v>3663412.7117799995</v>
      </c>
      <c r="AS66" s="184">
        <f t="shared" si="132"/>
        <v>88412.711779999547</v>
      </c>
      <c r="AT66" s="182">
        <f>AR66/'B-F Method'!F14</f>
        <v>0.84676263887896897</v>
      </c>
    </row>
    <row r="67" spans="2:46" ht="14" x14ac:dyDescent="0.3">
      <c r="B67" s="245"/>
      <c r="C67" s="122">
        <f t="shared" si="133"/>
        <v>2017</v>
      </c>
      <c r="D67" s="29" t="s">
        <v>163</v>
      </c>
      <c r="E67" s="78"/>
      <c r="F67" s="177" t="str">
        <f t="shared" ref="F67:AO67" si="139">IF(F12&lt;&gt;"","",F$50*$E12)</f>
        <v/>
      </c>
      <c r="G67" s="178" t="str">
        <f t="shared" si="139"/>
        <v/>
      </c>
      <c r="H67" s="178" t="str">
        <f t="shared" si="139"/>
        <v/>
      </c>
      <c r="I67" s="178" t="str">
        <f t="shared" si="139"/>
        <v/>
      </c>
      <c r="J67" s="178" t="str">
        <f t="shared" si="139"/>
        <v/>
      </c>
      <c r="K67" s="178" t="str">
        <f t="shared" si="139"/>
        <v/>
      </c>
      <c r="L67" s="178" t="str">
        <f t="shared" si="139"/>
        <v/>
      </c>
      <c r="M67" s="178" t="str">
        <f t="shared" si="139"/>
        <v/>
      </c>
      <c r="N67" s="178" t="str">
        <f t="shared" si="139"/>
        <v/>
      </c>
      <c r="O67" s="178" t="str">
        <f t="shared" si="139"/>
        <v/>
      </c>
      <c r="P67" s="178" t="str">
        <f t="shared" si="139"/>
        <v/>
      </c>
      <c r="Q67" s="178" t="str">
        <f t="shared" si="139"/>
        <v/>
      </c>
      <c r="R67" s="178" t="str">
        <f t="shared" si="139"/>
        <v/>
      </c>
      <c r="S67" s="178" t="str">
        <f t="shared" si="139"/>
        <v/>
      </c>
      <c r="T67" s="178" t="str">
        <f t="shared" si="139"/>
        <v/>
      </c>
      <c r="U67" s="178" t="str">
        <f t="shared" si="139"/>
        <v/>
      </c>
      <c r="V67" s="178" t="str">
        <f t="shared" si="139"/>
        <v/>
      </c>
      <c r="W67" s="178" t="str">
        <f t="shared" si="139"/>
        <v/>
      </c>
      <c r="X67" s="178" t="str">
        <f t="shared" si="139"/>
        <v/>
      </c>
      <c r="Y67" s="178" t="str">
        <f t="shared" si="139"/>
        <v/>
      </c>
      <c r="Z67" s="178" t="str">
        <f t="shared" si="139"/>
        <v/>
      </c>
      <c r="AA67" s="178" t="str">
        <f t="shared" si="139"/>
        <v/>
      </c>
      <c r="AB67" s="178" t="str">
        <f t="shared" si="139"/>
        <v/>
      </c>
      <c r="AC67" s="178" t="str">
        <f t="shared" si="139"/>
        <v/>
      </c>
      <c r="AD67" s="178" t="str">
        <f t="shared" si="139"/>
        <v/>
      </c>
      <c r="AE67" s="178" t="str">
        <f t="shared" si="139"/>
        <v/>
      </c>
      <c r="AF67" s="178" t="str">
        <f t="shared" si="139"/>
        <v/>
      </c>
      <c r="AG67" s="178" t="str">
        <f t="shared" si="139"/>
        <v/>
      </c>
      <c r="AH67" s="178" t="str">
        <f t="shared" si="139"/>
        <v/>
      </c>
      <c r="AI67" s="178" t="str">
        <f t="shared" si="139"/>
        <v/>
      </c>
      <c r="AJ67" s="178" t="str">
        <f t="shared" si="139"/>
        <v/>
      </c>
      <c r="AK67" s="178">
        <f t="shared" si="139"/>
        <v>0.81794266441821251</v>
      </c>
      <c r="AL67" s="178">
        <f t="shared" si="139"/>
        <v>0.87139966273187175</v>
      </c>
      <c r="AM67" s="178">
        <f t="shared" si="139"/>
        <v>0</v>
      </c>
      <c r="AN67" s="178">
        <f t="shared" si="139"/>
        <v>0.995885328836425</v>
      </c>
      <c r="AO67" s="179">
        <f t="shared" si="139"/>
        <v>0</v>
      </c>
      <c r="AP67" s="177">
        <f>AQ67+('Chain Ladder - Count'!AO184-'Chain Ladder - Count'!AP184)</f>
        <v>65.485227655986506</v>
      </c>
      <c r="AQ67" s="179">
        <f t="shared" si="135"/>
        <v>2.6852276559865094</v>
      </c>
      <c r="AR67" s="183">
        <f>'Chain Ladder - Amount'!AQ184+AS67</f>
        <v>3539140.880949846</v>
      </c>
      <c r="AS67" s="184">
        <f t="shared" si="132"/>
        <v>127140.880949846</v>
      </c>
      <c r="AT67" s="182">
        <f>AR67/'B-F Method'!F15</f>
        <v>0.81803839957235469</v>
      </c>
    </row>
    <row r="68" spans="2:46" ht="14" x14ac:dyDescent="0.3">
      <c r="B68" s="245"/>
      <c r="C68" s="122">
        <f t="shared" si="133"/>
        <v>2017</v>
      </c>
      <c r="D68" s="29" t="s">
        <v>164</v>
      </c>
      <c r="E68" s="78"/>
      <c r="F68" s="177" t="str">
        <f t="shared" ref="F68:AO68" si="140">IF(F13&lt;&gt;"","",F$50*$E13)</f>
        <v/>
      </c>
      <c r="G68" s="178" t="str">
        <f t="shared" si="140"/>
        <v/>
      </c>
      <c r="H68" s="178" t="str">
        <f t="shared" si="140"/>
        <v/>
      </c>
      <c r="I68" s="178" t="str">
        <f t="shared" si="140"/>
        <v/>
      </c>
      <c r="J68" s="178" t="str">
        <f t="shared" si="140"/>
        <v/>
      </c>
      <c r="K68" s="178" t="str">
        <f t="shared" si="140"/>
        <v/>
      </c>
      <c r="L68" s="178" t="str">
        <f t="shared" si="140"/>
        <v/>
      </c>
      <c r="M68" s="178" t="str">
        <f t="shared" si="140"/>
        <v/>
      </c>
      <c r="N68" s="178" t="str">
        <f t="shared" si="140"/>
        <v/>
      </c>
      <c r="O68" s="178" t="str">
        <f t="shared" si="140"/>
        <v/>
      </c>
      <c r="P68" s="178" t="str">
        <f t="shared" si="140"/>
        <v/>
      </c>
      <c r="Q68" s="178" t="str">
        <f t="shared" si="140"/>
        <v/>
      </c>
      <c r="R68" s="178" t="str">
        <f t="shared" si="140"/>
        <v/>
      </c>
      <c r="S68" s="178" t="str">
        <f t="shared" si="140"/>
        <v/>
      </c>
      <c r="T68" s="178" t="str">
        <f t="shared" si="140"/>
        <v/>
      </c>
      <c r="U68" s="178" t="str">
        <f t="shared" si="140"/>
        <v/>
      </c>
      <c r="V68" s="178" t="str">
        <f t="shared" si="140"/>
        <v/>
      </c>
      <c r="W68" s="178" t="str">
        <f t="shared" si="140"/>
        <v/>
      </c>
      <c r="X68" s="178" t="str">
        <f t="shared" si="140"/>
        <v/>
      </c>
      <c r="Y68" s="178" t="str">
        <f t="shared" si="140"/>
        <v/>
      </c>
      <c r="Z68" s="178" t="str">
        <f t="shared" si="140"/>
        <v/>
      </c>
      <c r="AA68" s="178" t="str">
        <f t="shared" si="140"/>
        <v/>
      </c>
      <c r="AB68" s="178" t="str">
        <f t="shared" si="140"/>
        <v/>
      </c>
      <c r="AC68" s="178" t="str">
        <f t="shared" si="140"/>
        <v/>
      </c>
      <c r="AD68" s="178" t="str">
        <f t="shared" si="140"/>
        <v/>
      </c>
      <c r="AE68" s="178" t="str">
        <f t="shared" si="140"/>
        <v/>
      </c>
      <c r="AF68" s="178" t="str">
        <f t="shared" si="140"/>
        <v/>
      </c>
      <c r="AG68" s="178" t="str">
        <f t="shared" si="140"/>
        <v/>
      </c>
      <c r="AH68" s="178" t="str">
        <f t="shared" si="140"/>
        <v/>
      </c>
      <c r="AI68" s="178" t="str">
        <f t="shared" si="140"/>
        <v/>
      </c>
      <c r="AJ68" s="178">
        <f t="shared" si="140"/>
        <v>1.1632377740303541</v>
      </c>
      <c r="AK68" s="178">
        <f t="shared" si="140"/>
        <v>0.81794266441821251</v>
      </c>
      <c r="AL68" s="178">
        <f t="shared" si="140"/>
        <v>0.87139966273187175</v>
      </c>
      <c r="AM68" s="178">
        <f t="shared" si="140"/>
        <v>0</v>
      </c>
      <c r="AN68" s="178">
        <f t="shared" si="140"/>
        <v>0.995885328836425</v>
      </c>
      <c r="AO68" s="179">
        <f t="shared" si="140"/>
        <v>0</v>
      </c>
      <c r="AP68" s="177">
        <f>AQ68+('Chain Ladder - Count'!AO185-'Chain Ladder - Count'!AP185)</f>
        <v>56.048465430016854</v>
      </c>
      <c r="AQ68" s="179">
        <f t="shared" si="135"/>
        <v>3.8484654300168635</v>
      </c>
      <c r="AR68" s="183">
        <f>'Chain Ladder - Amount'!AQ185+AS68</f>
        <v>2664618.1757984362</v>
      </c>
      <c r="AS68" s="184">
        <f t="shared" si="132"/>
        <v>182218.17579843599</v>
      </c>
      <c r="AT68" s="182">
        <f>AR68/'B-F Method'!F16</f>
        <v>0.6159008814072835</v>
      </c>
    </row>
    <row r="69" spans="2:46" ht="14" x14ac:dyDescent="0.3">
      <c r="B69" s="245"/>
      <c r="C69" s="122">
        <f t="shared" si="133"/>
        <v>2017</v>
      </c>
      <c r="D69" s="29" t="s">
        <v>165</v>
      </c>
      <c r="E69" s="78"/>
      <c r="F69" s="177" t="str">
        <f t="shared" ref="F69:AO69" si="141">IF(F14&lt;&gt;"","",F$50*$E14)</f>
        <v/>
      </c>
      <c r="G69" s="178" t="str">
        <f t="shared" si="141"/>
        <v/>
      </c>
      <c r="H69" s="178" t="str">
        <f t="shared" si="141"/>
        <v/>
      </c>
      <c r="I69" s="178" t="str">
        <f t="shared" si="141"/>
        <v/>
      </c>
      <c r="J69" s="178" t="str">
        <f t="shared" si="141"/>
        <v/>
      </c>
      <c r="K69" s="178" t="str">
        <f t="shared" si="141"/>
        <v/>
      </c>
      <c r="L69" s="178" t="str">
        <f t="shared" si="141"/>
        <v/>
      </c>
      <c r="M69" s="178" t="str">
        <f t="shared" si="141"/>
        <v/>
      </c>
      <c r="N69" s="178" t="str">
        <f t="shared" si="141"/>
        <v/>
      </c>
      <c r="O69" s="178" t="str">
        <f t="shared" si="141"/>
        <v/>
      </c>
      <c r="P69" s="178" t="str">
        <f t="shared" si="141"/>
        <v/>
      </c>
      <c r="Q69" s="178" t="str">
        <f t="shared" si="141"/>
        <v/>
      </c>
      <c r="R69" s="178" t="str">
        <f t="shared" si="141"/>
        <v/>
      </c>
      <c r="S69" s="178" t="str">
        <f t="shared" si="141"/>
        <v/>
      </c>
      <c r="T69" s="178" t="str">
        <f t="shared" si="141"/>
        <v/>
      </c>
      <c r="U69" s="178" t="str">
        <f t="shared" si="141"/>
        <v/>
      </c>
      <c r="V69" s="178" t="str">
        <f t="shared" si="141"/>
        <v/>
      </c>
      <c r="W69" s="178" t="str">
        <f t="shared" si="141"/>
        <v/>
      </c>
      <c r="X69" s="178" t="str">
        <f t="shared" si="141"/>
        <v/>
      </c>
      <c r="Y69" s="178" t="str">
        <f t="shared" si="141"/>
        <v/>
      </c>
      <c r="Z69" s="178" t="str">
        <f t="shared" si="141"/>
        <v/>
      </c>
      <c r="AA69" s="178" t="str">
        <f t="shared" si="141"/>
        <v/>
      </c>
      <c r="AB69" s="178" t="str">
        <f t="shared" si="141"/>
        <v/>
      </c>
      <c r="AC69" s="178" t="str">
        <f t="shared" si="141"/>
        <v/>
      </c>
      <c r="AD69" s="178" t="str">
        <f t="shared" si="141"/>
        <v/>
      </c>
      <c r="AE69" s="178" t="str">
        <f t="shared" si="141"/>
        <v/>
      </c>
      <c r="AF69" s="178" t="str">
        <f t="shared" si="141"/>
        <v/>
      </c>
      <c r="AG69" s="178" t="str">
        <f t="shared" si="141"/>
        <v/>
      </c>
      <c r="AH69" s="178" t="str">
        <f t="shared" si="141"/>
        <v/>
      </c>
      <c r="AI69" s="178">
        <f t="shared" si="141"/>
        <v>0.64779571187665619</v>
      </c>
      <c r="AJ69" s="178">
        <f t="shared" si="141"/>
        <v>1.1632377740303541</v>
      </c>
      <c r="AK69" s="178">
        <f t="shared" si="141"/>
        <v>0.81794266441821251</v>
      </c>
      <c r="AL69" s="178">
        <f t="shared" si="141"/>
        <v>0.87139966273187175</v>
      </c>
      <c r="AM69" s="178">
        <f t="shared" si="141"/>
        <v>0</v>
      </c>
      <c r="AN69" s="178">
        <f t="shared" si="141"/>
        <v>0.995885328836425</v>
      </c>
      <c r="AO69" s="179">
        <f t="shared" si="141"/>
        <v>0</v>
      </c>
      <c r="AP69" s="177">
        <f>AQ69+('Chain Ladder - Count'!AO186-'Chain Ladder - Count'!AP186)</f>
        <v>78.496261141893513</v>
      </c>
      <c r="AQ69" s="179">
        <f t="shared" si="135"/>
        <v>4.4962611418935197</v>
      </c>
      <c r="AR69" s="183">
        <f>'Chain Ladder - Amount'!AQ186+AS69</f>
        <v>4155890.1813171906</v>
      </c>
      <c r="AS69" s="184">
        <f t="shared" si="132"/>
        <v>212890.18131719058</v>
      </c>
      <c r="AT69" s="182">
        <f>AR69/'B-F Method'!F17</f>
        <v>0.96059407270918273</v>
      </c>
    </row>
    <row r="70" spans="2:46" ht="14" x14ac:dyDescent="0.3">
      <c r="B70" s="245"/>
      <c r="C70" s="122">
        <f t="shared" si="133"/>
        <v>2018</v>
      </c>
      <c r="D70" s="29" t="s">
        <v>166</v>
      </c>
      <c r="E70" s="78"/>
      <c r="F70" s="177" t="str">
        <f t="shared" ref="F70:AO70" si="142">IF(F15&lt;&gt;"","",F$50*$E15)</f>
        <v/>
      </c>
      <c r="G70" s="178" t="str">
        <f t="shared" si="142"/>
        <v/>
      </c>
      <c r="H70" s="178" t="str">
        <f t="shared" si="142"/>
        <v/>
      </c>
      <c r="I70" s="178" t="str">
        <f t="shared" si="142"/>
        <v/>
      </c>
      <c r="J70" s="178" t="str">
        <f t="shared" si="142"/>
        <v/>
      </c>
      <c r="K70" s="178" t="str">
        <f t="shared" si="142"/>
        <v/>
      </c>
      <c r="L70" s="178" t="str">
        <f t="shared" si="142"/>
        <v/>
      </c>
      <c r="M70" s="178" t="str">
        <f t="shared" si="142"/>
        <v/>
      </c>
      <c r="N70" s="178" t="str">
        <f t="shared" si="142"/>
        <v/>
      </c>
      <c r="O70" s="178" t="str">
        <f t="shared" si="142"/>
        <v/>
      </c>
      <c r="P70" s="178" t="str">
        <f t="shared" si="142"/>
        <v/>
      </c>
      <c r="Q70" s="178" t="str">
        <f t="shared" si="142"/>
        <v/>
      </c>
      <c r="R70" s="178" t="str">
        <f t="shared" si="142"/>
        <v/>
      </c>
      <c r="S70" s="178" t="str">
        <f t="shared" si="142"/>
        <v/>
      </c>
      <c r="T70" s="178" t="str">
        <f t="shared" si="142"/>
        <v/>
      </c>
      <c r="U70" s="178" t="str">
        <f t="shared" si="142"/>
        <v/>
      </c>
      <c r="V70" s="178" t="str">
        <f t="shared" si="142"/>
        <v/>
      </c>
      <c r="W70" s="178" t="str">
        <f t="shared" si="142"/>
        <v/>
      </c>
      <c r="X70" s="178" t="str">
        <f t="shared" si="142"/>
        <v/>
      </c>
      <c r="Y70" s="178" t="str">
        <f t="shared" si="142"/>
        <v/>
      </c>
      <c r="Z70" s="178" t="str">
        <f t="shared" si="142"/>
        <v/>
      </c>
      <c r="AA70" s="178" t="str">
        <f t="shared" si="142"/>
        <v/>
      </c>
      <c r="AB70" s="178" t="str">
        <f t="shared" si="142"/>
        <v/>
      </c>
      <c r="AC70" s="178" t="str">
        <f t="shared" si="142"/>
        <v/>
      </c>
      <c r="AD70" s="178" t="str">
        <f t="shared" si="142"/>
        <v/>
      </c>
      <c r="AE70" s="178" t="str">
        <f t="shared" si="142"/>
        <v/>
      </c>
      <c r="AF70" s="178" t="str">
        <f t="shared" si="142"/>
        <v/>
      </c>
      <c r="AG70" s="178" t="str">
        <f t="shared" si="142"/>
        <v/>
      </c>
      <c r="AH70" s="178">
        <f t="shared" si="142"/>
        <v>0.72445223626313138</v>
      </c>
      <c r="AI70" s="178">
        <f t="shared" si="142"/>
        <v>0.70378239084946936</v>
      </c>
      <c r="AJ70" s="178">
        <f t="shared" si="142"/>
        <v>1.2637722768522677</v>
      </c>
      <c r="AK70" s="178">
        <f t="shared" si="142"/>
        <v>0.88863453923517532</v>
      </c>
      <c r="AL70" s="178">
        <f t="shared" si="142"/>
        <v>0.9467116357504215</v>
      </c>
      <c r="AM70" s="178">
        <f t="shared" si="142"/>
        <v>0</v>
      </c>
      <c r="AN70" s="178">
        <f t="shared" si="142"/>
        <v>1.081956155143339</v>
      </c>
      <c r="AO70" s="179">
        <f t="shared" si="142"/>
        <v>0</v>
      </c>
      <c r="AP70" s="177">
        <f>AQ70+('Chain Ladder - Count'!AO187-'Chain Ladder - Count'!AP187)</f>
        <v>62.409309234093804</v>
      </c>
      <c r="AQ70" s="179">
        <f t="shared" si="135"/>
        <v>5.6093092340938044</v>
      </c>
      <c r="AR70" s="183">
        <f>'Chain Ladder - Amount'!AQ187+AS70</f>
        <v>3119191.0816175411</v>
      </c>
      <c r="AS70" s="184">
        <f t="shared" si="132"/>
        <v>265591.08161754132</v>
      </c>
      <c r="AT70" s="182">
        <f>AR70/'B-F Method'!F18</f>
        <v>0.62313718698814657</v>
      </c>
    </row>
    <row r="71" spans="2:46" ht="14" x14ac:dyDescent="0.3">
      <c r="B71" s="245"/>
      <c r="C71" s="122">
        <f t="shared" si="133"/>
        <v>2018</v>
      </c>
      <c r="D71" s="29" t="s">
        <v>167</v>
      </c>
      <c r="E71" s="78"/>
      <c r="F71" s="177" t="str">
        <f t="shared" ref="F71:AO71" si="143">IF(F16&lt;&gt;"","",F$50*$E16)</f>
        <v/>
      </c>
      <c r="G71" s="178" t="str">
        <f t="shared" si="143"/>
        <v/>
      </c>
      <c r="H71" s="178" t="str">
        <f t="shared" si="143"/>
        <v/>
      </c>
      <c r="I71" s="178" t="str">
        <f t="shared" si="143"/>
        <v/>
      </c>
      <c r="J71" s="178" t="str">
        <f t="shared" si="143"/>
        <v/>
      </c>
      <c r="K71" s="178" t="str">
        <f t="shared" si="143"/>
        <v/>
      </c>
      <c r="L71" s="178" t="str">
        <f t="shared" si="143"/>
        <v/>
      </c>
      <c r="M71" s="178" t="str">
        <f t="shared" si="143"/>
        <v/>
      </c>
      <c r="N71" s="178" t="str">
        <f t="shared" si="143"/>
        <v/>
      </c>
      <c r="O71" s="178" t="str">
        <f t="shared" si="143"/>
        <v/>
      </c>
      <c r="P71" s="178" t="str">
        <f t="shared" si="143"/>
        <v/>
      </c>
      <c r="Q71" s="178" t="str">
        <f t="shared" si="143"/>
        <v/>
      </c>
      <c r="R71" s="178" t="str">
        <f t="shared" si="143"/>
        <v/>
      </c>
      <c r="S71" s="178" t="str">
        <f t="shared" si="143"/>
        <v/>
      </c>
      <c r="T71" s="178" t="str">
        <f t="shared" si="143"/>
        <v/>
      </c>
      <c r="U71" s="178" t="str">
        <f t="shared" si="143"/>
        <v/>
      </c>
      <c r="V71" s="178" t="str">
        <f t="shared" si="143"/>
        <v/>
      </c>
      <c r="W71" s="178" t="str">
        <f t="shared" si="143"/>
        <v/>
      </c>
      <c r="X71" s="178" t="str">
        <f t="shared" si="143"/>
        <v/>
      </c>
      <c r="Y71" s="178" t="str">
        <f t="shared" si="143"/>
        <v/>
      </c>
      <c r="Z71" s="178" t="str">
        <f t="shared" si="143"/>
        <v/>
      </c>
      <c r="AA71" s="178" t="str">
        <f t="shared" si="143"/>
        <v/>
      </c>
      <c r="AB71" s="178" t="str">
        <f t="shared" si="143"/>
        <v/>
      </c>
      <c r="AC71" s="178" t="str">
        <f t="shared" si="143"/>
        <v/>
      </c>
      <c r="AD71" s="178" t="str">
        <f t="shared" si="143"/>
        <v/>
      </c>
      <c r="AE71" s="178" t="str">
        <f t="shared" si="143"/>
        <v/>
      </c>
      <c r="AF71" s="178" t="str">
        <f t="shared" si="143"/>
        <v/>
      </c>
      <c r="AG71" s="178">
        <f t="shared" si="143"/>
        <v>1.1709112508856474</v>
      </c>
      <c r="AH71" s="178">
        <f t="shared" si="143"/>
        <v>0.72445223626313138</v>
      </c>
      <c r="AI71" s="178">
        <f t="shared" si="143"/>
        <v>0.70378239084946936</v>
      </c>
      <c r="AJ71" s="178">
        <f t="shared" si="143"/>
        <v>1.2637722768522677</v>
      </c>
      <c r="AK71" s="178">
        <f t="shared" si="143"/>
        <v>0.88863453923517532</v>
      </c>
      <c r="AL71" s="178">
        <f t="shared" si="143"/>
        <v>0.9467116357504215</v>
      </c>
      <c r="AM71" s="178">
        <f t="shared" si="143"/>
        <v>0</v>
      </c>
      <c r="AN71" s="178">
        <f t="shared" si="143"/>
        <v>1.081956155143339</v>
      </c>
      <c r="AO71" s="179">
        <f t="shared" si="143"/>
        <v>0</v>
      </c>
      <c r="AP71" s="177">
        <f>AQ71+('Chain Ladder - Count'!AO188-'Chain Ladder - Count'!AP188)</f>
        <v>73.380220484979446</v>
      </c>
      <c r="AQ71" s="179">
        <f t="shared" si="135"/>
        <v>6.7802204849794521</v>
      </c>
      <c r="AR71" s="183">
        <f>'Chain Ladder - Amount'!AQ188+AS71</f>
        <v>3757431.7023112066</v>
      </c>
      <c r="AS71" s="184">
        <f t="shared" si="132"/>
        <v>321031.70231120643</v>
      </c>
      <c r="AT71" s="182">
        <f>AR71/'B-F Method'!F19</f>
        <v>0.75064186836033597</v>
      </c>
    </row>
    <row r="72" spans="2:46" ht="14" x14ac:dyDescent="0.3">
      <c r="B72" s="245"/>
      <c r="C72" s="122">
        <f t="shared" si="133"/>
        <v>2018</v>
      </c>
      <c r="D72" s="29" t="s">
        <v>168</v>
      </c>
      <c r="E72" s="78"/>
      <c r="F72" s="177" t="str">
        <f t="shared" ref="F72:AO72" si="144">IF(F17&lt;&gt;"","",F$50*$E17)</f>
        <v/>
      </c>
      <c r="G72" s="178" t="str">
        <f t="shared" si="144"/>
        <v/>
      </c>
      <c r="H72" s="178" t="str">
        <f t="shared" si="144"/>
        <v/>
      </c>
      <c r="I72" s="178" t="str">
        <f t="shared" si="144"/>
        <v/>
      </c>
      <c r="J72" s="178" t="str">
        <f t="shared" si="144"/>
        <v/>
      </c>
      <c r="K72" s="178" t="str">
        <f t="shared" si="144"/>
        <v/>
      </c>
      <c r="L72" s="178" t="str">
        <f t="shared" si="144"/>
        <v/>
      </c>
      <c r="M72" s="178" t="str">
        <f t="shared" si="144"/>
        <v/>
      </c>
      <c r="N72" s="178" t="str">
        <f t="shared" si="144"/>
        <v/>
      </c>
      <c r="O72" s="178" t="str">
        <f t="shared" si="144"/>
        <v/>
      </c>
      <c r="P72" s="178" t="str">
        <f t="shared" si="144"/>
        <v/>
      </c>
      <c r="Q72" s="178" t="str">
        <f t="shared" si="144"/>
        <v/>
      </c>
      <c r="R72" s="178" t="str">
        <f t="shared" si="144"/>
        <v/>
      </c>
      <c r="S72" s="178" t="str">
        <f t="shared" si="144"/>
        <v/>
      </c>
      <c r="T72" s="178" t="str">
        <f t="shared" si="144"/>
        <v/>
      </c>
      <c r="U72" s="178" t="str">
        <f t="shared" si="144"/>
        <v/>
      </c>
      <c r="V72" s="178" t="str">
        <f t="shared" si="144"/>
        <v/>
      </c>
      <c r="W72" s="178" t="str">
        <f t="shared" si="144"/>
        <v/>
      </c>
      <c r="X72" s="178" t="str">
        <f t="shared" si="144"/>
        <v/>
      </c>
      <c r="Y72" s="178" t="str">
        <f t="shared" si="144"/>
        <v/>
      </c>
      <c r="Z72" s="178" t="str">
        <f t="shared" si="144"/>
        <v/>
      </c>
      <c r="AA72" s="178" t="str">
        <f t="shared" si="144"/>
        <v/>
      </c>
      <c r="AB72" s="178" t="str">
        <f t="shared" si="144"/>
        <v/>
      </c>
      <c r="AC72" s="178" t="str">
        <f t="shared" si="144"/>
        <v/>
      </c>
      <c r="AD72" s="178" t="str">
        <f t="shared" si="144"/>
        <v/>
      </c>
      <c r="AE72" s="178" t="str">
        <f t="shared" si="144"/>
        <v/>
      </c>
      <c r="AF72" s="178">
        <f t="shared" si="144"/>
        <v>1.1203041352581344</v>
      </c>
      <c r="AG72" s="178">
        <f t="shared" si="144"/>
        <v>1.1709112508856474</v>
      </c>
      <c r="AH72" s="178">
        <f t="shared" si="144"/>
        <v>0.72445223626313138</v>
      </c>
      <c r="AI72" s="178">
        <f t="shared" si="144"/>
        <v>0.70378239084946936</v>
      </c>
      <c r="AJ72" s="178">
        <f t="shared" si="144"/>
        <v>1.2637722768522677</v>
      </c>
      <c r="AK72" s="178">
        <f t="shared" si="144"/>
        <v>0.88863453923517532</v>
      </c>
      <c r="AL72" s="178">
        <f t="shared" si="144"/>
        <v>0.9467116357504215</v>
      </c>
      <c r="AM72" s="178">
        <f t="shared" si="144"/>
        <v>0</v>
      </c>
      <c r="AN72" s="178">
        <f t="shared" si="144"/>
        <v>1.081956155143339</v>
      </c>
      <c r="AO72" s="179">
        <f t="shared" si="144"/>
        <v>0</v>
      </c>
      <c r="AP72" s="177">
        <f>AQ72+('Chain Ladder - Count'!AO189-'Chain Ladder - Count'!AP189)</f>
        <v>76.90052462023759</v>
      </c>
      <c r="AQ72" s="179">
        <f t="shared" si="135"/>
        <v>7.9005246202375865</v>
      </c>
      <c r="AR72" s="183">
        <f>'Chain Ladder - Amount'!AQ189+AS72</f>
        <v>4084076.1636889684</v>
      </c>
      <c r="AS72" s="184">
        <f t="shared" si="132"/>
        <v>374076.16368896834</v>
      </c>
      <c r="AT72" s="182">
        <f>AR72/'B-F Method'!F20</f>
        <v>0.81589734822104498</v>
      </c>
    </row>
    <row r="73" spans="2:46" ht="14" x14ac:dyDescent="0.3">
      <c r="B73" s="245"/>
      <c r="C73" s="122">
        <f t="shared" si="133"/>
        <v>2018</v>
      </c>
      <c r="D73" s="29" t="s">
        <v>169</v>
      </c>
      <c r="E73" s="78"/>
      <c r="F73" s="177" t="str">
        <f t="shared" ref="F73:AO73" si="145">IF(F18&lt;&gt;"","",F$50*$E18)</f>
        <v/>
      </c>
      <c r="G73" s="178" t="str">
        <f t="shared" si="145"/>
        <v/>
      </c>
      <c r="H73" s="178" t="str">
        <f t="shared" si="145"/>
        <v/>
      </c>
      <c r="I73" s="178" t="str">
        <f t="shared" si="145"/>
        <v/>
      </c>
      <c r="J73" s="178" t="str">
        <f t="shared" si="145"/>
        <v/>
      </c>
      <c r="K73" s="178" t="str">
        <f t="shared" si="145"/>
        <v/>
      </c>
      <c r="L73" s="178" t="str">
        <f t="shared" si="145"/>
        <v/>
      </c>
      <c r="M73" s="178" t="str">
        <f t="shared" si="145"/>
        <v/>
      </c>
      <c r="N73" s="178" t="str">
        <f t="shared" si="145"/>
        <v/>
      </c>
      <c r="O73" s="178" t="str">
        <f t="shared" si="145"/>
        <v/>
      </c>
      <c r="P73" s="178" t="str">
        <f t="shared" si="145"/>
        <v/>
      </c>
      <c r="Q73" s="178" t="str">
        <f t="shared" si="145"/>
        <v/>
      </c>
      <c r="R73" s="178" t="str">
        <f t="shared" si="145"/>
        <v/>
      </c>
      <c r="S73" s="178" t="str">
        <f t="shared" si="145"/>
        <v/>
      </c>
      <c r="T73" s="178" t="str">
        <f t="shared" si="145"/>
        <v/>
      </c>
      <c r="U73" s="178" t="str">
        <f t="shared" si="145"/>
        <v/>
      </c>
      <c r="V73" s="178" t="str">
        <f t="shared" si="145"/>
        <v/>
      </c>
      <c r="W73" s="178" t="str">
        <f t="shared" si="145"/>
        <v/>
      </c>
      <c r="X73" s="178" t="str">
        <f t="shared" si="145"/>
        <v/>
      </c>
      <c r="Y73" s="178" t="str">
        <f t="shared" si="145"/>
        <v/>
      </c>
      <c r="Z73" s="178" t="str">
        <f t="shared" si="145"/>
        <v/>
      </c>
      <c r="AA73" s="178" t="str">
        <f t="shared" si="145"/>
        <v/>
      </c>
      <c r="AB73" s="178" t="str">
        <f t="shared" si="145"/>
        <v/>
      </c>
      <c r="AC73" s="178" t="str">
        <f t="shared" si="145"/>
        <v/>
      </c>
      <c r="AD73" s="178" t="str">
        <f t="shared" si="145"/>
        <v/>
      </c>
      <c r="AE73" s="178">
        <f t="shared" si="145"/>
        <v>0.87900546398291468</v>
      </c>
      <c r="AF73" s="178">
        <f t="shared" si="145"/>
        <v>1.1203041352581344</v>
      </c>
      <c r="AG73" s="178">
        <f t="shared" si="145"/>
        <v>1.1709112508856474</v>
      </c>
      <c r="AH73" s="178">
        <f t="shared" si="145"/>
        <v>0.72445223626313138</v>
      </c>
      <c r="AI73" s="178">
        <f t="shared" si="145"/>
        <v>0.70378239084946936</v>
      </c>
      <c r="AJ73" s="178">
        <f t="shared" si="145"/>
        <v>1.2637722768522677</v>
      </c>
      <c r="AK73" s="178">
        <f t="shared" si="145"/>
        <v>0.88863453923517532</v>
      </c>
      <c r="AL73" s="178">
        <f t="shared" si="145"/>
        <v>0.9467116357504215</v>
      </c>
      <c r="AM73" s="178">
        <f t="shared" si="145"/>
        <v>0</v>
      </c>
      <c r="AN73" s="178">
        <f t="shared" si="145"/>
        <v>1.081956155143339</v>
      </c>
      <c r="AO73" s="179">
        <f t="shared" si="145"/>
        <v>0</v>
      </c>
      <c r="AP73" s="177">
        <f>AQ73+('Chain Ladder - Count'!AO190-'Chain Ladder - Count'!AP190)</f>
        <v>65.579530084220494</v>
      </c>
      <c r="AQ73" s="179">
        <f t="shared" si="135"/>
        <v>8.7795300842205002</v>
      </c>
      <c r="AR73" s="183">
        <f>'Chain Ladder - Amount'!AQ190+AS73</f>
        <v>3692695.5507086725</v>
      </c>
      <c r="AS73" s="184">
        <f t="shared" si="132"/>
        <v>415695.55070867261</v>
      </c>
      <c r="AT73" s="182">
        <f>AR73/'B-F Method'!F21</f>
        <v>0.7377091873060152</v>
      </c>
    </row>
    <row r="74" spans="2:46" ht="14" x14ac:dyDescent="0.3">
      <c r="B74" s="245"/>
      <c r="C74" s="122">
        <f t="shared" si="133"/>
        <v>2019</v>
      </c>
      <c r="D74" s="29" t="s">
        <v>170</v>
      </c>
      <c r="E74" s="78"/>
      <c r="F74" s="177" t="str">
        <f t="shared" ref="F74:AO74" si="146">IF(F19&lt;&gt;"","",F$50*$E19)</f>
        <v/>
      </c>
      <c r="G74" s="178" t="str">
        <f t="shared" si="146"/>
        <v/>
      </c>
      <c r="H74" s="178" t="str">
        <f t="shared" si="146"/>
        <v/>
      </c>
      <c r="I74" s="178" t="str">
        <f t="shared" si="146"/>
        <v/>
      </c>
      <c r="J74" s="178" t="str">
        <f t="shared" si="146"/>
        <v/>
      </c>
      <c r="K74" s="178" t="str">
        <f t="shared" si="146"/>
        <v/>
      </c>
      <c r="L74" s="178" t="str">
        <f t="shared" si="146"/>
        <v/>
      </c>
      <c r="M74" s="178" t="str">
        <f t="shared" si="146"/>
        <v/>
      </c>
      <c r="N74" s="178" t="str">
        <f t="shared" si="146"/>
        <v/>
      </c>
      <c r="O74" s="178" t="str">
        <f t="shared" si="146"/>
        <v/>
      </c>
      <c r="P74" s="178" t="str">
        <f t="shared" si="146"/>
        <v/>
      </c>
      <c r="Q74" s="178" t="str">
        <f t="shared" si="146"/>
        <v/>
      </c>
      <c r="R74" s="178" t="str">
        <f t="shared" si="146"/>
        <v/>
      </c>
      <c r="S74" s="178" t="str">
        <f t="shared" si="146"/>
        <v/>
      </c>
      <c r="T74" s="178" t="str">
        <f t="shared" si="146"/>
        <v/>
      </c>
      <c r="U74" s="178" t="str">
        <f t="shared" si="146"/>
        <v/>
      </c>
      <c r="V74" s="178" t="str">
        <f t="shared" si="146"/>
        <v/>
      </c>
      <c r="W74" s="178" t="str">
        <f t="shared" si="146"/>
        <v/>
      </c>
      <c r="X74" s="178" t="str">
        <f t="shared" si="146"/>
        <v/>
      </c>
      <c r="Y74" s="178" t="str">
        <f t="shared" si="146"/>
        <v/>
      </c>
      <c r="Z74" s="178" t="str">
        <f t="shared" si="146"/>
        <v/>
      </c>
      <c r="AA74" s="178" t="str">
        <f t="shared" si="146"/>
        <v/>
      </c>
      <c r="AB74" s="178" t="str">
        <f t="shared" si="146"/>
        <v/>
      </c>
      <c r="AC74" s="178" t="str">
        <f t="shared" si="146"/>
        <v/>
      </c>
      <c r="AD74" s="178">
        <f t="shared" si="146"/>
        <v>1.130468314614578</v>
      </c>
      <c r="AE74" s="178">
        <f t="shared" si="146"/>
        <v>0.98246944877092857</v>
      </c>
      <c r="AF74" s="178">
        <f t="shared" si="146"/>
        <v>1.2521703576625831</v>
      </c>
      <c r="AG74" s="178">
        <f t="shared" si="146"/>
        <v>1.3087342210647062</v>
      </c>
      <c r="AH74" s="178">
        <f t="shared" si="146"/>
        <v>0.80972441968362963</v>
      </c>
      <c r="AI74" s="178">
        <f t="shared" si="146"/>
        <v>0.78662161490955651</v>
      </c>
      <c r="AJ74" s="178">
        <f t="shared" si="146"/>
        <v>1.4125255224069484</v>
      </c>
      <c r="AK74" s="178">
        <f t="shared" si="146"/>
        <v>0.99323192140949024</v>
      </c>
      <c r="AL74" s="178">
        <f t="shared" si="146"/>
        <v>1.0581450252951095</v>
      </c>
      <c r="AM74" s="178">
        <f t="shared" si="146"/>
        <v>0</v>
      </c>
      <c r="AN74" s="178">
        <f t="shared" si="146"/>
        <v>1.2093086003372682</v>
      </c>
      <c r="AO74" s="179">
        <f t="shared" si="146"/>
        <v>0</v>
      </c>
      <c r="AP74" s="177">
        <f>AQ74+('Chain Ladder - Count'!AO191-'Chain Ladder - Count'!AP191)</f>
        <v>100.34339944615479</v>
      </c>
      <c r="AQ74" s="179">
        <f t="shared" si="135"/>
        <v>10.943399446154798</v>
      </c>
      <c r="AR74" s="183">
        <f>'Chain Ladder - Amount'!AQ191+AS74</f>
        <v>4942551.0189902382</v>
      </c>
      <c r="AS74" s="184">
        <f t="shared" si="132"/>
        <v>518151.01899023791</v>
      </c>
      <c r="AT74" s="182">
        <f>AR74/'B-F Method'!F22</f>
        <v>0.89543023125870524</v>
      </c>
    </row>
    <row r="75" spans="2:46" ht="14" x14ac:dyDescent="0.3">
      <c r="B75" s="245"/>
      <c r="C75" s="122">
        <f t="shared" si="133"/>
        <v>2019</v>
      </c>
      <c r="D75" s="29" t="s">
        <v>171</v>
      </c>
      <c r="E75" s="78"/>
      <c r="F75" s="177" t="str">
        <f t="shared" ref="F75:AO75" si="147">IF(F20&lt;&gt;"","",F$50*$E20)</f>
        <v/>
      </c>
      <c r="G75" s="178" t="str">
        <f t="shared" si="147"/>
        <v/>
      </c>
      <c r="H75" s="178" t="str">
        <f t="shared" si="147"/>
        <v/>
      </c>
      <c r="I75" s="178" t="str">
        <f t="shared" si="147"/>
        <v/>
      </c>
      <c r="J75" s="178" t="str">
        <f t="shared" si="147"/>
        <v/>
      </c>
      <c r="K75" s="178" t="str">
        <f t="shared" si="147"/>
        <v/>
      </c>
      <c r="L75" s="178" t="str">
        <f t="shared" si="147"/>
        <v/>
      </c>
      <c r="M75" s="178" t="str">
        <f t="shared" si="147"/>
        <v/>
      </c>
      <c r="N75" s="178" t="str">
        <f t="shared" si="147"/>
        <v/>
      </c>
      <c r="O75" s="178" t="str">
        <f t="shared" si="147"/>
        <v/>
      </c>
      <c r="P75" s="178" t="str">
        <f t="shared" si="147"/>
        <v/>
      </c>
      <c r="Q75" s="178" t="str">
        <f t="shared" si="147"/>
        <v/>
      </c>
      <c r="R75" s="178" t="str">
        <f t="shared" si="147"/>
        <v/>
      </c>
      <c r="S75" s="178" t="str">
        <f t="shared" si="147"/>
        <v/>
      </c>
      <c r="T75" s="178" t="str">
        <f t="shared" si="147"/>
        <v/>
      </c>
      <c r="U75" s="178" t="str">
        <f t="shared" si="147"/>
        <v/>
      </c>
      <c r="V75" s="178" t="str">
        <f t="shared" si="147"/>
        <v/>
      </c>
      <c r="W75" s="178" t="str">
        <f t="shared" si="147"/>
        <v/>
      </c>
      <c r="X75" s="178" t="str">
        <f t="shared" si="147"/>
        <v/>
      </c>
      <c r="Y75" s="178" t="str">
        <f t="shared" si="147"/>
        <v/>
      </c>
      <c r="Z75" s="178" t="str">
        <f t="shared" si="147"/>
        <v/>
      </c>
      <c r="AA75" s="178" t="str">
        <f t="shared" si="147"/>
        <v/>
      </c>
      <c r="AB75" s="178" t="str">
        <f t="shared" si="147"/>
        <v/>
      </c>
      <c r="AC75" s="178">
        <f t="shared" si="147"/>
        <v>1.5340208222301424</v>
      </c>
      <c r="AD75" s="178">
        <f t="shared" si="147"/>
        <v>1.130468314614578</v>
      </c>
      <c r="AE75" s="178">
        <f t="shared" si="147"/>
        <v>0.98246944877092857</v>
      </c>
      <c r="AF75" s="178">
        <f t="shared" si="147"/>
        <v>1.2521703576625831</v>
      </c>
      <c r="AG75" s="178">
        <f t="shared" si="147"/>
        <v>1.3087342210647062</v>
      </c>
      <c r="AH75" s="178">
        <f t="shared" si="147"/>
        <v>0.80972441968362963</v>
      </c>
      <c r="AI75" s="178">
        <f t="shared" si="147"/>
        <v>0.78662161490955651</v>
      </c>
      <c r="AJ75" s="178">
        <f t="shared" si="147"/>
        <v>1.4125255224069484</v>
      </c>
      <c r="AK75" s="178">
        <f t="shared" si="147"/>
        <v>0.99323192140949024</v>
      </c>
      <c r="AL75" s="178">
        <f t="shared" si="147"/>
        <v>1.0581450252951095</v>
      </c>
      <c r="AM75" s="178">
        <f t="shared" si="147"/>
        <v>0</v>
      </c>
      <c r="AN75" s="178">
        <f t="shared" si="147"/>
        <v>1.2093086003372682</v>
      </c>
      <c r="AO75" s="179">
        <f t="shared" si="147"/>
        <v>0</v>
      </c>
      <c r="AP75" s="177">
        <f>AQ75+('Chain Ladder - Count'!AO192-'Chain Ladder - Count'!AP192)</f>
        <v>103.87742026838494</v>
      </c>
      <c r="AQ75" s="179">
        <f t="shared" si="135"/>
        <v>12.477420268384941</v>
      </c>
      <c r="AR75" s="183">
        <f>'Chain Ladder - Amount'!AQ192+AS75</f>
        <v>4620784.2492859736</v>
      </c>
      <c r="AS75" s="184">
        <f t="shared" si="132"/>
        <v>590784.24928597396</v>
      </c>
      <c r="AT75" s="182">
        <f>AR75/'B-F Method'!F23</f>
        <v>0.83713650967633924</v>
      </c>
    </row>
    <row r="76" spans="2:46" ht="14" x14ac:dyDescent="0.3">
      <c r="B76" s="245"/>
      <c r="C76" s="122">
        <f t="shared" si="133"/>
        <v>2019</v>
      </c>
      <c r="D76" s="29" t="s">
        <v>172</v>
      </c>
      <c r="E76" s="78"/>
      <c r="F76" s="177" t="str">
        <f t="shared" ref="F76:AO76" si="148">IF(F21&lt;&gt;"","",F$50*$E21)</f>
        <v/>
      </c>
      <c r="G76" s="178" t="str">
        <f t="shared" si="148"/>
        <v/>
      </c>
      <c r="H76" s="178" t="str">
        <f t="shared" si="148"/>
        <v/>
      </c>
      <c r="I76" s="178" t="str">
        <f t="shared" si="148"/>
        <v/>
      </c>
      <c r="J76" s="178" t="str">
        <f t="shared" si="148"/>
        <v/>
      </c>
      <c r="K76" s="178" t="str">
        <f t="shared" si="148"/>
        <v/>
      </c>
      <c r="L76" s="178" t="str">
        <f t="shared" si="148"/>
        <v/>
      </c>
      <c r="M76" s="178" t="str">
        <f t="shared" si="148"/>
        <v/>
      </c>
      <c r="N76" s="178" t="str">
        <f t="shared" si="148"/>
        <v/>
      </c>
      <c r="O76" s="178" t="str">
        <f t="shared" si="148"/>
        <v/>
      </c>
      <c r="P76" s="178" t="str">
        <f t="shared" si="148"/>
        <v/>
      </c>
      <c r="Q76" s="178" t="str">
        <f t="shared" si="148"/>
        <v/>
      </c>
      <c r="R76" s="178" t="str">
        <f t="shared" si="148"/>
        <v/>
      </c>
      <c r="S76" s="178" t="str">
        <f t="shared" si="148"/>
        <v/>
      </c>
      <c r="T76" s="178" t="str">
        <f t="shared" si="148"/>
        <v/>
      </c>
      <c r="U76" s="178" t="str">
        <f t="shared" si="148"/>
        <v/>
      </c>
      <c r="V76" s="178" t="str">
        <f t="shared" si="148"/>
        <v/>
      </c>
      <c r="W76" s="178" t="str">
        <f t="shared" si="148"/>
        <v/>
      </c>
      <c r="X76" s="178" t="str">
        <f t="shared" si="148"/>
        <v/>
      </c>
      <c r="Y76" s="178" t="str">
        <f t="shared" si="148"/>
        <v/>
      </c>
      <c r="Z76" s="178" t="str">
        <f t="shared" si="148"/>
        <v/>
      </c>
      <c r="AA76" s="178" t="str">
        <f t="shared" si="148"/>
        <v/>
      </c>
      <c r="AB76" s="178">
        <f t="shared" si="148"/>
        <v>1.7115047630462377</v>
      </c>
      <c r="AC76" s="178">
        <f t="shared" si="148"/>
        <v>1.5340208222301424</v>
      </c>
      <c r="AD76" s="178">
        <f t="shared" si="148"/>
        <v>1.130468314614578</v>
      </c>
      <c r="AE76" s="178">
        <f t="shared" si="148"/>
        <v>0.98246944877092857</v>
      </c>
      <c r="AF76" s="178">
        <f t="shared" si="148"/>
        <v>1.2521703576625831</v>
      </c>
      <c r="AG76" s="178">
        <f t="shared" si="148"/>
        <v>1.3087342210647062</v>
      </c>
      <c r="AH76" s="178">
        <f t="shared" si="148"/>
        <v>0.80972441968362963</v>
      </c>
      <c r="AI76" s="178">
        <f t="shared" si="148"/>
        <v>0.78662161490955651</v>
      </c>
      <c r="AJ76" s="178">
        <f t="shared" si="148"/>
        <v>1.4125255224069484</v>
      </c>
      <c r="AK76" s="178">
        <f t="shared" si="148"/>
        <v>0.99323192140949024</v>
      </c>
      <c r="AL76" s="178">
        <f t="shared" si="148"/>
        <v>1.0581450252951095</v>
      </c>
      <c r="AM76" s="178">
        <f t="shared" si="148"/>
        <v>0</v>
      </c>
      <c r="AN76" s="178">
        <f t="shared" si="148"/>
        <v>1.2093086003372682</v>
      </c>
      <c r="AO76" s="179">
        <f t="shared" si="148"/>
        <v>0</v>
      </c>
      <c r="AP76" s="177">
        <f>AQ76+('Chain Ladder - Count'!AO193-'Chain Ladder - Count'!AP193)</f>
        <v>99.388925031431171</v>
      </c>
      <c r="AQ76" s="179">
        <f t="shared" si="135"/>
        <v>14.188925031431179</v>
      </c>
      <c r="AR76" s="183">
        <f>'Chain Ladder - Amount'!AQ193+AS76</f>
        <v>4968221.0369260944</v>
      </c>
      <c r="AS76" s="184">
        <f t="shared" si="132"/>
        <v>671821.03692609398</v>
      </c>
      <c r="AT76" s="182">
        <f>AR76/'B-F Method'!F24</f>
        <v>0.90008080745071684</v>
      </c>
    </row>
    <row r="77" spans="2:46" ht="14" x14ac:dyDescent="0.3">
      <c r="B77" s="245"/>
      <c r="C77" s="122">
        <f t="shared" si="133"/>
        <v>2019</v>
      </c>
      <c r="D77" s="29" t="s">
        <v>173</v>
      </c>
      <c r="E77" s="78"/>
      <c r="F77" s="177" t="str">
        <f t="shared" ref="F77:AO77" si="149">IF(F22&lt;&gt;"","",F$50*$E22)</f>
        <v/>
      </c>
      <c r="G77" s="178" t="str">
        <f t="shared" si="149"/>
        <v/>
      </c>
      <c r="H77" s="178" t="str">
        <f t="shared" si="149"/>
        <v/>
      </c>
      <c r="I77" s="178" t="str">
        <f t="shared" si="149"/>
        <v/>
      </c>
      <c r="J77" s="178" t="str">
        <f t="shared" si="149"/>
        <v/>
      </c>
      <c r="K77" s="178" t="str">
        <f t="shared" si="149"/>
        <v/>
      </c>
      <c r="L77" s="178" t="str">
        <f t="shared" si="149"/>
        <v/>
      </c>
      <c r="M77" s="178" t="str">
        <f t="shared" si="149"/>
        <v/>
      </c>
      <c r="N77" s="178" t="str">
        <f t="shared" si="149"/>
        <v/>
      </c>
      <c r="O77" s="178" t="str">
        <f t="shared" si="149"/>
        <v/>
      </c>
      <c r="P77" s="178" t="str">
        <f t="shared" si="149"/>
        <v/>
      </c>
      <c r="Q77" s="178" t="str">
        <f t="shared" si="149"/>
        <v/>
      </c>
      <c r="R77" s="178" t="str">
        <f t="shared" si="149"/>
        <v/>
      </c>
      <c r="S77" s="178" t="str">
        <f t="shared" si="149"/>
        <v/>
      </c>
      <c r="T77" s="178" t="str">
        <f t="shared" si="149"/>
        <v/>
      </c>
      <c r="U77" s="178" t="str">
        <f t="shared" si="149"/>
        <v/>
      </c>
      <c r="V77" s="178" t="str">
        <f t="shared" si="149"/>
        <v/>
      </c>
      <c r="W77" s="178" t="str">
        <f t="shared" si="149"/>
        <v/>
      </c>
      <c r="X77" s="178" t="str">
        <f t="shared" si="149"/>
        <v/>
      </c>
      <c r="Y77" s="178" t="str">
        <f t="shared" si="149"/>
        <v/>
      </c>
      <c r="Z77" s="178" t="str">
        <f t="shared" si="149"/>
        <v/>
      </c>
      <c r="AA77" s="178">
        <f t="shared" si="149"/>
        <v>2.0926841542830568</v>
      </c>
      <c r="AB77" s="178">
        <f t="shared" si="149"/>
        <v>1.7115047630462377</v>
      </c>
      <c r="AC77" s="178">
        <f t="shared" si="149"/>
        <v>1.5340208222301424</v>
      </c>
      <c r="AD77" s="178">
        <f t="shared" si="149"/>
        <v>1.130468314614578</v>
      </c>
      <c r="AE77" s="178">
        <f t="shared" si="149"/>
        <v>0.98246944877092857</v>
      </c>
      <c r="AF77" s="178">
        <f t="shared" si="149"/>
        <v>1.2521703576625831</v>
      </c>
      <c r="AG77" s="178">
        <f t="shared" si="149"/>
        <v>1.3087342210647062</v>
      </c>
      <c r="AH77" s="178">
        <f t="shared" si="149"/>
        <v>0.80972441968362963</v>
      </c>
      <c r="AI77" s="178">
        <f t="shared" si="149"/>
        <v>0.78662161490955651</v>
      </c>
      <c r="AJ77" s="178">
        <f t="shared" si="149"/>
        <v>1.4125255224069484</v>
      </c>
      <c r="AK77" s="178">
        <f t="shared" si="149"/>
        <v>0.99323192140949024</v>
      </c>
      <c r="AL77" s="178">
        <f t="shared" si="149"/>
        <v>1.0581450252951095</v>
      </c>
      <c r="AM77" s="178">
        <f t="shared" si="149"/>
        <v>0</v>
      </c>
      <c r="AN77" s="178">
        <f t="shared" si="149"/>
        <v>1.2093086003372682</v>
      </c>
      <c r="AO77" s="179">
        <f t="shared" si="149"/>
        <v>0</v>
      </c>
      <c r="AP77" s="177">
        <f>AQ77+('Chain Ladder - Count'!AO194-'Chain Ladder - Count'!AP194)</f>
        <v>105.28160918571422</v>
      </c>
      <c r="AQ77" s="179">
        <f t="shared" si="135"/>
        <v>16.281609185714235</v>
      </c>
      <c r="AR77" s="183">
        <f>'Chain Ladder - Amount'!AQ194+AS77</f>
        <v>5121706.0088584209</v>
      </c>
      <c r="AS77" s="184">
        <f t="shared" si="132"/>
        <v>770906.00885842089</v>
      </c>
      <c r="AT77" s="182">
        <f>AR77/'B-F Method'!F25</f>
        <v>0.92788731534189428</v>
      </c>
    </row>
    <row r="78" spans="2:46" ht="14" x14ac:dyDescent="0.3">
      <c r="B78" s="245"/>
      <c r="C78" s="122">
        <f t="shared" si="133"/>
        <v>2020</v>
      </c>
      <c r="D78" s="29" t="s">
        <v>174</v>
      </c>
      <c r="E78" s="78"/>
      <c r="F78" s="177" t="str">
        <f t="shared" ref="F78:AO78" si="150">IF(F23&lt;&gt;"","",F$50*$E23)</f>
        <v/>
      </c>
      <c r="G78" s="178" t="str">
        <f t="shared" si="150"/>
        <v/>
      </c>
      <c r="H78" s="178" t="str">
        <f t="shared" si="150"/>
        <v/>
      </c>
      <c r="I78" s="178" t="str">
        <f t="shared" si="150"/>
        <v/>
      </c>
      <c r="J78" s="178" t="str">
        <f t="shared" si="150"/>
        <v/>
      </c>
      <c r="K78" s="178" t="str">
        <f t="shared" si="150"/>
        <v/>
      </c>
      <c r="L78" s="178" t="str">
        <f t="shared" si="150"/>
        <v/>
      </c>
      <c r="M78" s="178" t="str">
        <f t="shared" si="150"/>
        <v/>
      </c>
      <c r="N78" s="178" t="str">
        <f t="shared" si="150"/>
        <v/>
      </c>
      <c r="O78" s="178" t="str">
        <f t="shared" si="150"/>
        <v/>
      </c>
      <c r="P78" s="178" t="str">
        <f t="shared" si="150"/>
        <v/>
      </c>
      <c r="Q78" s="178" t="str">
        <f t="shared" si="150"/>
        <v/>
      </c>
      <c r="R78" s="178" t="str">
        <f t="shared" si="150"/>
        <v/>
      </c>
      <c r="S78" s="178" t="str">
        <f t="shared" si="150"/>
        <v/>
      </c>
      <c r="T78" s="178" t="str">
        <f t="shared" si="150"/>
        <v/>
      </c>
      <c r="U78" s="178" t="str">
        <f t="shared" si="150"/>
        <v/>
      </c>
      <c r="V78" s="178" t="str">
        <f t="shared" si="150"/>
        <v/>
      </c>
      <c r="W78" s="178" t="str">
        <f t="shared" si="150"/>
        <v/>
      </c>
      <c r="X78" s="178" t="str">
        <f t="shared" si="150"/>
        <v/>
      </c>
      <c r="Y78" s="178" t="str">
        <f t="shared" si="150"/>
        <v/>
      </c>
      <c r="Z78" s="178">
        <f t="shared" si="150"/>
        <v>1.7360651947249719</v>
      </c>
      <c r="AA78" s="178">
        <f t="shared" si="150"/>
        <v>2.3065282735739183</v>
      </c>
      <c r="AB78" s="178">
        <f t="shared" si="150"/>
        <v>1.8863974853744789</v>
      </c>
      <c r="AC78" s="178">
        <f t="shared" si="150"/>
        <v>1.6907770776030575</v>
      </c>
      <c r="AD78" s="178">
        <f t="shared" si="150"/>
        <v>1.2459869420339169</v>
      </c>
      <c r="AE78" s="178">
        <f t="shared" si="150"/>
        <v>1.0828645865525184</v>
      </c>
      <c r="AF78" s="178">
        <f t="shared" si="150"/>
        <v>1.3801252938092727</v>
      </c>
      <c r="AG78" s="178">
        <f t="shared" si="150"/>
        <v>1.4424692217893011</v>
      </c>
      <c r="AH78" s="178">
        <f t="shared" si="150"/>
        <v>0.89246734342640122</v>
      </c>
      <c r="AI78" s="178">
        <f t="shared" si="150"/>
        <v>0.86700374334074293</v>
      </c>
      <c r="AJ78" s="178">
        <f t="shared" si="150"/>
        <v>1.5568665954239906</v>
      </c>
      <c r="AK78" s="178">
        <f t="shared" si="150"/>
        <v>1.0947268388582958</v>
      </c>
      <c r="AL78" s="178">
        <f t="shared" si="150"/>
        <v>1.166273187183811</v>
      </c>
      <c r="AM78" s="178">
        <f t="shared" si="150"/>
        <v>0</v>
      </c>
      <c r="AN78" s="178">
        <f t="shared" si="150"/>
        <v>1.3328836424957844</v>
      </c>
      <c r="AO78" s="179">
        <f t="shared" si="150"/>
        <v>0</v>
      </c>
      <c r="AP78" s="177">
        <f>AQ78+('Chain Ladder - Count'!AO195-'Chain Ladder - Count'!AP195)</f>
        <v>109.08143542619044</v>
      </c>
      <c r="AQ78" s="179">
        <f t="shared" si="135"/>
        <v>19.681435426190465</v>
      </c>
      <c r="AR78" s="183">
        <f>'Chain Ladder - Amount'!AQ195+AS78</f>
        <v>4932081.895698729</v>
      </c>
      <c r="AS78" s="184">
        <f t="shared" si="132"/>
        <v>931881.8956987292</v>
      </c>
      <c r="AT78" s="182">
        <f>AR78/'B-F Method'!F26</f>
        <v>0.80533647315160695</v>
      </c>
    </row>
    <row r="79" spans="2:46" ht="14" x14ac:dyDescent="0.3">
      <c r="B79" s="245"/>
      <c r="C79" s="122">
        <f t="shared" si="133"/>
        <v>2020</v>
      </c>
      <c r="D79" s="29" t="s">
        <v>175</v>
      </c>
      <c r="E79" s="78"/>
      <c r="F79" s="177" t="str">
        <f t="shared" ref="F79:AO79" si="151">IF(F24&lt;&gt;"","",F$50*$E24)</f>
        <v/>
      </c>
      <c r="G79" s="178" t="str">
        <f t="shared" si="151"/>
        <v/>
      </c>
      <c r="H79" s="178" t="str">
        <f t="shared" si="151"/>
        <v/>
      </c>
      <c r="I79" s="178" t="str">
        <f t="shared" si="151"/>
        <v/>
      </c>
      <c r="J79" s="178" t="str">
        <f t="shared" si="151"/>
        <v/>
      </c>
      <c r="K79" s="178" t="str">
        <f t="shared" si="151"/>
        <v/>
      </c>
      <c r="L79" s="178" t="str">
        <f t="shared" si="151"/>
        <v/>
      </c>
      <c r="M79" s="178" t="str">
        <f t="shared" si="151"/>
        <v/>
      </c>
      <c r="N79" s="178" t="str">
        <f t="shared" si="151"/>
        <v/>
      </c>
      <c r="O79" s="178" t="str">
        <f t="shared" si="151"/>
        <v/>
      </c>
      <c r="P79" s="178" t="str">
        <f t="shared" si="151"/>
        <v/>
      </c>
      <c r="Q79" s="178" t="str">
        <f t="shared" si="151"/>
        <v/>
      </c>
      <c r="R79" s="178" t="str">
        <f t="shared" si="151"/>
        <v/>
      </c>
      <c r="S79" s="178" t="str">
        <f t="shared" si="151"/>
        <v/>
      </c>
      <c r="T79" s="178" t="str">
        <f t="shared" si="151"/>
        <v/>
      </c>
      <c r="U79" s="178" t="str">
        <f t="shared" si="151"/>
        <v/>
      </c>
      <c r="V79" s="178" t="str">
        <f t="shared" si="151"/>
        <v/>
      </c>
      <c r="W79" s="178" t="str">
        <f t="shared" si="151"/>
        <v/>
      </c>
      <c r="X79" s="178" t="str">
        <f t="shared" si="151"/>
        <v/>
      </c>
      <c r="Y79" s="178">
        <f t="shared" si="151"/>
        <v>1.9074455734581361</v>
      </c>
      <c r="Z79" s="178">
        <f t="shared" si="151"/>
        <v>1.7360651947249719</v>
      </c>
      <c r="AA79" s="178">
        <f t="shared" si="151"/>
        <v>2.3065282735739183</v>
      </c>
      <c r="AB79" s="178">
        <f t="shared" si="151"/>
        <v>1.8863974853744789</v>
      </c>
      <c r="AC79" s="178">
        <f t="shared" si="151"/>
        <v>1.6907770776030575</v>
      </c>
      <c r="AD79" s="178">
        <f t="shared" si="151"/>
        <v>1.2459869420339169</v>
      </c>
      <c r="AE79" s="178">
        <f t="shared" si="151"/>
        <v>1.0828645865525184</v>
      </c>
      <c r="AF79" s="178">
        <f t="shared" si="151"/>
        <v>1.3801252938092727</v>
      </c>
      <c r="AG79" s="178">
        <f t="shared" si="151"/>
        <v>1.4424692217893011</v>
      </c>
      <c r="AH79" s="178">
        <f t="shared" si="151"/>
        <v>0.89246734342640122</v>
      </c>
      <c r="AI79" s="178">
        <f t="shared" si="151"/>
        <v>0.86700374334074293</v>
      </c>
      <c r="AJ79" s="178">
        <f t="shared" si="151"/>
        <v>1.5568665954239906</v>
      </c>
      <c r="AK79" s="178">
        <f t="shared" si="151"/>
        <v>1.0947268388582958</v>
      </c>
      <c r="AL79" s="178">
        <f t="shared" si="151"/>
        <v>1.166273187183811</v>
      </c>
      <c r="AM79" s="178">
        <f t="shared" si="151"/>
        <v>0</v>
      </c>
      <c r="AN79" s="178">
        <f t="shared" si="151"/>
        <v>1.3328836424957844</v>
      </c>
      <c r="AO79" s="179">
        <f t="shared" si="151"/>
        <v>0</v>
      </c>
      <c r="AP79" s="177">
        <f>AQ79+('Chain Ladder - Count'!AO196-'Chain Ladder - Count'!AP196)</f>
        <v>101.18888099964859</v>
      </c>
      <c r="AQ79" s="179">
        <f t="shared" si="135"/>
        <v>21.588880999648598</v>
      </c>
      <c r="AR79" s="183">
        <f>'Chain Ladder - Amount'!AQ196+AS79</f>
        <v>4883596.1415067837</v>
      </c>
      <c r="AS79" s="184">
        <f t="shared" si="132"/>
        <v>1022196.1415067835</v>
      </c>
      <c r="AT79" s="182">
        <f>AR79/'B-F Method'!F27</f>
        <v>0.79741946222097138</v>
      </c>
    </row>
    <row r="80" spans="2:46" ht="14" x14ac:dyDescent="0.3">
      <c r="B80" s="245"/>
      <c r="C80" s="122">
        <f t="shared" si="133"/>
        <v>2020</v>
      </c>
      <c r="D80" s="29" t="s">
        <v>176</v>
      </c>
      <c r="E80" s="78"/>
      <c r="F80" s="177" t="str">
        <f t="shared" ref="F80:AO80" si="152">IF(F25&lt;&gt;"","",F$50*$E25)</f>
        <v/>
      </c>
      <c r="G80" s="178" t="str">
        <f t="shared" si="152"/>
        <v/>
      </c>
      <c r="H80" s="178" t="str">
        <f t="shared" si="152"/>
        <v/>
      </c>
      <c r="I80" s="178" t="str">
        <f t="shared" si="152"/>
        <v/>
      </c>
      <c r="J80" s="178" t="str">
        <f t="shared" si="152"/>
        <v/>
      </c>
      <c r="K80" s="178" t="str">
        <f t="shared" si="152"/>
        <v/>
      </c>
      <c r="L80" s="178" t="str">
        <f t="shared" si="152"/>
        <v/>
      </c>
      <c r="M80" s="178" t="str">
        <f t="shared" si="152"/>
        <v/>
      </c>
      <c r="N80" s="178" t="str">
        <f t="shared" si="152"/>
        <v/>
      </c>
      <c r="O80" s="178" t="str">
        <f t="shared" si="152"/>
        <v/>
      </c>
      <c r="P80" s="178" t="str">
        <f t="shared" si="152"/>
        <v/>
      </c>
      <c r="Q80" s="178" t="str">
        <f t="shared" si="152"/>
        <v/>
      </c>
      <c r="R80" s="178" t="str">
        <f t="shared" si="152"/>
        <v/>
      </c>
      <c r="S80" s="178" t="str">
        <f t="shared" si="152"/>
        <v/>
      </c>
      <c r="T80" s="178" t="str">
        <f t="shared" si="152"/>
        <v/>
      </c>
      <c r="U80" s="178" t="str">
        <f t="shared" si="152"/>
        <v/>
      </c>
      <c r="V80" s="178" t="str">
        <f t="shared" si="152"/>
        <v/>
      </c>
      <c r="W80" s="178" t="str">
        <f t="shared" si="152"/>
        <v/>
      </c>
      <c r="X80" s="178">
        <f t="shared" si="152"/>
        <v>2.5936097024244962</v>
      </c>
      <c r="Y80" s="178">
        <f t="shared" si="152"/>
        <v>1.9074455734581361</v>
      </c>
      <c r="Z80" s="178">
        <f t="shared" si="152"/>
        <v>1.7360651947249719</v>
      </c>
      <c r="AA80" s="178">
        <f t="shared" si="152"/>
        <v>2.3065282735739183</v>
      </c>
      <c r="AB80" s="178">
        <f t="shared" si="152"/>
        <v>1.8863974853744789</v>
      </c>
      <c r="AC80" s="178">
        <f t="shared" si="152"/>
        <v>1.6907770776030575</v>
      </c>
      <c r="AD80" s="178">
        <f t="shared" si="152"/>
        <v>1.2459869420339169</v>
      </c>
      <c r="AE80" s="178">
        <f t="shared" si="152"/>
        <v>1.0828645865525184</v>
      </c>
      <c r="AF80" s="178">
        <f t="shared" si="152"/>
        <v>1.3801252938092727</v>
      </c>
      <c r="AG80" s="178">
        <f t="shared" si="152"/>
        <v>1.4424692217893011</v>
      </c>
      <c r="AH80" s="178">
        <f t="shared" si="152"/>
        <v>0.89246734342640122</v>
      </c>
      <c r="AI80" s="178">
        <f t="shared" si="152"/>
        <v>0.86700374334074293</v>
      </c>
      <c r="AJ80" s="178">
        <f t="shared" si="152"/>
        <v>1.5568665954239906</v>
      </c>
      <c r="AK80" s="178">
        <f t="shared" si="152"/>
        <v>1.0947268388582958</v>
      </c>
      <c r="AL80" s="178">
        <f t="shared" si="152"/>
        <v>1.166273187183811</v>
      </c>
      <c r="AM80" s="178">
        <f t="shared" si="152"/>
        <v>0</v>
      </c>
      <c r="AN80" s="178">
        <f t="shared" si="152"/>
        <v>1.3328836424957844</v>
      </c>
      <c r="AO80" s="179">
        <f t="shared" si="152"/>
        <v>0</v>
      </c>
      <c r="AP80" s="177">
        <f>AQ80+('Chain Ladder - Count'!AO197-'Chain Ladder - Count'!AP197)</f>
        <v>123.38249070207308</v>
      </c>
      <c r="AQ80" s="179">
        <f t="shared" si="135"/>
        <v>24.182490702073093</v>
      </c>
      <c r="AR80" s="183">
        <f>'Chain Ladder - Amount'!AQ197+AS80</f>
        <v>5685999.0709608868</v>
      </c>
      <c r="AS80" s="184">
        <f t="shared" si="132"/>
        <v>1144999.0709608868</v>
      </c>
      <c r="AT80" s="182">
        <f>AR80/'B-F Method'!F28</f>
        <v>0.92844006547101876</v>
      </c>
    </row>
    <row r="81" spans="2:46" ht="14" x14ac:dyDescent="0.3">
      <c r="B81" s="245"/>
      <c r="C81" s="122">
        <f t="shared" si="133"/>
        <v>2020</v>
      </c>
      <c r="D81" s="29" t="s">
        <v>177</v>
      </c>
      <c r="E81" s="78"/>
      <c r="F81" s="177" t="str">
        <f t="shared" ref="F81:AO81" si="153">IF(F26&lt;&gt;"","",F$50*$E26)</f>
        <v/>
      </c>
      <c r="G81" s="178" t="str">
        <f t="shared" si="153"/>
        <v/>
      </c>
      <c r="H81" s="178" t="str">
        <f t="shared" si="153"/>
        <v/>
      </c>
      <c r="I81" s="178" t="str">
        <f t="shared" si="153"/>
        <v/>
      </c>
      <c r="J81" s="178" t="str">
        <f t="shared" si="153"/>
        <v/>
      </c>
      <c r="K81" s="178" t="str">
        <f t="shared" si="153"/>
        <v/>
      </c>
      <c r="L81" s="178" t="str">
        <f t="shared" si="153"/>
        <v/>
      </c>
      <c r="M81" s="178" t="str">
        <f t="shared" si="153"/>
        <v/>
      </c>
      <c r="N81" s="178" t="str">
        <f t="shared" si="153"/>
        <v/>
      </c>
      <c r="O81" s="178" t="str">
        <f t="shared" si="153"/>
        <v/>
      </c>
      <c r="P81" s="178" t="str">
        <f t="shared" si="153"/>
        <v/>
      </c>
      <c r="Q81" s="178" t="str">
        <f t="shared" si="153"/>
        <v/>
      </c>
      <c r="R81" s="178" t="str">
        <f t="shared" si="153"/>
        <v/>
      </c>
      <c r="S81" s="178" t="str">
        <f t="shared" si="153"/>
        <v/>
      </c>
      <c r="T81" s="178" t="str">
        <f t="shared" si="153"/>
        <v/>
      </c>
      <c r="U81" s="178" t="str">
        <f t="shared" si="153"/>
        <v/>
      </c>
      <c r="V81" s="178" t="str">
        <f t="shared" si="153"/>
        <v/>
      </c>
      <c r="W81" s="178">
        <f t="shared" si="153"/>
        <v>1.6208885603762042</v>
      </c>
      <c r="X81" s="178">
        <f t="shared" si="153"/>
        <v>2.5936097024244962</v>
      </c>
      <c r="Y81" s="178">
        <f t="shared" si="153"/>
        <v>1.9074455734581361</v>
      </c>
      <c r="Z81" s="178">
        <f t="shared" si="153"/>
        <v>1.7360651947249719</v>
      </c>
      <c r="AA81" s="178">
        <f t="shared" si="153"/>
        <v>2.3065282735739183</v>
      </c>
      <c r="AB81" s="178">
        <f t="shared" si="153"/>
        <v>1.8863974853744789</v>
      </c>
      <c r="AC81" s="178">
        <f t="shared" si="153"/>
        <v>1.6907770776030575</v>
      </c>
      <c r="AD81" s="178">
        <f t="shared" si="153"/>
        <v>1.2459869420339169</v>
      </c>
      <c r="AE81" s="178">
        <f t="shared" si="153"/>
        <v>1.0828645865525184</v>
      </c>
      <c r="AF81" s="178">
        <f t="shared" si="153"/>
        <v>1.3801252938092727</v>
      </c>
      <c r="AG81" s="178">
        <f t="shared" si="153"/>
        <v>1.4424692217893011</v>
      </c>
      <c r="AH81" s="178">
        <f t="shared" si="153"/>
        <v>0.89246734342640122</v>
      </c>
      <c r="AI81" s="178">
        <f t="shared" si="153"/>
        <v>0.86700374334074293</v>
      </c>
      <c r="AJ81" s="178">
        <f t="shared" si="153"/>
        <v>1.5568665954239906</v>
      </c>
      <c r="AK81" s="178">
        <f t="shared" si="153"/>
        <v>1.0947268388582958</v>
      </c>
      <c r="AL81" s="178">
        <f t="shared" si="153"/>
        <v>1.166273187183811</v>
      </c>
      <c r="AM81" s="178">
        <f t="shared" si="153"/>
        <v>0</v>
      </c>
      <c r="AN81" s="178">
        <f t="shared" si="153"/>
        <v>1.3328836424957844</v>
      </c>
      <c r="AO81" s="179">
        <f t="shared" si="153"/>
        <v>0</v>
      </c>
      <c r="AP81" s="177">
        <f>AQ81+('Chain Ladder - Count'!AO198-'Chain Ladder - Count'!AP198)</f>
        <v>115.00337926244929</v>
      </c>
      <c r="AQ81" s="179">
        <f t="shared" si="135"/>
        <v>25.803379262449294</v>
      </c>
      <c r="AR81" s="183">
        <f>'Chain Ladder - Amount'!AQ198+AS81</f>
        <v>5345345.338275807</v>
      </c>
      <c r="AS81" s="184">
        <f t="shared" si="132"/>
        <v>1221745.3382758072</v>
      </c>
      <c r="AT81" s="182">
        <f>AR81/'B-F Method'!F29</f>
        <v>0.87281631845137064</v>
      </c>
    </row>
    <row r="82" spans="2:46" ht="14" x14ac:dyDescent="0.3">
      <c r="B82" s="245"/>
      <c r="C82" s="122">
        <f t="shared" si="133"/>
        <v>2021</v>
      </c>
      <c r="D82" s="29" t="s">
        <v>178</v>
      </c>
      <c r="E82" s="78"/>
      <c r="F82" s="177" t="str">
        <f t="shared" ref="F82:AO82" si="154">IF(F27&lt;&gt;"","",F$50*$E27)</f>
        <v/>
      </c>
      <c r="G82" s="178" t="str">
        <f t="shared" si="154"/>
        <v/>
      </c>
      <c r="H82" s="178" t="str">
        <f t="shared" si="154"/>
        <v/>
      </c>
      <c r="I82" s="178" t="str">
        <f t="shared" si="154"/>
        <v/>
      </c>
      <c r="J82" s="178" t="str">
        <f t="shared" si="154"/>
        <v/>
      </c>
      <c r="K82" s="178" t="str">
        <f t="shared" si="154"/>
        <v/>
      </c>
      <c r="L82" s="178" t="str">
        <f t="shared" si="154"/>
        <v/>
      </c>
      <c r="M82" s="178" t="str">
        <f t="shared" si="154"/>
        <v/>
      </c>
      <c r="N82" s="178" t="str">
        <f t="shared" si="154"/>
        <v/>
      </c>
      <c r="O82" s="178" t="str">
        <f t="shared" si="154"/>
        <v/>
      </c>
      <c r="P82" s="178" t="str">
        <f t="shared" si="154"/>
        <v/>
      </c>
      <c r="Q82" s="178" t="str">
        <f t="shared" si="154"/>
        <v/>
      </c>
      <c r="R82" s="178" t="str">
        <f t="shared" si="154"/>
        <v/>
      </c>
      <c r="S82" s="178" t="str">
        <f t="shared" si="154"/>
        <v/>
      </c>
      <c r="T82" s="178" t="str">
        <f t="shared" si="154"/>
        <v/>
      </c>
      <c r="U82" s="178" t="str">
        <f t="shared" si="154"/>
        <v/>
      </c>
      <c r="V82" s="178">
        <f t="shared" si="154"/>
        <v>2.5878920824582909</v>
      </c>
      <c r="W82" s="178">
        <f t="shared" si="154"/>
        <v>1.6868396941081103</v>
      </c>
      <c r="X82" s="178">
        <f t="shared" si="154"/>
        <v>2.6991391660251689</v>
      </c>
      <c r="Y82" s="178">
        <f t="shared" si="154"/>
        <v>1.9850562131879104</v>
      </c>
      <c r="Z82" s="178">
        <f t="shared" si="154"/>
        <v>1.8067026651985993</v>
      </c>
      <c r="AA82" s="178">
        <f t="shared" si="154"/>
        <v>2.4003768936120475</v>
      </c>
      <c r="AB82" s="178">
        <f t="shared" si="154"/>
        <v>1.9631517150425499</v>
      </c>
      <c r="AC82" s="178">
        <f t="shared" si="154"/>
        <v>1.7595718534326557</v>
      </c>
      <c r="AD82" s="178">
        <f t="shared" si="154"/>
        <v>1.2966839815782119</v>
      </c>
      <c r="AE82" s="178">
        <f t="shared" si="154"/>
        <v>1.126924461430465</v>
      </c>
      <c r="AF82" s="178">
        <f t="shared" si="154"/>
        <v>1.4362801893670996</v>
      </c>
      <c r="AG82" s="178">
        <f t="shared" si="154"/>
        <v>1.5011607832426717</v>
      </c>
      <c r="AH82" s="178">
        <f t="shared" si="154"/>
        <v>0.92878028594233375</v>
      </c>
      <c r="AI82" s="178">
        <f t="shared" si="154"/>
        <v>0.90228061629853418</v>
      </c>
      <c r="AJ82" s="178">
        <f t="shared" si="154"/>
        <v>1.620212786857234</v>
      </c>
      <c r="AK82" s="178">
        <f t="shared" si="154"/>
        <v>1.1392693681316799</v>
      </c>
      <c r="AL82" s="178">
        <f t="shared" si="154"/>
        <v>1.2137268128161889</v>
      </c>
      <c r="AM82" s="178">
        <f t="shared" si="154"/>
        <v>0</v>
      </c>
      <c r="AN82" s="178">
        <f t="shared" si="154"/>
        <v>1.387116357504216</v>
      </c>
      <c r="AO82" s="179">
        <f t="shared" si="154"/>
        <v>0</v>
      </c>
      <c r="AP82" s="177">
        <f>AQ82+('Chain Ladder - Count'!AO199-'Chain Ladder - Count'!AP199)</f>
        <v>107.04116592623396</v>
      </c>
      <c r="AQ82" s="179">
        <f t="shared" si="135"/>
        <v>29.441165926233968</v>
      </c>
      <c r="AR82" s="183">
        <f>'Chain Ladder - Amount'!AQ199+AS82</f>
        <v>5107588.2392119905</v>
      </c>
      <c r="AS82" s="184">
        <f t="shared" si="132"/>
        <v>1393988.2392119907</v>
      </c>
      <c r="AT82" s="182">
        <f>AR82/'B-F Method'!F30</f>
        <v>0.77947208015291436</v>
      </c>
    </row>
    <row r="83" spans="2:46" ht="14" x14ac:dyDescent="0.3">
      <c r="B83" s="245"/>
      <c r="C83" s="122">
        <f t="shared" si="133"/>
        <v>2021</v>
      </c>
      <c r="D83" s="29" t="s">
        <v>179</v>
      </c>
      <c r="E83" s="78"/>
      <c r="F83" s="177" t="str">
        <f t="shared" ref="F83:AO83" si="155">IF(F28&lt;&gt;"","",F$50*$E28)</f>
        <v/>
      </c>
      <c r="G83" s="178" t="str">
        <f t="shared" si="155"/>
        <v/>
      </c>
      <c r="H83" s="178" t="str">
        <f t="shared" si="155"/>
        <v/>
      </c>
      <c r="I83" s="178" t="str">
        <f t="shared" si="155"/>
        <v/>
      </c>
      <c r="J83" s="178" t="str">
        <f t="shared" si="155"/>
        <v/>
      </c>
      <c r="K83" s="178" t="str">
        <f t="shared" si="155"/>
        <v/>
      </c>
      <c r="L83" s="178" t="str">
        <f t="shared" si="155"/>
        <v/>
      </c>
      <c r="M83" s="178" t="str">
        <f t="shared" si="155"/>
        <v/>
      </c>
      <c r="N83" s="178" t="str">
        <f t="shared" si="155"/>
        <v/>
      </c>
      <c r="O83" s="178" t="str">
        <f t="shared" si="155"/>
        <v/>
      </c>
      <c r="P83" s="178" t="str">
        <f t="shared" si="155"/>
        <v/>
      </c>
      <c r="Q83" s="178" t="str">
        <f t="shared" si="155"/>
        <v/>
      </c>
      <c r="R83" s="178" t="str">
        <f t="shared" si="155"/>
        <v/>
      </c>
      <c r="S83" s="178" t="str">
        <f t="shared" si="155"/>
        <v/>
      </c>
      <c r="T83" s="178" t="str">
        <f t="shared" si="155"/>
        <v/>
      </c>
      <c r="U83" s="178">
        <f t="shared" si="155"/>
        <v>2.4337000114869238</v>
      </c>
      <c r="V83" s="178">
        <f t="shared" si="155"/>
        <v>2.5878920824582909</v>
      </c>
      <c r="W83" s="178">
        <f t="shared" si="155"/>
        <v>1.6868396941081103</v>
      </c>
      <c r="X83" s="178">
        <f t="shared" si="155"/>
        <v>2.6991391660251689</v>
      </c>
      <c r="Y83" s="178">
        <f t="shared" si="155"/>
        <v>1.9850562131879104</v>
      </c>
      <c r="Z83" s="178">
        <f t="shared" si="155"/>
        <v>1.8067026651985993</v>
      </c>
      <c r="AA83" s="178">
        <f t="shared" si="155"/>
        <v>2.4003768936120475</v>
      </c>
      <c r="AB83" s="178">
        <f t="shared" si="155"/>
        <v>1.9631517150425499</v>
      </c>
      <c r="AC83" s="178">
        <f t="shared" si="155"/>
        <v>1.7595718534326557</v>
      </c>
      <c r="AD83" s="178">
        <f t="shared" si="155"/>
        <v>1.2966839815782119</v>
      </c>
      <c r="AE83" s="178">
        <f t="shared" si="155"/>
        <v>1.126924461430465</v>
      </c>
      <c r="AF83" s="178">
        <f t="shared" si="155"/>
        <v>1.4362801893670996</v>
      </c>
      <c r="AG83" s="178">
        <f t="shared" si="155"/>
        <v>1.5011607832426717</v>
      </c>
      <c r="AH83" s="178">
        <f t="shared" si="155"/>
        <v>0.92878028594233375</v>
      </c>
      <c r="AI83" s="178">
        <f t="shared" si="155"/>
        <v>0.90228061629853418</v>
      </c>
      <c r="AJ83" s="178">
        <f t="shared" si="155"/>
        <v>1.620212786857234</v>
      </c>
      <c r="AK83" s="178">
        <f t="shared" si="155"/>
        <v>1.1392693681316799</v>
      </c>
      <c r="AL83" s="178">
        <f t="shared" si="155"/>
        <v>1.2137268128161889</v>
      </c>
      <c r="AM83" s="178">
        <f t="shared" si="155"/>
        <v>0</v>
      </c>
      <c r="AN83" s="178">
        <f t="shared" si="155"/>
        <v>1.387116357504216</v>
      </c>
      <c r="AO83" s="179">
        <f t="shared" si="155"/>
        <v>0</v>
      </c>
      <c r="AP83" s="177">
        <f>AQ83+('Chain Ladder - Count'!AO200-'Chain Ladder - Count'!AP200)</f>
        <v>116.07486593772087</v>
      </c>
      <c r="AQ83" s="179">
        <f t="shared" si="135"/>
        <v>31.874865937720894</v>
      </c>
      <c r="AR83" s="183">
        <f>'Chain Ladder - Amount'!AQ200+AS83</f>
        <v>5191019.7216296038</v>
      </c>
      <c r="AS83" s="184">
        <f t="shared" si="132"/>
        <v>1509219.721629604</v>
      </c>
      <c r="AT83" s="182">
        <f>AR83/'B-F Method'!F31</f>
        <v>0.79220460832561057</v>
      </c>
    </row>
    <row r="84" spans="2:46" ht="14" x14ac:dyDescent="0.3">
      <c r="B84" s="245"/>
      <c r="C84" s="122">
        <f t="shared" si="133"/>
        <v>2021</v>
      </c>
      <c r="D84" s="29" t="s">
        <v>180</v>
      </c>
      <c r="E84" s="78"/>
      <c r="F84" s="177" t="str">
        <f t="shared" ref="F84:AO84" si="156">IF(F29&lt;&gt;"","",F$50*$E29)</f>
        <v/>
      </c>
      <c r="G84" s="178" t="str">
        <f t="shared" si="156"/>
        <v/>
      </c>
      <c r="H84" s="178" t="str">
        <f t="shared" si="156"/>
        <v/>
      </c>
      <c r="I84" s="178" t="str">
        <f t="shared" si="156"/>
        <v/>
      </c>
      <c r="J84" s="178" t="str">
        <f t="shared" si="156"/>
        <v/>
      </c>
      <c r="K84" s="178" t="str">
        <f t="shared" si="156"/>
        <v/>
      </c>
      <c r="L84" s="178" t="str">
        <f t="shared" si="156"/>
        <v/>
      </c>
      <c r="M84" s="178" t="str">
        <f t="shared" si="156"/>
        <v/>
      </c>
      <c r="N84" s="178" t="str">
        <f t="shared" si="156"/>
        <v/>
      </c>
      <c r="O84" s="178" t="str">
        <f t="shared" si="156"/>
        <v/>
      </c>
      <c r="P84" s="178" t="str">
        <f t="shared" si="156"/>
        <v/>
      </c>
      <c r="Q84" s="178" t="str">
        <f t="shared" si="156"/>
        <v/>
      </c>
      <c r="R84" s="178" t="str">
        <f t="shared" si="156"/>
        <v/>
      </c>
      <c r="S84" s="178" t="str">
        <f t="shared" si="156"/>
        <v/>
      </c>
      <c r="T84" s="178">
        <f t="shared" si="156"/>
        <v>3.2482611630082676</v>
      </c>
      <c r="U84" s="178">
        <f t="shared" si="156"/>
        <v>2.4337000114869238</v>
      </c>
      <c r="V84" s="178">
        <f t="shared" si="156"/>
        <v>2.5878920824582909</v>
      </c>
      <c r="W84" s="178">
        <f t="shared" si="156"/>
        <v>1.6868396941081103</v>
      </c>
      <c r="X84" s="178">
        <f t="shared" si="156"/>
        <v>2.6991391660251689</v>
      </c>
      <c r="Y84" s="178">
        <f t="shared" si="156"/>
        <v>1.9850562131879104</v>
      </c>
      <c r="Z84" s="178">
        <f t="shared" si="156"/>
        <v>1.8067026651985993</v>
      </c>
      <c r="AA84" s="178">
        <f t="shared" si="156"/>
        <v>2.4003768936120475</v>
      </c>
      <c r="AB84" s="178">
        <f t="shared" si="156"/>
        <v>1.9631517150425499</v>
      </c>
      <c r="AC84" s="178">
        <f t="shared" si="156"/>
        <v>1.7595718534326557</v>
      </c>
      <c r="AD84" s="178">
        <f t="shared" si="156"/>
        <v>1.2966839815782119</v>
      </c>
      <c r="AE84" s="178">
        <f t="shared" si="156"/>
        <v>1.126924461430465</v>
      </c>
      <c r="AF84" s="178">
        <f t="shared" si="156"/>
        <v>1.4362801893670996</v>
      </c>
      <c r="AG84" s="178">
        <f t="shared" si="156"/>
        <v>1.5011607832426717</v>
      </c>
      <c r="AH84" s="178">
        <f t="shared" si="156"/>
        <v>0.92878028594233375</v>
      </c>
      <c r="AI84" s="178">
        <f t="shared" si="156"/>
        <v>0.90228061629853418</v>
      </c>
      <c r="AJ84" s="178">
        <f t="shared" si="156"/>
        <v>1.620212786857234</v>
      </c>
      <c r="AK84" s="178">
        <f t="shared" si="156"/>
        <v>1.1392693681316799</v>
      </c>
      <c r="AL84" s="178">
        <f t="shared" si="156"/>
        <v>1.2137268128161889</v>
      </c>
      <c r="AM84" s="178">
        <f t="shared" si="156"/>
        <v>0</v>
      </c>
      <c r="AN84" s="178">
        <f t="shared" si="156"/>
        <v>1.387116357504216</v>
      </c>
      <c r="AO84" s="179">
        <f t="shared" si="156"/>
        <v>0</v>
      </c>
      <c r="AP84" s="177">
        <f>AQ84+('Chain Ladder - Count'!AO201-'Chain Ladder - Count'!AP201)</f>
        <v>129.12312710072916</v>
      </c>
      <c r="AQ84" s="179">
        <f t="shared" si="135"/>
        <v>35.123127100729164</v>
      </c>
      <c r="AR84" s="183">
        <f>'Chain Ladder - Amount'!AQ201+AS84</f>
        <v>5404619.2644353397</v>
      </c>
      <c r="AS84" s="184">
        <f t="shared" si="132"/>
        <v>1663019.2644353397</v>
      </c>
      <c r="AT84" s="182">
        <f>AR84/'B-F Method'!F32</f>
        <v>0.82480216164290487</v>
      </c>
    </row>
    <row r="85" spans="2:46" ht="14" x14ac:dyDescent="0.3">
      <c r="B85" s="245"/>
      <c r="C85" s="122">
        <f t="shared" si="133"/>
        <v>2021</v>
      </c>
      <c r="D85" s="29" t="s">
        <v>181</v>
      </c>
      <c r="E85" s="78"/>
      <c r="F85" s="177" t="str">
        <f t="shared" ref="F85:AO85" si="157">IF(F30&lt;&gt;"","",F$50*$E30)</f>
        <v/>
      </c>
      <c r="G85" s="178" t="str">
        <f t="shared" si="157"/>
        <v/>
      </c>
      <c r="H85" s="178" t="str">
        <f t="shared" si="157"/>
        <v/>
      </c>
      <c r="I85" s="178" t="str">
        <f t="shared" si="157"/>
        <v/>
      </c>
      <c r="J85" s="178" t="str">
        <f t="shared" si="157"/>
        <v/>
      </c>
      <c r="K85" s="178" t="str">
        <f t="shared" si="157"/>
        <v/>
      </c>
      <c r="L85" s="178" t="str">
        <f t="shared" si="157"/>
        <v/>
      </c>
      <c r="M85" s="178" t="str">
        <f t="shared" si="157"/>
        <v/>
      </c>
      <c r="N85" s="178" t="str">
        <f t="shared" si="157"/>
        <v/>
      </c>
      <c r="O85" s="178" t="str">
        <f t="shared" si="157"/>
        <v/>
      </c>
      <c r="P85" s="178" t="str">
        <f t="shared" si="157"/>
        <v/>
      </c>
      <c r="Q85" s="178" t="str">
        <f t="shared" si="157"/>
        <v/>
      </c>
      <c r="R85" s="178" t="str">
        <f t="shared" si="157"/>
        <v/>
      </c>
      <c r="S85" s="178">
        <f t="shared" si="157"/>
        <v>3.4622132628704625</v>
      </c>
      <c r="T85" s="178">
        <f t="shared" si="157"/>
        <v>3.2482611630082676</v>
      </c>
      <c r="U85" s="178">
        <f t="shared" si="157"/>
        <v>2.4337000114869238</v>
      </c>
      <c r="V85" s="178">
        <f t="shared" si="157"/>
        <v>2.5878920824582909</v>
      </c>
      <c r="W85" s="178">
        <f t="shared" si="157"/>
        <v>1.6868396941081103</v>
      </c>
      <c r="X85" s="178">
        <f t="shared" si="157"/>
        <v>2.6991391660251689</v>
      </c>
      <c r="Y85" s="178">
        <f t="shared" si="157"/>
        <v>1.9850562131879104</v>
      </c>
      <c r="Z85" s="178">
        <f t="shared" si="157"/>
        <v>1.8067026651985993</v>
      </c>
      <c r="AA85" s="178">
        <f t="shared" si="157"/>
        <v>2.4003768936120475</v>
      </c>
      <c r="AB85" s="178">
        <f t="shared" si="157"/>
        <v>1.9631517150425499</v>
      </c>
      <c r="AC85" s="178">
        <f t="shared" si="157"/>
        <v>1.7595718534326557</v>
      </c>
      <c r="AD85" s="178">
        <f t="shared" si="157"/>
        <v>1.2966839815782119</v>
      </c>
      <c r="AE85" s="178">
        <f t="shared" si="157"/>
        <v>1.126924461430465</v>
      </c>
      <c r="AF85" s="178">
        <f t="shared" si="157"/>
        <v>1.4362801893670996</v>
      </c>
      <c r="AG85" s="178">
        <f t="shared" si="157"/>
        <v>1.5011607832426717</v>
      </c>
      <c r="AH85" s="178">
        <f t="shared" si="157"/>
        <v>0.92878028594233375</v>
      </c>
      <c r="AI85" s="178">
        <f t="shared" si="157"/>
        <v>0.90228061629853418</v>
      </c>
      <c r="AJ85" s="178">
        <f t="shared" si="157"/>
        <v>1.620212786857234</v>
      </c>
      <c r="AK85" s="178">
        <f t="shared" si="157"/>
        <v>1.1392693681316799</v>
      </c>
      <c r="AL85" s="178">
        <f t="shared" si="157"/>
        <v>1.2137268128161889</v>
      </c>
      <c r="AM85" s="178">
        <f t="shared" si="157"/>
        <v>0</v>
      </c>
      <c r="AN85" s="178">
        <f t="shared" si="157"/>
        <v>1.387116357504216</v>
      </c>
      <c r="AO85" s="179">
        <f t="shared" si="157"/>
        <v>0</v>
      </c>
      <c r="AP85" s="177">
        <f>AQ85+('Chain Ladder - Count'!AO202-'Chain Ladder - Count'!AP202)</f>
        <v>118.18534036359961</v>
      </c>
      <c r="AQ85" s="179">
        <f t="shared" si="135"/>
        <v>38.58534036359962</v>
      </c>
      <c r="AR85" s="183">
        <f>'Chain Ladder - Amount'!AQ202+AS85</f>
        <v>5313749.0687840413</v>
      </c>
      <c r="AS85" s="184">
        <f t="shared" si="132"/>
        <v>1826949.0687840411</v>
      </c>
      <c r="AT85" s="182">
        <f>AR85/'B-F Method'!F33</f>
        <v>0.81093440701765196</v>
      </c>
    </row>
    <row r="86" spans="2:46" ht="14" x14ac:dyDescent="0.3">
      <c r="B86" s="245"/>
      <c r="C86" s="122">
        <f t="shared" si="133"/>
        <v>2022</v>
      </c>
      <c r="D86" s="29" t="s">
        <v>182</v>
      </c>
      <c r="E86" s="78"/>
      <c r="F86" s="177" t="str">
        <f t="shared" ref="F86:AO86" si="158">IF(F31&lt;&gt;"","",F$50*$E31)</f>
        <v/>
      </c>
      <c r="G86" s="178" t="str">
        <f t="shared" si="158"/>
        <v/>
      </c>
      <c r="H86" s="178" t="str">
        <f t="shared" si="158"/>
        <v/>
      </c>
      <c r="I86" s="178" t="str">
        <f t="shared" si="158"/>
        <v/>
      </c>
      <c r="J86" s="178" t="str">
        <f t="shared" si="158"/>
        <v/>
      </c>
      <c r="K86" s="178" t="str">
        <f t="shared" si="158"/>
        <v/>
      </c>
      <c r="L86" s="178" t="str">
        <f t="shared" si="158"/>
        <v/>
      </c>
      <c r="M86" s="178" t="str">
        <f t="shared" si="158"/>
        <v/>
      </c>
      <c r="N86" s="178" t="str">
        <f t="shared" si="158"/>
        <v/>
      </c>
      <c r="O86" s="178" t="str">
        <f t="shared" si="158"/>
        <v/>
      </c>
      <c r="P86" s="178" t="str">
        <f t="shared" si="158"/>
        <v/>
      </c>
      <c r="Q86" s="178" t="str">
        <f t="shared" si="158"/>
        <v/>
      </c>
      <c r="R86" s="178">
        <f t="shared" si="158"/>
        <v>4.4153130650074948</v>
      </c>
      <c r="S86" s="178">
        <f t="shared" si="158"/>
        <v>3.8676309606428836</v>
      </c>
      <c r="T86" s="178">
        <f t="shared" si="158"/>
        <v>3.6286255318335887</v>
      </c>
      <c r="U86" s="178">
        <f t="shared" si="158"/>
        <v>2.7186810281986777</v>
      </c>
      <c r="V86" s="178">
        <f t="shared" si="158"/>
        <v>2.8909286577626849</v>
      </c>
      <c r="W86" s="178">
        <f t="shared" si="158"/>
        <v>1.8843649802106355</v>
      </c>
      <c r="X86" s="178">
        <f t="shared" si="158"/>
        <v>3.0152025346202187</v>
      </c>
      <c r="Y86" s="178">
        <f t="shared" si="158"/>
        <v>2.217502009791513</v>
      </c>
      <c r="Z86" s="178">
        <f t="shared" si="158"/>
        <v>2.0182636464181201</v>
      </c>
      <c r="AA86" s="178">
        <f t="shared" si="158"/>
        <v>2.6814558451690309</v>
      </c>
      <c r="AB86" s="178">
        <f t="shared" si="158"/>
        <v>2.1930325422076176</v>
      </c>
      <c r="AC86" s="178">
        <f t="shared" si="158"/>
        <v>1.9656139183551333</v>
      </c>
      <c r="AD86" s="178">
        <f t="shared" si="158"/>
        <v>1.4485228761337621</v>
      </c>
      <c r="AE86" s="178">
        <f t="shared" si="158"/>
        <v>1.258884882706703</v>
      </c>
      <c r="AF86" s="178">
        <f t="shared" si="158"/>
        <v>1.6044654984507394</v>
      </c>
      <c r="AG86" s="178">
        <f t="shared" si="158"/>
        <v>1.6769434697846066</v>
      </c>
      <c r="AH86" s="178">
        <f t="shared" si="158"/>
        <v>1.0375384520845794</v>
      </c>
      <c r="AI86" s="178">
        <f t="shared" si="158"/>
        <v>1.0079357283412724</v>
      </c>
      <c r="AJ86" s="178">
        <f t="shared" si="158"/>
        <v>1.8099362059757038</v>
      </c>
      <c r="AK86" s="178">
        <f t="shared" si="158"/>
        <v>1.2726753513285816</v>
      </c>
      <c r="AL86" s="178">
        <f t="shared" si="158"/>
        <v>1.3558516020236087</v>
      </c>
      <c r="AM86" s="178">
        <f t="shared" si="158"/>
        <v>0</v>
      </c>
      <c r="AN86" s="178">
        <f t="shared" si="158"/>
        <v>1.5495446880269814</v>
      </c>
      <c r="AO86" s="179">
        <f t="shared" si="158"/>
        <v>0</v>
      </c>
      <c r="AP86" s="177">
        <f>AQ86+('Chain Ladder - Count'!AO203-'Chain Ladder - Count'!AP203)</f>
        <v>106.71891347507412</v>
      </c>
      <c r="AQ86" s="179">
        <f t="shared" si="135"/>
        <v>47.518913475074129</v>
      </c>
      <c r="AR86" s="183">
        <f>'Chain Ladder - Amount'!AQ203+AS86</f>
        <v>4702138.2901599258</v>
      </c>
      <c r="AS86" s="184">
        <f t="shared" si="132"/>
        <v>2249938.2901599258</v>
      </c>
      <c r="AT86" s="182">
        <f>AR86/'B-F Method'!F34</f>
        <v>0.66464841460288371</v>
      </c>
    </row>
    <row r="87" spans="2:46" ht="14" x14ac:dyDescent="0.3">
      <c r="B87" s="245"/>
      <c r="C87" s="122">
        <f t="shared" si="133"/>
        <v>2022</v>
      </c>
      <c r="D87" s="29" t="s">
        <v>183</v>
      </c>
      <c r="E87" s="78"/>
      <c r="F87" s="177" t="str">
        <f t="shared" ref="F87:AO87" si="159">IF(F32&lt;&gt;"","",F$50*$E32)</f>
        <v/>
      </c>
      <c r="G87" s="178" t="str">
        <f t="shared" si="159"/>
        <v/>
      </c>
      <c r="H87" s="178" t="str">
        <f t="shared" si="159"/>
        <v/>
      </c>
      <c r="I87" s="178" t="str">
        <f t="shared" si="159"/>
        <v/>
      </c>
      <c r="J87" s="178" t="str">
        <f t="shared" si="159"/>
        <v/>
      </c>
      <c r="K87" s="178" t="str">
        <f t="shared" si="159"/>
        <v/>
      </c>
      <c r="L87" s="178" t="str">
        <f t="shared" si="159"/>
        <v/>
      </c>
      <c r="M87" s="178" t="str">
        <f t="shared" si="159"/>
        <v/>
      </c>
      <c r="N87" s="178" t="str">
        <f t="shared" si="159"/>
        <v/>
      </c>
      <c r="O87" s="178" t="str">
        <f t="shared" si="159"/>
        <v/>
      </c>
      <c r="P87" s="178" t="str">
        <f t="shared" si="159"/>
        <v/>
      </c>
      <c r="Q87" s="178">
        <f t="shared" si="159"/>
        <v>4.3809916413977037</v>
      </c>
      <c r="R87" s="178">
        <f t="shared" si="159"/>
        <v>4.4153130650074948</v>
      </c>
      <c r="S87" s="178">
        <f t="shared" si="159"/>
        <v>3.8676309606428836</v>
      </c>
      <c r="T87" s="178">
        <f t="shared" si="159"/>
        <v>3.6286255318335887</v>
      </c>
      <c r="U87" s="178">
        <f t="shared" si="159"/>
        <v>2.7186810281986777</v>
      </c>
      <c r="V87" s="178">
        <f t="shared" si="159"/>
        <v>2.8909286577626849</v>
      </c>
      <c r="W87" s="178">
        <f t="shared" si="159"/>
        <v>1.8843649802106355</v>
      </c>
      <c r="X87" s="178">
        <f t="shared" si="159"/>
        <v>3.0152025346202187</v>
      </c>
      <c r="Y87" s="178">
        <f t="shared" si="159"/>
        <v>2.217502009791513</v>
      </c>
      <c r="Z87" s="178">
        <f t="shared" si="159"/>
        <v>2.0182636464181201</v>
      </c>
      <c r="AA87" s="178">
        <f t="shared" si="159"/>
        <v>2.6814558451690309</v>
      </c>
      <c r="AB87" s="178">
        <f t="shared" si="159"/>
        <v>2.1930325422076176</v>
      </c>
      <c r="AC87" s="178">
        <f t="shared" si="159"/>
        <v>1.9656139183551333</v>
      </c>
      <c r="AD87" s="178">
        <f t="shared" si="159"/>
        <v>1.4485228761337621</v>
      </c>
      <c r="AE87" s="178">
        <f t="shared" si="159"/>
        <v>1.258884882706703</v>
      </c>
      <c r="AF87" s="178">
        <f t="shared" si="159"/>
        <v>1.6044654984507394</v>
      </c>
      <c r="AG87" s="178">
        <f t="shared" si="159"/>
        <v>1.6769434697846066</v>
      </c>
      <c r="AH87" s="178">
        <f t="shared" si="159"/>
        <v>1.0375384520845794</v>
      </c>
      <c r="AI87" s="178">
        <f t="shared" si="159"/>
        <v>1.0079357283412724</v>
      </c>
      <c r="AJ87" s="178">
        <f t="shared" si="159"/>
        <v>1.8099362059757038</v>
      </c>
      <c r="AK87" s="178">
        <f t="shared" si="159"/>
        <v>1.2726753513285816</v>
      </c>
      <c r="AL87" s="178">
        <f t="shared" si="159"/>
        <v>1.3558516020236087</v>
      </c>
      <c r="AM87" s="178">
        <f t="shared" si="159"/>
        <v>0</v>
      </c>
      <c r="AN87" s="178">
        <f t="shared" si="159"/>
        <v>1.5495446880269814</v>
      </c>
      <c r="AO87" s="179">
        <f t="shared" si="159"/>
        <v>0</v>
      </c>
      <c r="AP87" s="177">
        <f>AQ87+('Chain Ladder - Count'!AO204-'Chain Ladder - Count'!AP204)</f>
        <v>124.29990511647179</v>
      </c>
      <c r="AQ87" s="179">
        <f t="shared" si="135"/>
        <v>51.899905116471835</v>
      </c>
      <c r="AR87" s="183">
        <f>'Chain Ladder - Amount'!AQ204+AS87</f>
        <v>6083570.6601786911</v>
      </c>
      <c r="AS87" s="184">
        <f t="shared" si="132"/>
        <v>2457370.6601786916</v>
      </c>
      <c r="AT87" s="182">
        <f>AR87/'B-F Method'!F35</f>
        <v>0.85991422304061216</v>
      </c>
    </row>
    <row r="88" spans="2:46" ht="14" x14ac:dyDescent="0.3">
      <c r="B88" s="245"/>
      <c r="C88" s="122">
        <f t="shared" si="133"/>
        <v>2022</v>
      </c>
      <c r="D88" s="29" t="s">
        <v>184</v>
      </c>
      <c r="E88" s="78"/>
      <c r="F88" s="177" t="str">
        <f t="shared" ref="F88:AO88" si="160">IF(F33&lt;&gt;"","",F$50*$E33)</f>
        <v/>
      </c>
      <c r="G88" s="178" t="str">
        <f t="shared" si="160"/>
        <v/>
      </c>
      <c r="H88" s="178" t="str">
        <f t="shared" si="160"/>
        <v/>
      </c>
      <c r="I88" s="178" t="str">
        <f t="shared" si="160"/>
        <v/>
      </c>
      <c r="J88" s="178" t="str">
        <f t="shared" si="160"/>
        <v/>
      </c>
      <c r="K88" s="178" t="str">
        <f t="shared" si="160"/>
        <v/>
      </c>
      <c r="L88" s="178" t="str">
        <f t="shared" si="160"/>
        <v/>
      </c>
      <c r="M88" s="178" t="str">
        <f t="shared" si="160"/>
        <v/>
      </c>
      <c r="N88" s="178" t="str">
        <f t="shared" si="160"/>
        <v/>
      </c>
      <c r="O88" s="178" t="str">
        <f t="shared" si="160"/>
        <v/>
      </c>
      <c r="P88" s="178">
        <f t="shared" si="160"/>
        <v>4.3774383265448487</v>
      </c>
      <c r="Q88" s="178">
        <f t="shared" si="160"/>
        <v>4.3809916413977037</v>
      </c>
      <c r="R88" s="178">
        <f t="shared" si="160"/>
        <v>4.4153130650074948</v>
      </c>
      <c r="S88" s="178">
        <f t="shared" si="160"/>
        <v>3.8676309606428836</v>
      </c>
      <c r="T88" s="178">
        <f t="shared" si="160"/>
        <v>3.6286255318335887</v>
      </c>
      <c r="U88" s="178">
        <f t="shared" si="160"/>
        <v>2.7186810281986777</v>
      </c>
      <c r="V88" s="178">
        <f t="shared" si="160"/>
        <v>2.8909286577626849</v>
      </c>
      <c r="W88" s="178">
        <f t="shared" si="160"/>
        <v>1.8843649802106355</v>
      </c>
      <c r="X88" s="178">
        <f t="shared" si="160"/>
        <v>3.0152025346202187</v>
      </c>
      <c r="Y88" s="178">
        <f t="shared" si="160"/>
        <v>2.217502009791513</v>
      </c>
      <c r="Z88" s="178">
        <f t="shared" si="160"/>
        <v>2.0182636464181201</v>
      </c>
      <c r="AA88" s="178">
        <f t="shared" si="160"/>
        <v>2.6814558451690309</v>
      </c>
      <c r="AB88" s="178">
        <f t="shared" si="160"/>
        <v>2.1930325422076176</v>
      </c>
      <c r="AC88" s="178">
        <f t="shared" si="160"/>
        <v>1.9656139183551333</v>
      </c>
      <c r="AD88" s="178">
        <f t="shared" si="160"/>
        <v>1.4485228761337621</v>
      </c>
      <c r="AE88" s="178">
        <f t="shared" si="160"/>
        <v>1.258884882706703</v>
      </c>
      <c r="AF88" s="178">
        <f t="shared" si="160"/>
        <v>1.6044654984507394</v>
      </c>
      <c r="AG88" s="178">
        <f t="shared" si="160"/>
        <v>1.6769434697846066</v>
      </c>
      <c r="AH88" s="178">
        <f t="shared" si="160"/>
        <v>1.0375384520845794</v>
      </c>
      <c r="AI88" s="178">
        <f t="shared" si="160"/>
        <v>1.0079357283412724</v>
      </c>
      <c r="AJ88" s="178">
        <f t="shared" si="160"/>
        <v>1.8099362059757038</v>
      </c>
      <c r="AK88" s="178">
        <f t="shared" si="160"/>
        <v>1.2726753513285816</v>
      </c>
      <c r="AL88" s="178">
        <f t="shared" si="160"/>
        <v>1.3558516020236087</v>
      </c>
      <c r="AM88" s="178">
        <f t="shared" si="160"/>
        <v>0</v>
      </c>
      <c r="AN88" s="178">
        <f t="shared" si="160"/>
        <v>1.5495446880269814</v>
      </c>
      <c r="AO88" s="179">
        <f t="shared" si="160"/>
        <v>0</v>
      </c>
      <c r="AP88" s="177">
        <f>AQ88+('Chain Ladder - Count'!AO205-'Chain Ladder - Count'!AP205)</f>
        <v>128.27734344301663</v>
      </c>
      <c r="AQ88" s="179">
        <f t="shared" si="135"/>
        <v>56.277343443016683</v>
      </c>
      <c r="AR88" s="183">
        <f>'Chain Ladder - Amount'!AQ205+AS88</f>
        <v>5574234.7868905347</v>
      </c>
      <c r="AS88" s="184">
        <f t="shared" si="132"/>
        <v>2664634.7868905342</v>
      </c>
      <c r="AT88" s="182">
        <f>AR88/'B-F Method'!F36</f>
        <v>0.78791947091054781</v>
      </c>
    </row>
    <row r="89" spans="2:46" ht="14" x14ac:dyDescent="0.3">
      <c r="B89" s="245"/>
      <c r="C89" s="122">
        <f t="shared" si="133"/>
        <v>2022</v>
      </c>
      <c r="D89" s="29" t="s">
        <v>185</v>
      </c>
      <c r="E89" s="78"/>
      <c r="F89" s="177" t="str">
        <f t="shared" ref="F89:AO89" si="161">IF(F34&lt;&gt;"","",F$50*$E34)</f>
        <v/>
      </c>
      <c r="G89" s="178" t="str">
        <f t="shared" si="161"/>
        <v/>
      </c>
      <c r="H89" s="178" t="str">
        <f t="shared" si="161"/>
        <v/>
      </c>
      <c r="I89" s="178" t="str">
        <f t="shared" si="161"/>
        <v/>
      </c>
      <c r="J89" s="178" t="str">
        <f t="shared" si="161"/>
        <v/>
      </c>
      <c r="K89" s="178" t="str">
        <f t="shared" si="161"/>
        <v/>
      </c>
      <c r="L89" s="178" t="str">
        <f t="shared" si="161"/>
        <v/>
      </c>
      <c r="M89" s="178" t="str">
        <f t="shared" si="161"/>
        <v/>
      </c>
      <c r="N89" s="178" t="str">
        <f t="shared" si="161"/>
        <v/>
      </c>
      <c r="O89" s="178">
        <f t="shared" si="161"/>
        <v>4.5284972907082048</v>
      </c>
      <c r="P89" s="178">
        <f t="shared" si="161"/>
        <v>4.3774383265448487</v>
      </c>
      <c r="Q89" s="178">
        <f t="shared" si="161"/>
        <v>4.3809916413977037</v>
      </c>
      <c r="R89" s="178">
        <f t="shared" si="161"/>
        <v>4.4153130650074948</v>
      </c>
      <c r="S89" s="178">
        <f t="shared" si="161"/>
        <v>3.8676309606428836</v>
      </c>
      <c r="T89" s="178">
        <f t="shared" si="161"/>
        <v>3.6286255318335887</v>
      </c>
      <c r="U89" s="178">
        <f t="shared" si="161"/>
        <v>2.7186810281986777</v>
      </c>
      <c r="V89" s="178">
        <f t="shared" si="161"/>
        <v>2.8909286577626849</v>
      </c>
      <c r="W89" s="178">
        <f t="shared" si="161"/>
        <v>1.8843649802106355</v>
      </c>
      <c r="X89" s="178">
        <f t="shared" si="161"/>
        <v>3.0152025346202187</v>
      </c>
      <c r="Y89" s="178">
        <f t="shared" si="161"/>
        <v>2.217502009791513</v>
      </c>
      <c r="Z89" s="178">
        <f t="shared" si="161"/>
        <v>2.0182636464181201</v>
      </c>
      <c r="AA89" s="178">
        <f t="shared" si="161"/>
        <v>2.6814558451690309</v>
      </c>
      <c r="AB89" s="178">
        <f t="shared" si="161"/>
        <v>2.1930325422076176</v>
      </c>
      <c r="AC89" s="178">
        <f t="shared" si="161"/>
        <v>1.9656139183551333</v>
      </c>
      <c r="AD89" s="178">
        <f t="shared" si="161"/>
        <v>1.4485228761337621</v>
      </c>
      <c r="AE89" s="178">
        <f t="shared" si="161"/>
        <v>1.258884882706703</v>
      </c>
      <c r="AF89" s="178">
        <f t="shared" si="161"/>
        <v>1.6044654984507394</v>
      </c>
      <c r="AG89" s="178">
        <f t="shared" si="161"/>
        <v>1.6769434697846066</v>
      </c>
      <c r="AH89" s="178">
        <f t="shared" si="161"/>
        <v>1.0375384520845794</v>
      </c>
      <c r="AI89" s="178">
        <f t="shared" si="161"/>
        <v>1.0079357283412724</v>
      </c>
      <c r="AJ89" s="178">
        <f t="shared" si="161"/>
        <v>1.8099362059757038</v>
      </c>
      <c r="AK89" s="178">
        <f t="shared" si="161"/>
        <v>1.2726753513285816</v>
      </c>
      <c r="AL89" s="178">
        <f t="shared" si="161"/>
        <v>1.3558516020236087</v>
      </c>
      <c r="AM89" s="178">
        <f t="shared" si="161"/>
        <v>0</v>
      </c>
      <c r="AN89" s="178">
        <f t="shared" si="161"/>
        <v>1.5495446880269814</v>
      </c>
      <c r="AO89" s="179">
        <f t="shared" si="161"/>
        <v>0</v>
      </c>
      <c r="AP89" s="177">
        <f>AQ89+('Chain Ladder - Count'!AO206-'Chain Ladder - Count'!AP206)</f>
        <v>135.40584073372483</v>
      </c>
      <c r="AQ89" s="179">
        <f t="shared" si="135"/>
        <v>60.805840733724899</v>
      </c>
      <c r="AR89" s="183">
        <f>'Chain Ladder - Amount'!AQ206+AS89</f>
        <v>6258251.2940481398</v>
      </c>
      <c r="AS89" s="184">
        <f t="shared" si="132"/>
        <v>2879051.2940481403</v>
      </c>
      <c r="AT89" s="182">
        <f>AR89/'B-F Method'!F37</f>
        <v>0.88460537400189265</v>
      </c>
    </row>
    <row r="90" spans="2:46" ht="14" x14ac:dyDescent="0.3">
      <c r="B90" s="245"/>
      <c r="C90" s="122">
        <f t="shared" si="133"/>
        <v>2023</v>
      </c>
      <c r="D90" s="29" t="s">
        <v>186</v>
      </c>
      <c r="E90" s="78"/>
      <c r="F90" s="177" t="str">
        <f t="shared" ref="F90:AO90" si="162">IF(F35&lt;&gt;"","",F$50*$E35)</f>
        <v/>
      </c>
      <c r="G90" s="178" t="str">
        <f t="shared" si="162"/>
        <v/>
      </c>
      <c r="H90" s="178" t="str">
        <f t="shared" si="162"/>
        <v/>
      </c>
      <c r="I90" s="178" t="str">
        <f t="shared" si="162"/>
        <v/>
      </c>
      <c r="J90" s="178" t="str">
        <f t="shared" si="162"/>
        <v/>
      </c>
      <c r="K90" s="178" t="str">
        <f t="shared" si="162"/>
        <v/>
      </c>
      <c r="L90" s="178" t="str">
        <f t="shared" si="162"/>
        <v/>
      </c>
      <c r="M90" s="178" t="str">
        <f t="shared" si="162"/>
        <v/>
      </c>
      <c r="N90" s="178">
        <f t="shared" si="162"/>
        <v>4.8750706356850264</v>
      </c>
      <c r="O90" s="178">
        <f t="shared" si="162"/>
        <v>4.5206120438151034</v>
      </c>
      <c r="P90" s="178">
        <f t="shared" si="162"/>
        <v>4.3698161111059761</v>
      </c>
      <c r="Q90" s="178">
        <f t="shared" si="162"/>
        <v>4.3733632387485706</v>
      </c>
      <c r="R90" s="178">
        <f t="shared" si="162"/>
        <v>4.4076249001720305</v>
      </c>
      <c r="S90" s="178">
        <f t="shared" si="162"/>
        <v>3.86089644739085</v>
      </c>
      <c r="T90" s="178">
        <f t="shared" si="162"/>
        <v>3.6223071868364904</v>
      </c>
      <c r="U90" s="178">
        <f t="shared" si="162"/>
        <v>2.7139471242665891</v>
      </c>
      <c r="V90" s="178">
        <f t="shared" si="162"/>
        <v>2.8858948276081269</v>
      </c>
      <c r="W90" s="178">
        <f t="shared" si="162"/>
        <v>1.8810838292787</v>
      </c>
      <c r="X90" s="178">
        <f t="shared" si="162"/>
        <v>3.0099523125505336</v>
      </c>
      <c r="Y90" s="178">
        <f t="shared" si="162"/>
        <v>2.2136407839343102</v>
      </c>
      <c r="Z90" s="178">
        <f t="shared" si="162"/>
        <v>2.0147493444045068</v>
      </c>
      <c r="AA90" s="178">
        <f t="shared" si="162"/>
        <v>2.6767867595949943</v>
      </c>
      <c r="AB90" s="178">
        <f t="shared" si="162"/>
        <v>2.1892139238161716</v>
      </c>
      <c r="AC90" s="178">
        <f t="shared" si="162"/>
        <v>1.9621912926919693</v>
      </c>
      <c r="AD90" s="178">
        <f t="shared" si="162"/>
        <v>1.446000635360414</v>
      </c>
      <c r="AE90" s="178">
        <f t="shared" si="162"/>
        <v>1.2566928491306857</v>
      </c>
      <c r="AF90" s="178">
        <f t="shared" si="162"/>
        <v>1.6016717225523402</v>
      </c>
      <c r="AG90" s="178">
        <f t="shared" si="162"/>
        <v>1.6740234916028469</v>
      </c>
      <c r="AH90" s="178">
        <f t="shared" si="162"/>
        <v>1.0357318380290603</v>
      </c>
      <c r="AI90" s="178">
        <f t="shared" si="162"/>
        <v>1.0061806600349146</v>
      </c>
      <c r="AJ90" s="178">
        <f t="shared" si="162"/>
        <v>1.8067846541631047</v>
      </c>
      <c r="AK90" s="178">
        <f t="shared" si="162"/>
        <v>1.2704593050960749</v>
      </c>
      <c r="AL90" s="178">
        <f t="shared" si="162"/>
        <v>1.3534907251264754</v>
      </c>
      <c r="AM90" s="178">
        <f t="shared" si="162"/>
        <v>0</v>
      </c>
      <c r="AN90" s="178">
        <f t="shared" si="162"/>
        <v>1.5468465430016864</v>
      </c>
      <c r="AO90" s="179">
        <f t="shared" si="162"/>
        <v>0</v>
      </c>
      <c r="AP90" s="177">
        <f>AQ90+('Chain Ladder - Count'!AO207-'Chain Ladder - Count'!AP207)</f>
        <v>120.77503318599753</v>
      </c>
      <c r="AQ90" s="179">
        <f t="shared" si="135"/>
        <v>65.575033185997555</v>
      </c>
      <c r="AR90" s="183">
        <f>'Chain Ladder - Amount'!AQ207+AS90</f>
        <v>5572464.3004237711</v>
      </c>
      <c r="AS90" s="184">
        <f t="shared" si="132"/>
        <v>3104864.3004237711</v>
      </c>
      <c r="AT90" s="182">
        <f>AR90/'B-F Method'!F38</f>
        <v>0.74704171601826841</v>
      </c>
    </row>
    <row r="91" spans="2:46" ht="14" x14ac:dyDescent="0.3">
      <c r="B91" s="245"/>
      <c r="C91" s="122">
        <f t="shared" si="133"/>
        <v>2023</v>
      </c>
      <c r="D91" s="29" t="s">
        <v>187</v>
      </c>
      <c r="E91" s="78"/>
      <c r="F91" s="177" t="str">
        <f t="shared" ref="F91:AO91" si="163">IF(F36&lt;&gt;"","",F$50*$E36)</f>
        <v/>
      </c>
      <c r="G91" s="178" t="str">
        <f t="shared" si="163"/>
        <v/>
      </c>
      <c r="H91" s="178" t="str">
        <f t="shared" si="163"/>
        <v/>
      </c>
      <c r="I91" s="178" t="str">
        <f t="shared" si="163"/>
        <v/>
      </c>
      <c r="J91" s="178" t="str">
        <f t="shared" si="163"/>
        <v/>
      </c>
      <c r="K91" s="178" t="str">
        <f t="shared" si="163"/>
        <v/>
      </c>
      <c r="L91" s="178" t="str">
        <f t="shared" si="163"/>
        <v/>
      </c>
      <c r="M91" s="178">
        <f t="shared" si="163"/>
        <v>5.5050550152597086</v>
      </c>
      <c r="N91" s="178">
        <f t="shared" si="163"/>
        <v>4.8750706356850264</v>
      </c>
      <c r="O91" s="178">
        <f t="shared" si="163"/>
        <v>4.5206120438151034</v>
      </c>
      <c r="P91" s="178">
        <f t="shared" si="163"/>
        <v>4.3698161111059761</v>
      </c>
      <c r="Q91" s="178">
        <f t="shared" si="163"/>
        <v>4.3733632387485706</v>
      </c>
      <c r="R91" s="178">
        <f t="shared" si="163"/>
        <v>4.4076249001720305</v>
      </c>
      <c r="S91" s="178">
        <f t="shared" si="163"/>
        <v>3.86089644739085</v>
      </c>
      <c r="T91" s="178">
        <f t="shared" si="163"/>
        <v>3.6223071868364904</v>
      </c>
      <c r="U91" s="178">
        <f t="shared" si="163"/>
        <v>2.7139471242665891</v>
      </c>
      <c r="V91" s="178">
        <f t="shared" si="163"/>
        <v>2.8858948276081269</v>
      </c>
      <c r="W91" s="178">
        <f t="shared" si="163"/>
        <v>1.8810838292787</v>
      </c>
      <c r="X91" s="178">
        <f t="shared" si="163"/>
        <v>3.0099523125505336</v>
      </c>
      <c r="Y91" s="178">
        <f t="shared" si="163"/>
        <v>2.2136407839343102</v>
      </c>
      <c r="Z91" s="178">
        <f t="shared" si="163"/>
        <v>2.0147493444045068</v>
      </c>
      <c r="AA91" s="178">
        <f t="shared" si="163"/>
        <v>2.6767867595949943</v>
      </c>
      <c r="AB91" s="178">
        <f t="shared" si="163"/>
        <v>2.1892139238161716</v>
      </c>
      <c r="AC91" s="178">
        <f t="shared" si="163"/>
        <v>1.9621912926919693</v>
      </c>
      <c r="AD91" s="178">
        <f t="shared" si="163"/>
        <v>1.446000635360414</v>
      </c>
      <c r="AE91" s="178">
        <f t="shared" si="163"/>
        <v>1.2566928491306857</v>
      </c>
      <c r="AF91" s="178">
        <f t="shared" si="163"/>
        <v>1.6016717225523402</v>
      </c>
      <c r="AG91" s="178">
        <f t="shared" si="163"/>
        <v>1.6740234916028469</v>
      </c>
      <c r="AH91" s="178">
        <f t="shared" si="163"/>
        <v>1.0357318380290603</v>
      </c>
      <c r="AI91" s="178">
        <f t="shared" si="163"/>
        <v>1.0061806600349146</v>
      </c>
      <c r="AJ91" s="178">
        <f t="shared" si="163"/>
        <v>1.8067846541631047</v>
      </c>
      <c r="AK91" s="178">
        <f t="shared" si="163"/>
        <v>1.2704593050960749</v>
      </c>
      <c r="AL91" s="178">
        <f t="shared" si="163"/>
        <v>1.3534907251264754</v>
      </c>
      <c r="AM91" s="178">
        <f t="shared" si="163"/>
        <v>0</v>
      </c>
      <c r="AN91" s="178">
        <f t="shared" si="163"/>
        <v>1.5468465430016864</v>
      </c>
      <c r="AO91" s="179">
        <f t="shared" si="163"/>
        <v>0</v>
      </c>
      <c r="AP91" s="177">
        <f>AQ91+('Chain Ladder - Count'!AO208-'Chain Ladder - Count'!AP208)</f>
        <v>123.88008820125722</v>
      </c>
      <c r="AQ91" s="179">
        <f t="shared" si="135"/>
        <v>71.080088201257269</v>
      </c>
      <c r="AR91" s="183">
        <f>'Chain Ladder - Amount'!AQ208+AS91</f>
        <v>5590519.1252603456</v>
      </c>
      <c r="AS91" s="184">
        <f t="shared" si="132"/>
        <v>3365519.1252603452</v>
      </c>
      <c r="AT91" s="182">
        <f>AR91/'B-F Method'!F39</f>
        <v>0.74946213660800609</v>
      </c>
    </row>
    <row r="92" spans="2:46" ht="14" x14ac:dyDescent="0.3">
      <c r="B92" s="245"/>
      <c r="C92" s="122">
        <f t="shared" si="133"/>
        <v>2023</v>
      </c>
      <c r="D92" s="29" t="s">
        <v>188</v>
      </c>
      <c r="E92" s="78"/>
      <c r="F92" s="177" t="str">
        <f t="shared" ref="F92:AO92" si="164">IF(F37&lt;&gt;"","",F$50*$E37)</f>
        <v/>
      </c>
      <c r="G92" s="178" t="str">
        <f t="shared" si="164"/>
        <v/>
      </c>
      <c r="H92" s="178" t="str">
        <f t="shared" si="164"/>
        <v/>
      </c>
      <c r="I92" s="178" t="str">
        <f t="shared" si="164"/>
        <v/>
      </c>
      <c r="J92" s="178" t="str">
        <f t="shared" si="164"/>
        <v/>
      </c>
      <c r="K92" s="178" t="str">
        <f t="shared" si="164"/>
        <v/>
      </c>
      <c r="L92" s="178">
        <f t="shared" si="164"/>
        <v>5.5652435815222052</v>
      </c>
      <c r="M92" s="178">
        <f t="shared" si="164"/>
        <v>5.5050550152597086</v>
      </c>
      <c r="N92" s="178">
        <f t="shared" si="164"/>
        <v>4.8750706356850264</v>
      </c>
      <c r="O92" s="178">
        <f t="shared" si="164"/>
        <v>4.5206120438151034</v>
      </c>
      <c r="P92" s="178">
        <f t="shared" si="164"/>
        <v>4.3698161111059761</v>
      </c>
      <c r="Q92" s="178">
        <f t="shared" si="164"/>
        <v>4.3733632387485706</v>
      </c>
      <c r="R92" s="178">
        <f t="shared" si="164"/>
        <v>4.4076249001720305</v>
      </c>
      <c r="S92" s="178">
        <f t="shared" si="164"/>
        <v>3.86089644739085</v>
      </c>
      <c r="T92" s="178">
        <f t="shared" si="164"/>
        <v>3.6223071868364904</v>
      </c>
      <c r="U92" s="178">
        <f t="shared" si="164"/>
        <v>2.7139471242665891</v>
      </c>
      <c r="V92" s="178">
        <f t="shared" si="164"/>
        <v>2.8858948276081269</v>
      </c>
      <c r="W92" s="178">
        <f t="shared" si="164"/>
        <v>1.8810838292787</v>
      </c>
      <c r="X92" s="178">
        <f t="shared" si="164"/>
        <v>3.0099523125505336</v>
      </c>
      <c r="Y92" s="178">
        <f t="shared" si="164"/>
        <v>2.2136407839343102</v>
      </c>
      <c r="Z92" s="178">
        <f t="shared" si="164"/>
        <v>2.0147493444045068</v>
      </c>
      <c r="AA92" s="178">
        <f t="shared" si="164"/>
        <v>2.6767867595949943</v>
      </c>
      <c r="AB92" s="178">
        <f t="shared" si="164"/>
        <v>2.1892139238161716</v>
      </c>
      <c r="AC92" s="178">
        <f t="shared" si="164"/>
        <v>1.9621912926919693</v>
      </c>
      <c r="AD92" s="178">
        <f t="shared" si="164"/>
        <v>1.446000635360414</v>
      </c>
      <c r="AE92" s="178">
        <f t="shared" si="164"/>
        <v>1.2566928491306857</v>
      </c>
      <c r="AF92" s="178">
        <f t="shared" si="164"/>
        <v>1.6016717225523402</v>
      </c>
      <c r="AG92" s="178">
        <f t="shared" si="164"/>
        <v>1.6740234916028469</v>
      </c>
      <c r="AH92" s="178">
        <f t="shared" si="164"/>
        <v>1.0357318380290603</v>
      </c>
      <c r="AI92" s="178">
        <f t="shared" si="164"/>
        <v>1.0061806600349146</v>
      </c>
      <c r="AJ92" s="178">
        <f t="shared" si="164"/>
        <v>1.8067846541631047</v>
      </c>
      <c r="AK92" s="178">
        <f t="shared" si="164"/>
        <v>1.2704593050960749</v>
      </c>
      <c r="AL92" s="178">
        <f t="shared" si="164"/>
        <v>1.3534907251264754</v>
      </c>
      <c r="AM92" s="178">
        <f t="shared" si="164"/>
        <v>0</v>
      </c>
      <c r="AN92" s="178">
        <f t="shared" si="164"/>
        <v>1.5468465430016864</v>
      </c>
      <c r="AO92" s="179">
        <f t="shared" si="164"/>
        <v>0</v>
      </c>
      <c r="AP92" s="177">
        <f>AQ92+('Chain Ladder - Count'!AO209-'Chain Ladder - Count'!AP209)</f>
        <v>127.64533178277945</v>
      </c>
      <c r="AQ92" s="179">
        <f t="shared" si="135"/>
        <v>76.645331782779479</v>
      </c>
      <c r="AR92" s="183">
        <f>'Chain Ladder - Amount'!AQ209+AS92</f>
        <v>5569823.7745133564</v>
      </c>
      <c r="AS92" s="184">
        <f t="shared" si="132"/>
        <v>3629023.7745133559</v>
      </c>
      <c r="AT92" s="182">
        <f>AR92/'B-F Method'!F40</f>
        <v>0.74668772846429576</v>
      </c>
    </row>
    <row r="93" spans="2:46" ht="14" x14ac:dyDescent="0.3">
      <c r="B93" s="245"/>
      <c r="C93" s="122">
        <f t="shared" si="133"/>
        <v>2023</v>
      </c>
      <c r="D93" s="29" t="s">
        <v>189</v>
      </c>
      <c r="E93" s="78"/>
      <c r="F93" s="177" t="str">
        <f t="shared" ref="F93:AO93" si="165">IF(F38&lt;&gt;"","",F$50*$E38)</f>
        <v/>
      </c>
      <c r="G93" s="178" t="str">
        <f t="shared" si="165"/>
        <v/>
      </c>
      <c r="H93" s="178" t="str">
        <f t="shared" si="165"/>
        <v/>
      </c>
      <c r="I93" s="178" t="str">
        <f t="shared" si="165"/>
        <v/>
      </c>
      <c r="J93" s="178" t="str">
        <f t="shared" si="165"/>
        <v/>
      </c>
      <c r="K93" s="178">
        <f t="shared" si="165"/>
        <v>6.9182502251805635</v>
      </c>
      <c r="L93" s="178">
        <f t="shared" si="165"/>
        <v>5.5652435815222052</v>
      </c>
      <c r="M93" s="178">
        <f t="shared" si="165"/>
        <v>5.5050550152597086</v>
      </c>
      <c r="N93" s="178">
        <f t="shared" si="165"/>
        <v>4.8750706356850264</v>
      </c>
      <c r="O93" s="178">
        <f t="shared" si="165"/>
        <v>4.5206120438151034</v>
      </c>
      <c r="P93" s="178">
        <f t="shared" si="165"/>
        <v>4.3698161111059761</v>
      </c>
      <c r="Q93" s="178">
        <f t="shared" si="165"/>
        <v>4.3733632387485706</v>
      </c>
      <c r="R93" s="178">
        <f t="shared" si="165"/>
        <v>4.4076249001720305</v>
      </c>
      <c r="S93" s="178">
        <f t="shared" si="165"/>
        <v>3.86089644739085</v>
      </c>
      <c r="T93" s="178">
        <f t="shared" si="165"/>
        <v>3.6223071868364904</v>
      </c>
      <c r="U93" s="178">
        <f t="shared" si="165"/>
        <v>2.7139471242665891</v>
      </c>
      <c r="V93" s="178">
        <f t="shared" si="165"/>
        <v>2.8858948276081269</v>
      </c>
      <c r="W93" s="178">
        <f t="shared" si="165"/>
        <v>1.8810838292787</v>
      </c>
      <c r="X93" s="178">
        <f t="shared" si="165"/>
        <v>3.0099523125505336</v>
      </c>
      <c r="Y93" s="178">
        <f t="shared" si="165"/>
        <v>2.2136407839343102</v>
      </c>
      <c r="Z93" s="178">
        <f t="shared" si="165"/>
        <v>2.0147493444045068</v>
      </c>
      <c r="AA93" s="178">
        <f t="shared" si="165"/>
        <v>2.6767867595949943</v>
      </c>
      <c r="AB93" s="178">
        <f t="shared" si="165"/>
        <v>2.1892139238161716</v>
      </c>
      <c r="AC93" s="178">
        <f t="shared" si="165"/>
        <v>1.9621912926919693</v>
      </c>
      <c r="AD93" s="178">
        <f t="shared" si="165"/>
        <v>1.446000635360414</v>
      </c>
      <c r="AE93" s="178">
        <f t="shared" si="165"/>
        <v>1.2566928491306857</v>
      </c>
      <c r="AF93" s="178">
        <f t="shared" si="165"/>
        <v>1.6016717225523402</v>
      </c>
      <c r="AG93" s="178">
        <f t="shared" si="165"/>
        <v>1.6740234916028469</v>
      </c>
      <c r="AH93" s="178">
        <f t="shared" si="165"/>
        <v>1.0357318380290603</v>
      </c>
      <c r="AI93" s="178">
        <f t="shared" si="165"/>
        <v>1.0061806600349146</v>
      </c>
      <c r="AJ93" s="178">
        <f t="shared" si="165"/>
        <v>1.8067846541631047</v>
      </c>
      <c r="AK93" s="178">
        <f t="shared" si="165"/>
        <v>1.2704593050960749</v>
      </c>
      <c r="AL93" s="178">
        <f t="shared" si="165"/>
        <v>1.3534907251264754</v>
      </c>
      <c r="AM93" s="178">
        <f t="shared" si="165"/>
        <v>0</v>
      </c>
      <c r="AN93" s="178">
        <f t="shared" si="165"/>
        <v>1.5468465430016864</v>
      </c>
      <c r="AO93" s="179">
        <f t="shared" si="165"/>
        <v>0</v>
      </c>
      <c r="AP93" s="177">
        <f>AQ93+('Chain Ladder - Count'!AO210-'Chain Ladder - Count'!AP210)</f>
        <v>112.56358200796005</v>
      </c>
      <c r="AQ93" s="179">
        <f t="shared" si="135"/>
        <v>83.563582007960051</v>
      </c>
      <c r="AR93" s="183">
        <f>'Chain Ladder - Amount'!AQ210+AS93</f>
        <v>5138990.9460713966</v>
      </c>
      <c r="AS93" s="184">
        <f t="shared" si="132"/>
        <v>3956590.9460713966</v>
      </c>
      <c r="AT93" s="182">
        <f>AR93/'B-F Method'!F41</f>
        <v>0.6889304996828014</v>
      </c>
    </row>
    <row r="94" spans="2:46" ht="14" x14ac:dyDescent="0.3">
      <c r="B94" s="245"/>
      <c r="C94" s="122">
        <f t="shared" si="133"/>
        <v>2024</v>
      </c>
      <c r="D94" s="29" t="s">
        <v>190</v>
      </c>
      <c r="E94" s="78"/>
      <c r="F94" s="177" t="str">
        <f t="shared" ref="F94:AO94" si="166">IF(F39&lt;&gt;"","",F$50*$E39)</f>
        <v/>
      </c>
      <c r="G94" s="178" t="str">
        <f t="shared" si="166"/>
        <v/>
      </c>
      <c r="H94" s="178" t="str">
        <f t="shared" si="166"/>
        <v/>
      </c>
      <c r="I94" s="178" t="str">
        <f t="shared" si="166"/>
        <v/>
      </c>
      <c r="J94" s="178">
        <f t="shared" si="166"/>
        <v>9.00886763847023</v>
      </c>
      <c r="K94" s="178">
        <f t="shared" si="166"/>
        <v>6.8530861728240753</v>
      </c>
      <c r="L94" s="178">
        <f t="shared" si="166"/>
        <v>5.5128237047731732</v>
      </c>
      <c r="M94" s="178">
        <f t="shared" si="166"/>
        <v>5.4532020637815961</v>
      </c>
      <c r="N94" s="178">
        <f t="shared" si="166"/>
        <v>4.8291516030098141</v>
      </c>
      <c r="O94" s="178">
        <f t="shared" si="166"/>
        <v>4.4780317105923553</v>
      </c>
      <c r="P94" s="178">
        <f t="shared" si="166"/>
        <v>4.3286561477360612</v>
      </c>
      <c r="Q94" s="178">
        <f t="shared" si="166"/>
        <v>4.3321698644432463</v>
      </c>
      <c r="R94" s="178">
        <f t="shared" si="166"/>
        <v>4.3661088100605197</v>
      </c>
      <c r="S94" s="178">
        <f t="shared" si="166"/>
        <v>3.8245300758298688</v>
      </c>
      <c r="T94" s="178">
        <f t="shared" si="166"/>
        <v>3.5881881238521598</v>
      </c>
      <c r="U94" s="178">
        <f t="shared" si="166"/>
        <v>2.688384043033309</v>
      </c>
      <c r="V94" s="178">
        <f t="shared" si="166"/>
        <v>2.8587121447735138</v>
      </c>
      <c r="W94" s="178">
        <f t="shared" si="166"/>
        <v>1.8633656142462476</v>
      </c>
      <c r="X94" s="178">
        <f t="shared" si="166"/>
        <v>2.9816011133742335</v>
      </c>
      <c r="Y94" s="178">
        <f t="shared" si="166"/>
        <v>2.192790164305416</v>
      </c>
      <c r="Z94" s="178">
        <f t="shared" si="166"/>
        <v>1.9957721135309949</v>
      </c>
      <c r="AA94" s="178">
        <f t="shared" si="166"/>
        <v>2.6515736974951989</v>
      </c>
      <c r="AB94" s="178">
        <f t="shared" si="166"/>
        <v>2.1685933845023615</v>
      </c>
      <c r="AC94" s="178">
        <f t="shared" si="166"/>
        <v>1.9437091141108833</v>
      </c>
      <c r="AD94" s="178">
        <f t="shared" si="166"/>
        <v>1.4323805351843348</v>
      </c>
      <c r="AE94" s="178">
        <f t="shared" si="166"/>
        <v>1.2448558678201926</v>
      </c>
      <c r="AF94" s="178">
        <f t="shared" si="166"/>
        <v>1.5865853327009838</v>
      </c>
      <c r="AG94" s="178">
        <f t="shared" si="166"/>
        <v>1.6582556094213445</v>
      </c>
      <c r="AH94" s="178">
        <f t="shared" si="166"/>
        <v>1.0259761221292576</v>
      </c>
      <c r="AI94" s="178">
        <f t="shared" si="166"/>
        <v>0.99670329118058276</v>
      </c>
      <c r="AJ94" s="178">
        <f t="shared" si="166"/>
        <v>1.7897662743750693</v>
      </c>
      <c r="AK94" s="178">
        <f t="shared" si="166"/>
        <v>1.2584926554405389</v>
      </c>
      <c r="AL94" s="178">
        <f t="shared" si="166"/>
        <v>1.3407419898819561</v>
      </c>
      <c r="AM94" s="178">
        <f t="shared" si="166"/>
        <v>0</v>
      </c>
      <c r="AN94" s="178">
        <f t="shared" si="166"/>
        <v>1.5322765598650929</v>
      </c>
      <c r="AO94" s="179">
        <f t="shared" si="166"/>
        <v>0</v>
      </c>
      <c r="AP94" s="177">
        <f>AQ94+('Chain Ladder - Count'!AO211-'Chain Ladder - Count'!AP211)</f>
        <v>118.58535154274462</v>
      </c>
      <c r="AQ94" s="179">
        <f t="shared" si="135"/>
        <v>91.785351542744607</v>
      </c>
      <c r="AR94" s="183">
        <f>'Chain Ladder - Amount'!AQ211+AS94</f>
        <v>5282077.5003375299</v>
      </c>
      <c r="AS94" s="184">
        <f t="shared" si="132"/>
        <v>4345877.5003375299</v>
      </c>
      <c r="AT94" s="182">
        <f>AR94/'B-F Method'!F42</f>
        <v>0.71208621217182166</v>
      </c>
    </row>
    <row r="95" spans="2:46" ht="14" x14ac:dyDescent="0.3">
      <c r="B95" s="245"/>
      <c r="C95" s="122">
        <f t="shared" si="133"/>
        <v>2024</v>
      </c>
      <c r="D95" s="29" t="s">
        <v>191</v>
      </c>
      <c r="E95" s="78"/>
      <c r="F95" s="177" t="str">
        <f t="shared" ref="F95:AO95" si="167">IF(F40&lt;&gt;"","",F$50*$E40)</f>
        <v/>
      </c>
      <c r="G95" s="178" t="str">
        <f t="shared" si="167"/>
        <v/>
      </c>
      <c r="H95" s="178" t="str">
        <f t="shared" si="167"/>
        <v/>
      </c>
      <c r="I95" s="178">
        <f t="shared" si="167"/>
        <v>12.412198668579721</v>
      </c>
      <c r="J95" s="178">
        <f t="shared" si="167"/>
        <v>9.00886763847023</v>
      </c>
      <c r="K95" s="178">
        <f t="shared" si="167"/>
        <v>6.8530861728240753</v>
      </c>
      <c r="L95" s="178">
        <f t="shared" si="167"/>
        <v>5.5128237047731732</v>
      </c>
      <c r="M95" s="178">
        <f t="shared" si="167"/>
        <v>5.4532020637815961</v>
      </c>
      <c r="N95" s="178">
        <f t="shared" si="167"/>
        <v>4.8291516030098141</v>
      </c>
      <c r="O95" s="178">
        <f t="shared" si="167"/>
        <v>4.4780317105923553</v>
      </c>
      <c r="P95" s="178">
        <f t="shared" si="167"/>
        <v>4.3286561477360612</v>
      </c>
      <c r="Q95" s="178">
        <f t="shared" si="167"/>
        <v>4.3321698644432463</v>
      </c>
      <c r="R95" s="178">
        <f t="shared" si="167"/>
        <v>4.3661088100605197</v>
      </c>
      <c r="S95" s="178">
        <f t="shared" si="167"/>
        <v>3.8245300758298688</v>
      </c>
      <c r="T95" s="178">
        <f t="shared" si="167"/>
        <v>3.5881881238521598</v>
      </c>
      <c r="U95" s="178">
        <f t="shared" si="167"/>
        <v>2.688384043033309</v>
      </c>
      <c r="V95" s="178">
        <f t="shared" si="167"/>
        <v>2.8587121447735138</v>
      </c>
      <c r="W95" s="178">
        <f t="shared" si="167"/>
        <v>1.8633656142462476</v>
      </c>
      <c r="X95" s="178">
        <f t="shared" si="167"/>
        <v>2.9816011133742335</v>
      </c>
      <c r="Y95" s="178">
        <f t="shared" si="167"/>
        <v>2.192790164305416</v>
      </c>
      <c r="Z95" s="178">
        <f t="shared" si="167"/>
        <v>1.9957721135309949</v>
      </c>
      <c r="AA95" s="178">
        <f t="shared" si="167"/>
        <v>2.6515736974951989</v>
      </c>
      <c r="AB95" s="178">
        <f t="shared" si="167"/>
        <v>2.1685933845023615</v>
      </c>
      <c r="AC95" s="178">
        <f t="shared" si="167"/>
        <v>1.9437091141108833</v>
      </c>
      <c r="AD95" s="178">
        <f t="shared" si="167"/>
        <v>1.4323805351843348</v>
      </c>
      <c r="AE95" s="178">
        <f t="shared" si="167"/>
        <v>1.2448558678201926</v>
      </c>
      <c r="AF95" s="178">
        <f t="shared" si="167"/>
        <v>1.5865853327009838</v>
      </c>
      <c r="AG95" s="178">
        <f t="shared" si="167"/>
        <v>1.6582556094213445</v>
      </c>
      <c r="AH95" s="178">
        <f t="shared" si="167"/>
        <v>1.0259761221292576</v>
      </c>
      <c r="AI95" s="178">
        <f t="shared" si="167"/>
        <v>0.99670329118058276</v>
      </c>
      <c r="AJ95" s="178">
        <f t="shared" si="167"/>
        <v>1.7897662743750693</v>
      </c>
      <c r="AK95" s="178">
        <f t="shared" si="167"/>
        <v>1.2584926554405389</v>
      </c>
      <c r="AL95" s="178">
        <f t="shared" si="167"/>
        <v>1.3407419898819561</v>
      </c>
      <c r="AM95" s="178">
        <f t="shared" si="167"/>
        <v>0</v>
      </c>
      <c r="AN95" s="178">
        <f t="shared" si="167"/>
        <v>1.5322765598650929</v>
      </c>
      <c r="AO95" s="179">
        <f t="shared" si="167"/>
        <v>0</v>
      </c>
      <c r="AP95" s="177">
        <f>AQ95+('Chain Ladder - Count'!AO212-'Chain Ladder - Count'!AP212)</f>
        <v>113.59755021132433</v>
      </c>
      <c r="AQ95" s="179">
        <f t="shared" si="135"/>
        <v>104.19755021132433</v>
      </c>
      <c r="AR95" s="183">
        <f>'Chain Ladder - Amount'!AQ212+AS95</f>
        <v>5232373.6197818099</v>
      </c>
      <c r="AS95" s="184">
        <f t="shared" si="132"/>
        <v>4933573.6197818099</v>
      </c>
      <c r="AT95" s="182">
        <f>AR95/'B-F Method'!F43</f>
        <v>0.70538554410458831</v>
      </c>
    </row>
    <row r="96" spans="2:46" ht="14" x14ac:dyDescent="0.3">
      <c r="B96" s="245"/>
      <c r="C96" s="122">
        <f t="shared" si="133"/>
        <v>2024</v>
      </c>
      <c r="D96" s="29" t="s">
        <v>192</v>
      </c>
      <c r="E96" s="78"/>
      <c r="F96" s="177" t="str">
        <f t="shared" ref="F96:AO96" si="168">IF(F41&lt;&gt;"","",F$50*$E41)</f>
        <v/>
      </c>
      <c r="G96" s="178" t="str">
        <f t="shared" si="168"/>
        <v/>
      </c>
      <c r="H96" s="178">
        <f t="shared" si="168"/>
        <v>7.1506113591946754</v>
      </c>
      <c r="I96" s="178">
        <f t="shared" si="168"/>
        <v>12.412198668579721</v>
      </c>
      <c r="J96" s="178">
        <f t="shared" si="168"/>
        <v>9.00886763847023</v>
      </c>
      <c r="K96" s="178">
        <f t="shared" si="168"/>
        <v>6.8530861728240753</v>
      </c>
      <c r="L96" s="178">
        <f t="shared" si="168"/>
        <v>5.5128237047731732</v>
      </c>
      <c r="M96" s="178">
        <f t="shared" si="168"/>
        <v>5.4532020637815961</v>
      </c>
      <c r="N96" s="178">
        <f t="shared" si="168"/>
        <v>4.8291516030098141</v>
      </c>
      <c r="O96" s="178">
        <f t="shared" si="168"/>
        <v>4.4780317105923553</v>
      </c>
      <c r="P96" s="178">
        <f t="shared" si="168"/>
        <v>4.3286561477360612</v>
      </c>
      <c r="Q96" s="178">
        <f t="shared" si="168"/>
        <v>4.3321698644432463</v>
      </c>
      <c r="R96" s="178">
        <f t="shared" si="168"/>
        <v>4.3661088100605197</v>
      </c>
      <c r="S96" s="178">
        <f t="shared" si="168"/>
        <v>3.8245300758298688</v>
      </c>
      <c r="T96" s="178">
        <f t="shared" si="168"/>
        <v>3.5881881238521598</v>
      </c>
      <c r="U96" s="178">
        <f t="shared" si="168"/>
        <v>2.688384043033309</v>
      </c>
      <c r="V96" s="178">
        <f t="shared" si="168"/>
        <v>2.8587121447735138</v>
      </c>
      <c r="W96" s="178">
        <f t="shared" si="168"/>
        <v>1.8633656142462476</v>
      </c>
      <c r="X96" s="178">
        <f t="shared" si="168"/>
        <v>2.9816011133742335</v>
      </c>
      <c r="Y96" s="178">
        <f t="shared" si="168"/>
        <v>2.192790164305416</v>
      </c>
      <c r="Z96" s="178">
        <f t="shared" si="168"/>
        <v>1.9957721135309949</v>
      </c>
      <c r="AA96" s="178">
        <f t="shared" si="168"/>
        <v>2.6515736974951989</v>
      </c>
      <c r="AB96" s="178">
        <f t="shared" si="168"/>
        <v>2.1685933845023615</v>
      </c>
      <c r="AC96" s="178">
        <f t="shared" si="168"/>
        <v>1.9437091141108833</v>
      </c>
      <c r="AD96" s="178">
        <f t="shared" si="168"/>
        <v>1.4323805351843348</v>
      </c>
      <c r="AE96" s="178">
        <f t="shared" si="168"/>
        <v>1.2448558678201926</v>
      </c>
      <c r="AF96" s="178">
        <f t="shared" si="168"/>
        <v>1.5865853327009838</v>
      </c>
      <c r="AG96" s="178">
        <f t="shared" si="168"/>
        <v>1.6582556094213445</v>
      </c>
      <c r="AH96" s="178">
        <f t="shared" si="168"/>
        <v>1.0259761221292576</v>
      </c>
      <c r="AI96" s="178">
        <f t="shared" si="168"/>
        <v>0.99670329118058276</v>
      </c>
      <c r="AJ96" s="178">
        <f t="shared" si="168"/>
        <v>1.7897662743750693</v>
      </c>
      <c r="AK96" s="178">
        <f t="shared" si="168"/>
        <v>1.2584926554405389</v>
      </c>
      <c r="AL96" s="178">
        <f t="shared" si="168"/>
        <v>1.3407419898819561</v>
      </c>
      <c r="AM96" s="178">
        <f t="shared" si="168"/>
        <v>0</v>
      </c>
      <c r="AN96" s="178">
        <f t="shared" si="168"/>
        <v>1.5322765598650929</v>
      </c>
      <c r="AO96" s="179">
        <f t="shared" si="168"/>
        <v>0</v>
      </c>
      <c r="AP96" s="177">
        <f>AQ96+('Chain Ladder - Count'!AO213-'Chain Ladder - Count'!AP213)</f>
        <v>115.74816157051903</v>
      </c>
      <c r="AQ96" s="179">
        <f t="shared" si="135"/>
        <v>111.34816157051903</v>
      </c>
      <c r="AR96" s="183">
        <f>'Chain Ladder - Amount'!AQ213+AS96</f>
        <v>5539342.6887809103</v>
      </c>
      <c r="AS96" s="184">
        <f t="shared" si="132"/>
        <v>5272142.6887809103</v>
      </c>
      <c r="AT96" s="182">
        <f>AR96/'B-F Method'!F44</f>
        <v>0.74676858734534202</v>
      </c>
    </row>
    <row r="97" spans="2:46" ht="14" x14ac:dyDescent="0.3">
      <c r="B97" s="245"/>
      <c r="C97" s="123">
        <f t="shared" si="133"/>
        <v>2024</v>
      </c>
      <c r="D97" s="41" t="s">
        <v>193</v>
      </c>
      <c r="E97" s="79"/>
      <c r="F97" s="185" t="str">
        <f t="shared" ref="F97:AO97" si="169">IF(F42&lt;&gt;"","",F$50*$E42)</f>
        <v/>
      </c>
      <c r="G97" s="186">
        <f t="shared" si="169"/>
        <v>3.7219290259452711</v>
      </c>
      <c r="H97" s="186">
        <f t="shared" si="169"/>
        <v>7.1506113591946754</v>
      </c>
      <c r="I97" s="186">
        <f t="shared" si="169"/>
        <v>12.412198668579721</v>
      </c>
      <c r="J97" s="186">
        <f t="shared" si="169"/>
        <v>9.00886763847023</v>
      </c>
      <c r="K97" s="186">
        <f t="shared" si="169"/>
        <v>6.8530861728240753</v>
      </c>
      <c r="L97" s="186">
        <f t="shared" si="169"/>
        <v>5.5128237047731732</v>
      </c>
      <c r="M97" s="186">
        <f t="shared" si="169"/>
        <v>5.4532020637815961</v>
      </c>
      <c r="N97" s="186">
        <f t="shared" si="169"/>
        <v>4.8291516030098141</v>
      </c>
      <c r="O97" s="186">
        <f t="shared" si="169"/>
        <v>4.4780317105923553</v>
      </c>
      <c r="P97" s="186">
        <f t="shared" si="169"/>
        <v>4.3286561477360612</v>
      </c>
      <c r="Q97" s="186">
        <f t="shared" si="169"/>
        <v>4.3321698644432463</v>
      </c>
      <c r="R97" s="186">
        <f t="shared" si="169"/>
        <v>4.3661088100605197</v>
      </c>
      <c r="S97" s="186">
        <f t="shared" si="169"/>
        <v>3.8245300758298688</v>
      </c>
      <c r="T97" s="186">
        <f t="shared" si="169"/>
        <v>3.5881881238521598</v>
      </c>
      <c r="U97" s="186">
        <f t="shared" si="169"/>
        <v>2.688384043033309</v>
      </c>
      <c r="V97" s="186">
        <f t="shared" si="169"/>
        <v>2.8587121447735138</v>
      </c>
      <c r="W97" s="186">
        <f t="shared" si="169"/>
        <v>1.8633656142462476</v>
      </c>
      <c r="X97" s="186">
        <f t="shared" si="169"/>
        <v>2.9816011133742335</v>
      </c>
      <c r="Y97" s="186">
        <f t="shared" si="169"/>
        <v>2.192790164305416</v>
      </c>
      <c r="Z97" s="186">
        <f t="shared" si="169"/>
        <v>1.9957721135309949</v>
      </c>
      <c r="AA97" s="186">
        <f t="shared" si="169"/>
        <v>2.6515736974951989</v>
      </c>
      <c r="AB97" s="186">
        <f t="shared" si="169"/>
        <v>2.1685933845023615</v>
      </c>
      <c r="AC97" s="186">
        <f t="shared" si="169"/>
        <v>1.9437091141108833</v>
      </c>
      <c r="AD97" s="186">
        <f t="shared" si="169"/>
        <v>1.4323805351843348</v>
      </c>
      <c r="AE97" s="186">
        <f t="shared" si="169"/>
        <v>1.2448558678201926</v>
      </c>
      <c r="AF97" s="186">
        <f t="shared" si="169"/>
        <v>1.5865853327009838</v>
      </c>
      <c r="AG97" s="186">
        <f t="shared" si="169"/>
        <v>1.6582556094213445</v>
      </c>
      <c r="AH97" s="186">
        <f t="shared" si="169"/>
        <v>1.0259761221292576</v>
      </c>
      <c r="AI97" s="186">
        <f t="shared" si="169"/>
        <v>0.99670329118058276</v>
      </c>
      <c r="AJ97" s="186">
        <f t="shared" si="169"/>
        <v>1.7897662743750693</v>
      </c>
      <c r="AK97" s="186">
        <f t="shared" si="169"/>
        <v>1.2584926554405389</v>
      </c>
      <c r="AL97" s="186">
        <f t="shared" si="169"/>
        <v>1.3407419898819561</v>
      </c>
      <c r="AM97" s="186">
        <f t="shared" si="169"/>
        <v>0</v>
      </c>
      <c r="AN97" s="186">
        <f t="shared" si="169"/>
        <v>1.5322765598650929</v>
      </c>
      <c r="AO97" s="187">
        <f t="shared" si="169"/>
        <v>0</v>
      </c>
      <c r="AP97" s="185">
        <f>AQ97+('Chain Ladder - Count'!AO214-'Chain Ladder - Count'!AP214)</f>
        <v>115.87009059646431</v>
      </c>
      <c r="AQ97" s="187">
        <f t="shared" si="135"/>
        <v>115.0700905964643</v>
      </c>
      <c r="AR97" s="188">
        <f>'Chain Ladder - Amount'!AQ214+AS97</f>
        <v>5511569.5849014316</v>
      </c>
      <c r="AS97" s="189">
        <f t="shared" si="132"/>
        <v>5448369.5849014316</v>
      </c>
      <c r="AT97" s="190">
        <f>AR97/'B-F Method'!F45</f>
        <v>0.74302444607885565</v>
      </c>
    </row>
    <row r="98" spans="2:46" ht="14" x14ac:dyDescent="0.3">
      <c r="AN98" s="37"/>
      <c r="AO98" s="49" t="s">
        <v>40</v>
      </c>
      <c r="AP98" s="50">
        <f>SUM(AP62:AP97)</f>
        <v>3518.1060551606602</v>
      </c>
      <c r="AQ98" s="51">
        <f>SUM(AQ62:AQ97)</f>
        <v>1259.5060551606609</v>
      </c>
      <c r="AR98" s="52">
        <f>SUM(AR62:AR97)</f>
        <v>166576231.30422619</v>
      </c>
      <c r="AS98" s="52">
        <f>SUM(AS62:AS97)</f>
        <v>59635431.304226175</v>
      </c>
      <c r="AT98" s="168">
        <f>AR98/'B-F Method'!F46</f>
        <v>0.78895789794764093</v>
      </c>
    </row>
    <row r="100" spans="2:46" ht="14" x14ac:dyDescent="0.3">
      <c r="C100" s="223" t="s">
        <v>247</v>
      </c>
      <c r="D100" s="10"/>
      <c r="AP100" s="1" t="s">
        <v>32</v>
      </c>
      <c r="AR100" s="22">
        <f>'Chain Ladder - Count'!AR176</f>
        <v>47348.268839103883</v>
      </c>
    </row>
    <row r="102" spans="2:46" ht="14" x14ac:dyDescent="0.3">
      <c r="C102" s="23" t="s">
        <v>151</v>
      </c>
      <c r="D102" s="23" t="s">
        <v>152</v>
      </c>
      <c r="E102" s="54"/>
      <c r="F102" s="24">
        <v>0</v>
      </c>
      <c r="G102" s="24">
        <f t="shared" ref="G102" si="170">F102+1</f>
        <v>1</v>
      </c>
      <c r="H102" s="24">
        <f t="shared" ref="H102" si="171">G102+1</f>
        <v>2</v>
      </c>
      <c r="I102" s="24">
        <f t="shared" ref="I102" si="172">H102+1</f>
        <v>3</v>
      </c>
      <c r="J102" s="24">
        <f t="shared" ref="J102" si="173">I102+1</f>
        <v>4</v>
      </c>
      <c r="K102" s="24">
        <f t="shared" ref="K102" si="174">J102+1</f>
        <v>5</v>
      </c>
      <c r="L102" s="24">
        <f t="shared" ref="L102" si="175">K102+1</f>
        <v>6</v>
      </c>
      <c r="M102" s="24">
        <f t="shared" ref="M102" si="176">L102+1</f>
        <v>7</v>
      </c>
      <c r="N102" s="24">
        <f t="shared" ref="N102" si="177">M102+1</f>
        <v>8</v>
      </c>
      <c r="O102" s="24">
        <f t="shared" ref="O102" si="178">N102+1</f>
        <v>9</v>
      </c>
      <c r="P102" s="24">
        <f t="shared" ref="P102" si="179">O102+1</f>
        <v>10</v>
      </c>
      <c r="Q102" s="24">
        <f t="shared" ref="Q102" si="180">P102+1</f>
        <v>11</v>
      </c>
      <c r="R102" s="24">
        <f t="shared" ref="R102" si="181">Q102+1</f>
        <v>12</v>
      </c>
      <c r="S102" s="24">
        <f t="shared" ref="S102" si="182">R102+1</f>
        <v>13</v>
      </c>
      <c r="T102" s="24">
        <f t="shared" ref="T102" si="183">S102+1</f>
        <v>14</v>
      </c>
      <c r="U102" s="24">
        <f t="shared" ref="U102" si="184">T102+1</f>
        <v>15</v>
      </c>
      <c r="V102" s="24">
        <f t="shared" ref="V102" si="185">U102+1</f>
        <v>16</v>
      </c>
      <c r="W102" s="24">
        <f t="shared" ref="W102" si="186">V102+1</f>
        <v>17</v>
      </c>
      <c r="X102" s="24">
        <f t="shared" ref="X102" si="187">W102+1</f>
        <v>18</v>
      </c>
      <c r="Y102" s="24">
        <f t="shared" ref="Y102" si="188">X102+1</f>
        <v>19</v>
      </c>
      <c r="Z102" s="24">
        <f t="shared" ref="Z102" si="189">Y102+1</f>
        <v>20</v>
      </c>
      <c r="AA102" s="24">
        <f t="shared" ref="AA102" si="190">Z102+1</f>
        <v>21</v>
      </c>
      <c r="AB102" s="24">
        <f t="shared" ref="AB102" si="191">AA102+1</f>
        <v>22</v>
      </c>
      <c r="AC102" s="24">
        <f t="shared" ref="AC102" si="192">AB102+1</f>
        <v>23</v>
      </c>
      <c r="AD102" s="24">
        <f t="shared" ref="AD102" si="193">AC102+1</f>
        <v>24</v>
      </c>
      <c r="AE102" s="24">
        <f t="shared" ref="AE102" si="194">AD102+1</f>
        <v>25</v>
      </c>
      <c r="AF102" s="24">
        <f t="shared" ref="AF102" si="195">AE102+1</f>
        <v>26</v>
      </c>
      <c r="AG102" s="24">
        <f t="shared" ref="AG102" si="196">AF102+1</f>
        <v>27</v>
      </c>
      <c r="AH102" s="24">
        <f t="shared" ref="AH102" si="197">AG102+1</f>
        <v>28</v>
      </c>
      <c r="AI102" s="24">
        <f t="shared" ref="AI102" si="198">AH102+1</f>
        <v>29</v>
      </c>
      <c r="AJ102" s="24">
        <f t="shared" ref="AJ102" si="199">AI102+1</f>
        <v>30</v>
      </c>
      <c r="AK102" s="24">
        <f t="shared" ref="AK102" si="200">AJ102+1</f>
        <v>31</v>
      </c>
      <c r="AL102" s="24">
        <f t="shared" ref="AL102" si="201">AK102+1</f>
        <v>32</v>
      </c>
      <c r="AM102" s="24">
        <f t="shared" ref="AM102" si="202">AL102+1</f>
        <v>33</v>
      </c>
      <c r="AN102" s="24">
        <f t="shared" ref="AN102" si="203">AM102+1</f>
        <v>34</v>
      </c>
      <c r="AO102" s="25">
        <f>AN102+1</f>
        <v>35</v>
      </c>
      <c r="AP102" s="26" t="s">
        <v>47</v>
      </c>
      <c r="AQ102" s="27" t="s">
        <v>48</v>
      </c>
      <c r="AR102" s="26" t="s">
        <v>59</v>
      </c>
      <c r="AS102" s="28" t="s">
        <v>60</v>
      </c>
      <c r="AT102" s="27" t="s">
        <v>19</v>
      </c>
    </row>
    <row r="103" spans="2:46" ht="14" x14ac:dyDescent="0.3">
      <c r="B103" s="245" t="s">
        <v>52</v>
      </c>
      <c r="C103" s="122">
        <f>_xlfn.NUMBERVALUE(LEFT(D103,4))</f>
        <v>2016</v>
      </c>
      <c r="D103" s="29" t="s">
        <v>158</v>
      </c>
      <c r="E103" s="191"/>
      <c r="F103" s="178" t="str">
        <f>IF(F7&lt;&gt;"","",F$55*$E7)</f>
        <v/>
      </c>
      <c r="G103" s="178" t="str">
        <f t="shared" ref="G103:AO103" si="204">IF(G7&lt;&gt;"","",G$55*$E7)</f>
        <v/>
      </c>
      <c r="H103" s="178" t="str">
        <f t="shared" si="204"/>
        <v/>
      </c>
      <c r="I103" s="178" t="str">
        <f t="shared" si="204"/>
        <v/>
      </c>
      <c r="J103" s="178" t="str">
        <f t="shared" si="204"/>
        <v/>
      </c>
      <c r="K103" s="178" t="str">
        <f t="shared" si="204"/>
        <v/>
      </c>
      <c r="L103" s="178" t="str">
        <f t="shared" si="204"/>
        <v/>
      </c>
      <c r="M103" s="178" t="str">
        <f t="shared" si="204"/>
        <v/>
      </c>
      <c r="N103" s="178" t="str">
        <f t="shared" si="204"/>
        <v/>
      </c>
      <c r="O103" s="178" t="str">
        <f t="shared" si="204"/>
        <v/>
      </c>
      <c r="P103" s="178" t="str">
        <f t="shared" si="204"/>
        <v/>
      </c>
      <c r="Q103" s="178" t="str">
        <f t="shared" si="204"/>
        <v/>
      </c>
      <c r="R103" s="178" t="str">
        <f t="shared" si="204"/>
        <v/>
      </c>
      <c r="S103" s="178" t="str">
        <f t="shared" si="204"/>
        <v/>
      </c>
      <c r="T103" s="178" t="str">
        <f t="shared" si="204"/>
        <v/>
      </c>
      <c r="U103" s="178" t="str">
        <f t="shared" si="204"/>
        <v/>
      </c>
      <c r="V103" s="178" t="str">
        <f t="shared" si="204"/>
        <v/>
      </c>
      <c r="W103" s="178" t="str">
        <f t="shared" si="204"/>
        <v/>
      </c>
      <c r="X103" s="178" t="str">
        <f t="shared" si="204"/>
        <v/>
      </c>
      <c r="Y103" s="178" t="str">
        <f t="shared" si="204"/>
        <v/>
      </c>
      <c r="Z103" s="178" t="str">
        <f t="shared" si="204"/>
        <v/>
      </c>
      <c r="AA103" s="178" t="str">
        <f t="shared" si="204"/>
        <v/>
      </c>
      <c r="AB103" s="178" t="str">
        <f t="shared" si="204"/>
        <v/>
      </c>
      <c r="AC103" s="178" t="str">
        <f t="shared" si="204"/>
        <v/>
      </c>
      <c r="AD103" s="178" t="str">
        <f t="shared" si="204"/>
        <v/>
      </c>
      <c r="AE103" s="178" t="str">
        <f t="shared" si="204"/>
        <v/>
      </c>
      <c r="AF103" s="178" t="str">
        <f t="shared" si="204"/>
        <v/>
      </c>
      <c r="AG103" s="178" t="str">
        <f t="shared" si="204"/>
        <v/>
      </c>
      <c r="AH103" s="178" t="str">
        <f t="shared" si="204"/>
        <v/>
      </c>
      <c r="AI103" s="178" t="str">
        <f t="shared" si="204"/>
        <v/>
      </c>
      <c r="AJ103" s="178" t="str">
        <f t="shared" si="204"/>
        <v/>
      </c>
      <c r="AK103" s="178" t="str">
        <f t="shared" si="204"/>
        <v/>
      </c>
      <c r="AL103" s="178" t="str">
        <f t="shared" si="204"/>
        <v/>
      </c>
      <c r="AM103" s="178" t="str">
        <f t="shared" si="204"/>
        <v/>
      </c>
      <c r="AN103" s="178" t="str">
        <f t="shared" si="204"/>
        <v/>
      </c>
      <c r="AO103" s="179" t="str">
        <f t="shared" si="204"/>
        <v/>
      </c>
      <c r="AP103" s="32">
        <f>AQ103+('Chain Ladder - Count'!AO179-'Chain Ladder - Count'!AP179)</f>
        <v>52</v>
      </c>
      <c r="AQ103" s="31">
        <f>SUM(F103:AO103)</f>
        <v>0</v>
      </c>
      <c r="AR103" s="33">
        <f>AS103+'Chain Ladder - Amount'!AQ179</f>
        <v>2290000</v>
      </c>
      <c r="AS103" s="34">
        <f t="shared" ref="AS103:AS138" si="205">AQ103*$AR$100</f>
        <v>0</v>
      </c>
      <c r="AT103" s="62">
        <f>AR103/'B-F Method'!F10</f>
        <v>0.69325664118671004</v>
      </c>
    </row>
    <row r="104" spans="2:46" ht="14" x14ac:dyDescent="0.3">
      <c r="B104" s="245"/>
      <c r="C104" s="122">
        <f t="shared" ref="C104:C138" si="206">_xlfn.NUMBERVALUE(LEFT(D104,4))</f>
        <v>2016</v>
      </c>
      <c r="D104" s="29" t="s">
        <v>159</v>
      </c>
      <c r="E104" s="191"/>
      <c r="F104" s="178" t="str">
        <f t="shared" ref="F104:AO104" si="207">IF(F8&lt;&gt;"","",F$55*$E8)</f>
        <v/>
      </c>
      <c r="G104" s="178" t="str">
        <f t="shared" si="207"/>
        <v/>
      </c>
      <c r="H104" s="178" t="str">
        <f t="shared" si="207"/>
        <v/>
      </c>
      <c r="I104" s="178" t="str">
        <f t="shared" si="207"/>
        <v/>
      </c>
      <c r="J104" s="178" t="str">
        <f t="shared" si="207"/>
        <v/>
      </c>
      <c r="K104" s="178" t="str">
        <f t="shared" si="207"/>
        <v/>
      </c>
      <c r="L104" s="178" t="str">
        <f t="shared" si="207"/>
        <v/>
      </c>
      <c r="M104" s="178" t="str">
        <f t="shared" si="207"/>
        <v/>
      </c>
      <c r="N104" s="178" t="str">
        <f t="shared" si="207"/>
        <v/>
      </c>
      <c r="O104" s="178" t="str">
        <f t="shared" si="207"/>
        <v/>
      </c>
      <c r="P104" s="178" t="str">
        <f t="shared" si="207"/>
        <v/>
      </c>
      <c r="Q104" s="178" t="str">
        <f t="shared" si="207"/>
        <v/>
      </c>
      <c r="R104" s="178" t="str">
        <f t="shared" si="207"/>
        <v/>
      </c>
      <c r="S104" s="178" t="str">
        <f t="shared" si="207"/>
        <v/>
      </c>
      <c r="T104" s="178" t="str">
        <f t="shared" si="207"/>
        <v/>
      </c>
      <c r="U104" s="178" t="str">
        <f t="shared" si="207"/>
        <v/>
      </c>
      <c r="V104" s="178" t="str">
        <f t="shared" si="207"/>
        <v/>
      </c>
      <c r="W104" s="178" t="str">
        <f t="shared" si="207"/>
        <v/>
      </c>
      <c r="X104" s="178" t="str">
        <f t="shared" si="207"/>
        <v/>
      </c>
      <c r="Y104" s="178" t="str">
        <f t="shared" si="207"/>
        <v/>
      </c>
      <c r="Z104" s="178" t="str">
        <f t="shared" si="207"/>
        <v/>
      </c>
      <c r="AA104" s="178" t="str">
        <f t="shared" si="207"/>
        <v/>
      </c>
      <c r="AB104" s="178" t="str">
        <f t="shared" si="207"/>
        <v/>
      </c>
      <c r="AC104" s="178" t="str">
        <f t="shared" si="207"/>
        <v/>
      </c>
      <c r="AD104" s="178" t="str">
        <f t="shared" si="207"/>
        <v/>
      </c>
      <c r="AE104" s="178" t="str">
        <f t="shared" si="207"/>
        <v/>
      </c>
      <c r="AF104" s="178" t="str">
        <f t="shared" si="207"/>
        <v/>
      </c>
      <c r="AG104" s="178" t="str">
        <f t="shared" si="207"/>
        <v/>
      </c>
      <c r="AH104" s="178" t="str">
        <f t="shared" si="207"/>
        <v/>
      </c>
      <c r="AI104" s="178" t="str">
        <f t="shared" si="207"/>
        <v/>
      </c>
      <c r="AJ104" s="178" t="str">
        <f t="shared" si="207"/>
        <v/>
      </c>
      <c r="AK104" s="178" t="str">
        <f t="shared" si="207"/>
        <v/>
      </c>
      <c r="AL104" s="178" t="str">
        <f t="shared" si="207"/>
        <v/>
      </c>
      <c r="AM104" s="178" t="str">
        <f t="shared" si="207"/>
        <v/>
      </c>
      <c r="AN104" s="178" t="str">
        <f t="shared" si="207"/>
        <v/>
      </c>
      <c r="AO104" s="179">
        <f t="shared" si="207"/>
        <v>0</v>
      </c>
      <c r="AP104" s="32">
        <f>AQ104+('Chain Ladder - Count'!AO180-'Chain Ladder - Count'!AP180)</f>
        <v>37.599999999999994</v>
      </c>
      <c r="AQ104" s="31">
        <f t="shared" ref="AQ104:AQ138" si="208">SUM(F104:AO104)</f>
        <v>0</v>
      </c>
      <c r="AR104" s="8">
        <f>AS104+'Chain Ladder - Amount'!AQ180</f>
        <v>2079800</v>
      </c>
      <c r="AS104" s="7">
        <f t="shared" si="205"/>
        <v>0</v>
      </c>
      <c r="AT104" s="62">
        <f>AR104/'B-F Method'!F11</f>
        <v>0.62962234163324005</v>
      </c>
    </row>
    <row r="105" spans="2:46" ht="14" x14ac:dyDescent="0.3">
      <c r="B105" s="245"/>
      <c r="C105" s="122">
        <f t="shared" si="206"/>
        <v>2016</v>
      </c>
      <c r="D105" s="29" t="s">
        <v>160</v>
      </c>
      <c r="E105" s="191"/>
      <c r="F105" s="178" t="str">
        <f t="shared" ref="F105:AO105" si="209">IF(F9&lt;&gt;"","",F$55*$E9)</f>
        <v/>
      </c>
      <c r="G105" s="178" t="str">
        <f t="shared" si="209"/>
        <v/>
      </c>
      <c r="H105" s="178" t="str">
        <f t="shared" si="209"/>
        <v/>
      </c>
      <c r="I105" s="178" t="str">
        <f t="shared" si="209"/>
        <v/>
      </c>
      <c r="J105" s="178" t="str">
        <f t="shared" si="209"/>
        <v/>
      </c>
      <c r="K105" s="178" t="str">
        <f t="shared" si="209"/>
        <v/>
      </c>
      <c r="L105" s="178" t="str">
        <f t="shared" si="209"/>
        <v/>
      </c>
      <c r="M105" s="178" t="str">
        <f t="shared" si="209"/>
        <v/>
      </c>
      <c r="N105" s="178" t="str">
        <f t="shared" si="209"/>
        <v/>
      </c>
      <c r="O105" s="178" t="str">
        <f t="shared" si="209"/>
        <v/>
      </c>
      <c r="P105" s="178" t="str">
        <f t="shared" si="209"/>
        <v/>
      </c>
      <c r="Q105" s="178" t="str">
        <f t="shared" si="209"/>
        <v/>
      </c>
      <c r="R105" s="178" t="str">
        <f t="shared" si="209"/>
        <v/>
      </c>
      <c r="S105" s="178" t="str">
        <f t="shared" si="209"/>
        <v/>
      </c>
      <c r="T105" s="178" t="str">
        <f t="shared" si="209"/>
        <v/>
      </c>
      <c r="U105" s="178" t="str">
        <f t="shared" si="209"/>
        <v/>
      </c>
      <c r="V105" s="178" t="str">
        <f t="shared" si="209"/>
        <v/>
      </c>
      <c r="W105" s="178" t="str">
        <f t="shared" si="209"/>
        <v/>
      </c>
      <c r="X105" s="178" t="str">
        <f t="shared" si="209"/>
        <v/>
      </c>
      <c r="Y105" s="178" t="str">
        <f t="shared" si="209"/>
        <v/>
      </c>
      <c r="Z105" s="178" t="str">
        <f t="shared" si="209"/>
        <v/>
      </c>
      <c r="AA105" s="178" t="str">
        <f t="shared" si="209"/>
        <v/>
      </c>
      <c r="AB105" s="178" t="str">
        <f t="shared" si="209"/>
        <v/>
      </c>
      <c r="AC105" s="178" t="str">
        <f t="shared" si="209"/>
        <v/>
      </c>
      <c r="AD105" s="178" t="str">
        <f t="shared" si="209"/>
        <v/>
      </c>
      <c r="AE105" s="178" t="str">
        <f t="shared" si="209"/>
        <v/>
      </c>
      <c r="AF105" s="178" t="str">
        <f t="shared" si="209"/>
        <v/>
      </c>
      <c r="AG105" s="178" t="str">
        <f t="shared" si="209"/>
        <v/>
      </c>
      <c r="AH105" s="178" t="str">
        <f t="shared" si="209"/>
        <v/>
      </c>
      <c r="AI105" s="178" t="str">
        <f t="shared" si="209"/>
        <v/>
      </c>
      <c r="AJ105" s="178" t="str">
        <f t="shared" si="209"/>
        <v/>
      </c>
      <c r="AK105" s="178" t="str">
        <f t="shared" si="209"/>
        <v/>
      </c>
      <c r="AL105" s="178" t="str">
        <f t="shared" si="209"/>
        <v/>
      </c>
      <c r="AM105" s="178" t="str">
        <f t="shared" si="209"/>
        <v/>
      </c>
      <c r="AN105" s="178">
        <f t="shared" ca="1" si="209"/>
        <v>0.8</v>
      </c>
      <c r="AO105" s="179">
        <f t="shared" si="209"/>
        <v>0</v>
      </c>
      <c r="AP105" s="32">
        <f ca="1">AQ105+('Chain Ladder - Count'!AO181-'Chain Ladder - Count'!AP181)</f>
        <v>60.8</v>
      </c>
      <c r="AQ105" s="31">
        <f t="shared" ca="1" si="208"/>
        <v>0.8</v>
      </c>
      <c r="AR105" s="8">
        <f ca="1">AS105+'Chain Ladder - Amount'!AQ181</f>
        <v>3249878.6150712832</v>
      </c>
      <c r="AS105" s="7">
        <f t="shared" ca="1" si="205"/>
        <v>37878.615071283108</v>
      </c>
      <c r="AT105" s="62">
        <f ca="1">AR105/'B-F Method'!F12</f>
        <v>0.98384276547984051</v>
      </c>
    </row>
    <row r="106" spans="2:46" ht="14" x14ac:dyDescent="0.3">
      <c r="B106" s="245"/>
      <c r="C106" s="122">
        <f t="shared" si="206"/>
        <v>2016</v>
      </c>
      <c r="D106" s="29" t="s">
        <v>161</v>
      </c>
      <c r="E106" s="191"/>
      <c r="F106" s="178" t="str">
        <f t="shared" ref="F106:AO106" si="210">IF(F10&lt;&gt;"","",F$55*$E10)</f>
        <v/>
      </c>
      <c r="G106" s="178" t="str">
        <f t="shared" si="210"/>
        <v/>
      </c>
      <c r="H106" s="178" t="str">
        <f t="shared" si="210"/>
        <v/>
      </c>
      <c r="I106" s="178" t="str">
        <f t="shared" si="210"/>
        <v/>
      </c>
      <c r="J106" s="178" t="str">
        <f t="shared" si="210"/>
        <v/>
      </c>
      <c r="K106" s="178" t="str">
        <f t="shared" si="210"/>
        <v/>
      </c>
      <c r="L106" s="178" t="str">
        <f t="shared" si="210"/>
        <v/>
      </c>
      <c r="M106" s="178" t="str">
        <f t="shared" si="210"/>
        <v/>
      </c>
      <c r="N106" s="178" t="str">
        <f t="shared" si="210"/>
        <v/>
      </c>
      <c r="O106" s="178" t="str">
        <f t="shared" si="210"/>
        <v/>
      </c>
      <c r="P106" s="178" t="str">
        <f t="shared" si="210"/>
        <v/>
      </c>
      <c r="Q106" s="178" t="str">
        <f t="shared" si="210"/>
        <v/>
      </c>
      <c r="R106" s="178" t="str">
        <f t="shared" si="210"/>
        <v/>
      </c>
      <c r="S106" s="178" t="str">
        <f t="shared" si="210"/>
        <v/>
      </c>
      <c r="T106" s="178" t="str">
        <f t="shared" si="210"/>
        <v/>
      </c>
      <c r="U106" s="178" t="str">
        <f t="shared" si="210"/>
        <v/>
      </c>
      <c r="V106" s="178" t="str">
        <f t="shared" si="210"/>
        <v/>
      </c>
      <c r="W106" s="178" t="str">
        <f t="shared" si="210"/>
        <v/>
      </c>
      <c r="X106" s="178" t="str">
        <f t="shared" si="210"/>
        <v/>
      </c>
      <c r="Y106" s="178" t="str">
        <f t="shared" si="210"/>
        <v/>
      </c>
      <c r="Z106" s="178" t="str">
        <f t="shared" si="210"/>
        <v/>
      </c>
      <c r="AA106" s="178" t="str">
        <f t="shared" si="210"/>
        <v/>
      </c>
      <c r="AB106" s="178" t="str">
        <f t="shared" si="210"/>
        <v/>
      </c>
      <c r="AC106" s="178" t="str">
        <f t="shared" si="210"/>
        <v/>
      </c>
      <c r="AD106" s="178" t="str">
        <f t="shared" si="210"/>
        <v/>
      </c>
      <c r="AE106" s="178" t="str">
        <f t="shared" si="210"/>
        <v/>
      </c>
      <c r="AF106" s="178" t="str">
        <f t="shared" si="210"/>
        <v/>
      </c>
      <c r="AG106" s="178" t="str">
        <f t="shared" si="210"/>
        <v/>
      </c>
      <c r="AH106" s="178" t="str">
        <f t="shared" si="210"/>
        <v/>
      </c>
      <c r="AI106" s="178" t="str">
        <f t="shared" si="210"/>
        <v/>
      </c>
      <c r="AJ106" s="178" t="str">
        <f t="shared" si="210"/>
        <v/>
      </c>
      <c r="AK106" s="178" t="str">
        <f t="shared" si="210"/>
        <v/>
      </c>
      <c r="AL106" s="178" t="str">
        <f t="shared" si="210"/>
        <v/>
      </c>
      <c r="AM106" s="178">
        <f t="shared" ca="1" si="210"/>
        <v>0</v>
      </c>
      <c r="AN106" s="178">
        <f t="shared" ca="1" si="210"/>
        <v>0.8</v>
      </c>
      <c r="AO106" s="179">
        <f t="shared" si="210"/>
        <v>0</v>
      </c>
      <c r="AP106" s="32">
        <f ca="1">AQ106+('Chain Ladder - Count'!AO182-'Chain Ladder - Count'!AP182)</f>
        <v>52.599999999999994</v>
      </c>
      <c r="AQ106" s="31">
        <f t="shared" ca="1" si="208"/>
        <v>0.8</v>
      </c>
      <c r="AR106" s="8">
        <f ca="1">AS106+'Chain Ladder - Amount'!AQ182</f>
        <v>2707478.6150712832</v>
      </c>
      <c r="AS106" s="7">
        <f t="shared" ca="1" si="205"/>
        <v>37878.615071283108</v>
      </c>
      <c r="AT106" s="62">
        <f ca="1">AR106/'B-F Method'!F13</f>
        <v>0.81964084313063901</v>
      </c>
    </row>
    <row r="107" spans="2:46" ht="14" x14ac:dyDescent="0.3">
      <c r="B107" s="245"/>
      <c r="C107" s="122">
        <f t="shared" si="206"/>
        <v>2017</v>
      </c>
      <c r="D107" s="29" t="s">
        <v>162</v>
      </c>
      <c r="E107" s="191"/>
      <c r="F107" s="178" t="str">
        <f t="shared" ref="F107:AO107" si="211">IF(F11&lt;&gt;"","",F$55*$E11)</f>
        <v/>
      </c>
      <c r="G107" s="178" t="str">
        <f t="shared" si="211"/>
        <v/>
      </c>
      <c r="H107" s="178" t="str">
        <f t="shared" si="211"/>
        <v/>
      </c>
      <c r="I107" s="178" t="str">
        <f t="shared" si="211"/>
        <v/>
      </c>
      <c r="J107" s="178" t="str">
        <f t="shared" si="211"/>
        <v/>
      </c>
      <c r="K107" s="178" t="str">
        <f t="shared" si="211"/>
        <v/>
      </c>
      <c r="L107" s="178" t="str">
        <f t="shared" si="211"/>
        <v/>
      </c>
      <c r="M107" s="178" t="str">
        <f t="shared" si="211"/>
        <v/>
      </c>
      <c r="N107" s="178" t="str">
        <f t="shared" si="211"/>
        <v/>
      </c>
      <c r="O107" s="178" t="str">
        <f t="shared" si="211"/>
        <v/>
      </c>
      <c r="P107" s="178" t="str">
        <f t="shared" si="211"/>
        <v/>
      </c>
      <c r="Q107" s="178" t="str">
        <f t="shared" si="211"/>
        <v/>
      </c>
      <c r="R107" s="178" t="str">
        <f t="shared" si="211"/>
        <v/>
      </c>
      <c r="S107" s="178" t="str">
        <f t="shared" si="211"/>
        <v/>
      </c>
      <c r="T107" s="178" t="str">
        <f t="shared" si="211"/>
        <v/>
      </c>
      <c r="U107" s="178" t="str">
        <f t="shared" si="211"/>
        <v/>
      </c>
      <c r="V107" s="178" t="str">
        <f t="shared" si="211"/>
        <v/>
      </c>
      <c r="W107" s="178" t="str">
        <f t="shared" si="211"/>
        <v/>
      </c>
      <c r="X107" s="178" t="str">
        <f t="shared" si="211"/>
        <v/>
      </c>
      <c r="Y107" s="178" t="str">
        <f t="shared" si="211"/>
        <v/>
      </c>
      <c r="Z107" s="178" t="str">
        <f t="shared" si="211"/>
        <v/>
      </c>
      <c r="AA107" s="178" t="str">
        <f t="shared" si="211"/>
        <v/>
      </c>
      <c r="AB107" s="178" t="str">
        <f t="shared" si="211"/>
        <v/>
      </c>
      <c r="AC107" s="178" t="str">
        <f t="shared" si="211"/>
        <v/>
      </c>
      <c r="AD107" s="178" t="str">
        <f t="shared" si="211"/>
        <v/>
      </c>
      <c r="AE107" s="178" t="str">
        <f t="shared" si="211"/>
        <v/>
      </c>
      <c r="AF107" s="178" t="str">
        <f t="shared" si="211"/>
        <v/>
      </c>
      <c r="AG107" s="178" t="str">
        <f t="shared" si="211"/>
        <v/>
      </c>
      <c r="AH107" s="178" t="str">
        <f t="shared" si="211"/>
        <v/>
      </c>
      <c r="AI107" s="178" t="str">
        <f t="shared" si="211"/>
        <v/>
      </c>
      <c r="AJ107" s="178" t="str">
        <f t="shared" si="211"/>
        <v/>
      </c>
      <c r="AK107" s="178" t="str">
        <f t="shared" si="211"/>
        <v/>
      </c>
      <c r="AL107" s="178">
        <f t="shared" ca="1" si="211"/>
        <v>0.87139966273187175</v>
      </c>
      <c r="AM107" s="178">
        <f t="shared" ca="1" si="211"/>
        <v>0</v>
      </c>
      <c r="AN107" s="178">
        <f t="shared" ca="1" si="211"/>
        <v>0.995885328836425</v>
      </c>
      <c r="AO107" s="179">
        <f t="shared" si="211"/>
        <v>0</v>
      </c>
      <c r="AP107" s="32">
        <f ca="1">AQ107+('Chain Ladder - Count'!AO183-'Chain Ladder - Count'!AP183)</f>
        <v>65.467284991568292</v>
      </c>
      <c r="AQ107" s="31">
        <f t="shared" ca="1" si="208"/>
        <v>1.8672849915682967</v>
      </c>
      <c r="AR107" s="8">
        <f ca="1">AS107+'Chain Ladder - Amount'!AQ183</f>
        <v>3663412.7117799995</v>
      </c>
      <c r="AS107" s="7">
        <f t="shared" ca="1" si="205"/>
        <v>88412.711779999547</v>
      </c>
      <c r="AT107" s="62">
        <f ca="1">AR107/'B-F Method'!F14</f>
        <v>0.84676263887896897</v>
      </c>
    </row>
    <row r="108" spans="2:46" ht="14" x14ac:dyDescent="0.3">
      <c r="B108" s="245"/>
      <c r="C108" s="122">
        <f t="shared" si="206"/>
        <v>2017</v>
      </c>
      <c r="D108" s="29" t="s">
        <v>163</v>
      </c>
      <c r="E108" s="191"/>
      <c r="F108" s="178" t="str">
        <f t="shared" ref="F108:AO108" si="212">IF(F12&lt;&gt;"","",F$55*$E12)</f>
        <v/>
      </c>
      <c r="G108" s="178" t="str">
        <f t="shared" si="212"/>
        <v/>
      </c>
      <c r="H108" s="178" t="str">
        <f t="shared" si="212"/>
        <v/>
      </c>
      <c r="I108" s="178" t="str">
        <f t="shared" si="212"/>
        <v/>
      </c>
      <c r="J108" s="178" t="str">
        <f t="shared" si="212"/>
        <v/>
      </c>
      <c r="K108" s="178" t="str">
        <f t="shared" si="212"/>
        <v/>
      </c>
      <c r="L108" s="178" t="str">
        <f t="shared" si="212"/>
        <v/>
      </c>
      <c r="M108" s="178" t="str">
        <f t="shared" si="212"/>
        <v/>
      </c>
      <c r="N108" s="178" t="str">
        <f t="shared" si="212"/>
        <v/>
      </c>
      <c r="O108" s="178" t="str">
        <f t="shared" si="212"/>
        <v/>
      </c>
      <c r="P108" s="178" t="str">
        <f t="shared" si="212"/>
        <v/>
      </c>
      <c r="Q108" s="178" t="str">
        <f t="shared" si="212"/>
        <v/>
      </c>
      <c r="R108" s="178" t="str">
        <f t="shared" si="212"/>
        <v/>
      </c>
      <c r="S108" s="178" t="str">
        <f t="shared" si="212"/>
        <v/>
      </c>
      <c r="T108" s="178" t="str">
        <f t="shared" si="212"/>
        <v/>
      </c>
      <c r="U108" s="178" t="str">
        <f t="shared" si="212"/>
        <v/>
      </c>
      <c r="V108" s="178" t="str">
        <f t="shared" si="212"/>
        <v/>
      </c>
      <c r="W108" s="178" t="str">
        <f t="shared" si="212"/>
        <v/>
      </c>
      <c r="X108" s="178" t="str">
        <f t="shared" si="212"/>
        <v/>
      </c>
      <c r="Y108" s="178" t="str">
        <f t="shared" si="212"/>
        <v/>
      </c>
      <c r="Z108" s="178" t="str">
        <f t="shared" si="212"/>
        <v/>
      </c>
      <c r="AA108" s="178" t="str">
        <f t="shared" si="212"/>
        <v/>
      </c>
      <c r="AB108" s="178" t="str">
        <f t="shared" si="212"/>
        <v/>
      </c>
      <c r="AC108" s="178" t="str">
        <f t="shared" si="212"/>
        <v/>
      </c>
      <c r="AD108" s="178" t="str">
        <f t="shared" si="212"/>
        <v/>
      </c>
      <c r="AE108" s="178" t="str">
        <f t="shared" si="212"/>
        <v/>
      </c>
      <c r="AF108" s="178" t="str">
        <f t="shared" si="212"/>
        <v/>
      </c>
      <c r="AG108" s="178" t="str">
        <f t="shared" si="212"/>
        <v/>
      </c>
      <c r="AH108" s="178" t="str">
        <f t="shared" si="212"/>
        <v/>
      </c>
      <c r="AI108" s="178" t="str">
        <f t="shared" si="212"/>
        <v/>
      </c>
      <c r="AJ108" s="178" t="str">
        <f t="shared" si="212"/>
        <v/>
      </c>
      <c r="AK108" s="178">
        <f t="shared" ca="1" si="212"/>
        <v>0.81794266441821251</v>
      </c>
      <c r="AL108" s="178">
        <f t="shared" ca="1" si="212"/>
        <v>0.87139966273187175</v>
      </c>
      <c r="AM108" s="178">
        <f t="shared" ca="1" si="212"/>
        <v>0</v>
      </c>
      <c r="AN108" s="178">
        <f t="shared" ca="1" si="212"/>
        <v>0.995885328836425</v>
      </c>
      <c r="AO108" s="179">
        <f t="shared" si="212"/>
        <v>0</v>
      </c>
      <c r="AP108" s="32">
        <f ca="1">AQ108+('Chain Ladder - Count'!AO184-'Chain Ladder - Count'!AP184)</f>
        <v>65.485227655986506</v>
      </c>
      <c r="AQ108" s="31">
        <f t="shared" ca="1" si="208"/>
        <v>2.6852276559865094</v>
      </c>
      <c r="AR108" s="8">
        <f ca="1">AS108+'Chain Ladder - Amount'!AQ184</f>
        <v>3539140.880949846</v>
      </c>
      <c r="AS108" s="7">
        <f t="shared" ca="1" si="205"/>
        <v>127140.880949846</v>
      </c>
      <c r="AT108" s="62">
        <f ca="1">AR108/'B-F Method'!F15</f>
        <v>0.81803839957235469</v>
      </c>
    </row>
    <row r="109" spans="2:46" ht="14" x14ac:dyDescent="0.3">
      <c r="B109" s="245"/>
      <c r="C109" s="122">
        <f t="shared" si="206"/>
        <v>2017</v>
      </c>
      <c r="D109" s="29" t="s">
        <v>164</v>
      </c>
      <c r="E109" s="191"/>
      <c r="F109" s="178" t="str">
        <f t="shared" ref="F109:AO109" si="213">IF(F13&lt;&gt;"","",F$55*$E13)</f>
        <v/>
      </c>
      <c r="G109" s="178" t="str">
        <f t="shared" si="213"/>
        <v/>
      </c>
      <c r="H109" s="178" t="str">
        <f t="shared" si="213"/>
        <v/>
      </c>
      <c r="I109" s="178" t="str">
        <f t="shared" si="213"/>
        <v/>
      </c>
      <c r="J109" s="178" t="str">
        <f t="shared" si="213"/>
        <v/>
      </c>
      <c r="K109" s="178" t="str">
        <f t="shared" si="213"/>
        <v/>
      </c>
      <c r="L109" s="178" t="str">
        <f t="shared" si="213"/>
        <v/>
      </c>
      <c r="M109" s="178" t="str">
        <f t="shared" si="213"/>
        <v/>
      </c>
      <c r="N109" s="178" t="str">
        <f t="shared" si="213"/>
        <v/>
      </c>
      <c r="O109" s="178" t="str">
        <f t="shared" si="213"/>
        <v/>
      </c>
      <c r="P109" s="178" t="str">
        <f t="shared" si="213"/>
        <v/>
      </c>
      <c r="Q109" s="178" t="str">
        <f t="shared" si="213"/>
        <v/>
      </c>
      <c r="R109" s="178" t="str">
        <f t="shared" si="213"/>
        <v/>
      </c>
      <c r="S109" s="178" t="str">
        <f t="shared" si="213"/>
        <v/>
      </c>
      <c r="T109" s="178" t="str">
        <f t="shared" si="213"/>
        <v/>
      </c>
      <c r="U109" s="178" t="str">
        <f t="shared" si="213"/>
        <v/>
      </c>
      <c r="V109" s="178" t="str">
        <f t="shared" si="213"/>
        <v/>
      </c>
      <c r="W109" s="178" t="str">
        <f t="shared" si="213"/>
        <v/>
      </c>
      <c r="X109" s="178" t="str">
        <f t="shared" si="213"/>
        <v/>
      </c>
      <c r="Y109" s="178" t="str">
        <f t="shared" si="213"/>
        <v/>
      </c>
      <c r="Z109" s="178" t="str">
        <f t="shared" si="213"/>
        <v/>
      </c>
      <c r="AA109" s="178" t="str">
        <f t="shared" si="213"/>
        <v/>
      </c>
      <c r="AB109" s="178" t="str">
        <f t="shared" si="213"/>
        <v/>
      </c>
      <c r="AC109" s="178" t="str">
        <f t="shared" si="213"/>
        <v/>
      </c>
      <c r="AD109" s="178" t="str">
        <f t="shared" si="213"/>
        <v/>
      </c>
      <c r="AE109" s="178" t="str">
        <f t="shared" si="213"/>
        <v/>
      </c>
      <c r="AF109" s="178" t="str">
        <f t="shared" si="213"/>
        <v/>
      </c>
      <c r="AG109" s="178" t="str">
        <f t="shared" si="213"/>
        <v/>
      </c>
      <c r="AH109" s="178" t="str">
        <f t="shared" si="213"/>
        <v/>
      </c>
      <c r="AI109" s="178" t="str">
        <f t="shared" si="213"/>
        <v/>
      </c>
      <c r="AJ109" s="178">
        <f t="shared" ca="1" si="213"/>
        <v>1.1632377740303541</v>
      </c>
      <c r="AK109" s="178">
        <f t="shared" ca="1" si="213"/>
        <v>0.81794266441821251</v>
      </c>
      <c r="AL109" s="178">
        <f t="shared" ca="1" si="213"/>
        <v>0.87139966273187175</v>
      </c>
      <c r="AM109" s="178">
        <f t="shared" ca="1" si="213"/>
        <v>0</v>
      </c>
      <c r="AN109" s="178">
        <f t="shared" ca="1" si="213"/>
        <v>0.995885328836425</v>
      </c>
      <c r="AO109" s="179">
        <f t="shared" si="213"/>
        <v>0</v>
      </c>
      <c r="AP109" s="32">
        <f ca="1">AQ109+('Chain Ladder - Count'!AO185-'Chain Ladder - Count'!AP185)</f>
        <v>56.048465430016854</v>
      </c>
      <c r="AQ109" s="31">
        <f t="shared" ca="1" si="208"/>
        <v>3.8484654300168635</v>
      </c>
      <c r="AR109" s="8">
        <f ca="1">AS109+'Chain Ladder - Amount'!AQ185</f>
        <v>2664618.1757984362</v>
      </c>
      <c r="AS109" s="7">
        <f t="shared" ca="1" si="205"/>
        <v>182218.17579843599</v>
      </c>
      <c r="AT109" s="62">
        <f ca="1">AR109/'B-F Method'!F16</f>
        <v>0.6159008814072835</v>
      </c>
    </row>
    <row r="110" spans="2:46" ht="14" x14ac:dyDescent="0.3">
      <c r="B110" s="245"/>
      <c r="C110" s="122">
        <f t="shared" si="206"/>
        <v>2017</v>
      </c>
      <c r="D110" s="29" t="s">
        <v>165</v>
      </c>
      <c r="E110" s="191"/>
      <c r="F110" s="178" t="str">
        <f t="shared" ref="F110:AO110" si="214">IF(F14&lt;&gt;"","",F$55*$E14)</f>
        <v/>
      </c>
      <c r="G110" s="178" t="str">
        <f t="shared" si="214"/>
        <v/>
      </c>
      <c r="H110" s="178" t="str">
        <f t="shared" si="214"/>
        <v/>
      </c>
      <c r="I110" s="178" t="str">
        <f t="shared" si="214"/>
        <v/>
      </c>
      <c r="J110" s="178" t="str">
        <f t="shared" si="214"/>
        <v/>
      </c>
      <c r="K110" s="178" t="str">
        <f t="shared" si="214"/>
        <v/>
      </c>
      <c r="L110" s="178" t="str">
        <f t="shared" si="214"/>
        <v/>
      </c>
      <c r="M110" s="178" t="str">
        <f t="shared" si="214"/>
        <v/>
      </c>
      <c r="N110" s="178" t="str">
        <f t="shared" si="214"/>
        <v/>
      </c>
      <c r="O110" s="178" t="str">
        <f t="shared" si="214"/>
        <v/>
      </c>
      <c r="P110" s="178" t="str">
        <f t="shared" si="214"/>
        <v/>
      </c>
      <c r="Q110" s="178" t="str">
        <f t="shared" si="214"/>
        <v/>
      </c>
      <c r="R110" s="178" t="str">
        <f t="shared" si="214"/>
        <v/>
      </c>
      <c r="S110" s="178" t="str">
        <f t="shared" si="214"/>
        <v/>
      </c>
      <c r="T110" s="178" t="str">
        <f t="shared" si="214"/>
        <v/>
      </c>
      <c r="U110" s="178" t="str">
        <f t="shared" si="214"/>
        <v/>
      </c>
      <c r="V110" s="178" t="str">
        <f t="shared" si="214"/>
        <v/>
      </c>
      <c r="W110" s="178" t="str">
        <f t="shared" si="214"/>
        <v/>
      </c>
      <c r="X110" s="178" t="str">
        <f t="shared" si="214"/>
        <v/>
      </c>
      <c r="Y110" s="178" t="str">
        <f t="shared" si="214"/>
        <v/>
      </c>
      <c r="Z110" s="178" t="str">
        <f t="shared" si="214"/>
        <v/>
      </c>
      <c r="AA110" s="178" t="str">
        <f t="shared" si="214"/>
        <v/>
      </c>
      <c r="AB110" s="178" t="str">
        <f t="shared" si="214"/>
        <v/>
      </c>
      <c r="AC110" s="178" t="str">
        <f t="shared" si="214"/>
        <v/>
      </c>
      <c r="AD110" s="178" t="str">
        <f t="shared" si="214"/>
        <v/>
      </c>
      <c r="AE110" s="178" t="str">
        <f t="shared" si="214"/>
        <v/>
      </c>
      <c r="AF110" s="178" t="str">
        <f t="shared" si="214"/>
        <v/>
      </c>
      <c r="AG110" s="178" t="str">
        <f t="shared" si="214"/>
        <v/>
      </c>
      <c r="AH110" s="178" t="str">
        <f t="shared" si="214"/>
        <v/>
      </c>
      <c r="AI110" s="178">
        <f t="shared" ca="1" si="214"/>
        <v>0.64779571187665619</v>
      </c>
      <c r="AJ110" s="178">
        <f t="shared" ca="1" si="214"/>
        <v>1.1632377740303541</v>
      </c>
      <c r="AK110" s="178">
        <f t="shared" ca="1" si="214"/>
        <v>0.81794266441821251</v>
      </c>
      <c r="AL110" s="178">
        <f t="shared" ca="1" si="214"/>
        <v>0.87139966273187175</v>
      </c>
      <c r="AM110" s="178">
        <f t="shared" ca="1" si="214"/>
        <v>0</v>
      </c>
      <c r="AN110" s="178">
        <f t="shared" ca="1" si="214"/>
        <v>0.995885328836425</v>
      </c>
      <c r="AO110" s="179">
        <f t="shared" si="214"/>
        <v>0</v>
      </c>
      <c r="AP110" s="32">
        <f ca="1">AQ110+('Chain Ladder - Count'!AO186-'Chain Ladder - Count'!AP186)</f>
        <v>78.496261141893513</v>
      </c>
      <c r="AQ110" s="31">
        <f t="shared" ca="1" si="208"/>
        <v>4.4962611418935197</v>
      </c>
      <c r="AR110" s="8">
        <f ca="1">AS110+'Chain Ladder - Amount'!AQ186</f>
        <v>4155890.1813171906</v>
      </c>
      <c r="AS110" s="7">
        <f t="shared" ca="1" si="205"/>
        <v>212890.18131719058</v>
      </c>
      <c r="AT110" s="62">
        <f ca="1">AR110/'B-F Method'!F17</f>
        <v>0.96059407270918273</v>
      </c>
    </row>
    <row r="111" spans="2:46" ht="14" x14ac:dyDescent="0.3">
      <c r="B111" s="245"/>
      <c r="C111" s="122">
        <f t="shared" si="206"/>
        <v>2018</v>
      </c>
      <c r="D111" s="29" t="s">
        <v>166</v>
      </c>
      <c r="E111" s="191"/>
      <c r="F111" s="178" t="str">
        <f t="shared" ref="F111:AO111" si="215">IF(F15&lt;&gt;"","",F$55*$E15)</f>
        <v/>
      </c>
      <c r="G111" s="178" t="str">
        <f t="shared" si="215"/>
        <v/>
      </c>
      <c r="H111" s="178" t="str">
        <f t="shared" si="215"/>
        <v/>
      </c>
      <c r="I111" s="178" t="str">
        <f t="shared" si="215"/>
        <v/>
      </c>
      <c r="J111" s="178" t="str">
        <f t="shared" si="215"/>
        <v/>
      </c>
      <c r="K111" s="178" t="str">
        <f t="shared" si="215"/>
        <v/>
      </c>
      <c r="L111" s="178" t="str">
        <f t="shared" si="215"/>
        <v/>
      </c>
      <c r="M111" s="178" t="str">
        <f t="shared" si="215"/>
        <v/>
      </c>
      <c r="N111" s="178" t="str">
        <f t="shared" si="215"/>
        <v/>
      </c>
      <c r="O111" s="178" t="str">
        <f t="shared" si="215"/>
        <v/>
      </c>
      <c r="P111" s="178" t="str">
        <f t="shared" si="215"/>
        <v/>
      </c>
      <c r="Q111" s="178" t="str">
        <f t="shared" si="215"/>
        <v/>
      </c>
      <c r="R111" s="178" t="str">
        <f t="shared" si="215"/>
        <v/>
      </c>
      <c r="S111" s="178" t="str">
        <f t="shared" si="215"/>
        <v/>
      </c>
      <c r="T111" s="178" t="str">
        <f t="shared" si="215"/>
        <v/>
      </c>
      <c r="U111" s="178" t="str">
        <f t="shared" si="215"/>
        <v/>
      </c>
      <c r="V111" s="178" t="str">
        <f t="shared" si="215"/>
        <v/>
      </c>
      <c r="W111" s="178" t="str">
        <f t="shared" si="215"/>
        <v/>
      </c>
      <c r="X111" s="178" t="str">
        <f t="shared" si="215"/>
        <v/>
      </c>
      <c r="Y111" s="178" t="str">
        <f t="shared" si="215"/>
        <v/>
      </c>
      <c r="Z111" s="178" t="str">
        <f t="shared" si="215"/>
        <v/>
      </c>
      <c r="AA111" s="178" t="str">
        <f t="shared" si="215"/>
        <v/>
      </c>
      <c r="AB111" s="178" t="str">
        <f t="shared" si="215"/>
        <v/>
      </c>
      <c r="AC111" s="178" t="str">
        <f t="shared" si="215"/>
        <v/>
      </c>
      <c r="AD111" s="178" t="str">
        <f t="shared" si="215"/>
        <v/>
      </c>
      <c r="AE111" s="178" t="str">
        <f t="shared" si="215"/>
        <v/>
      </c>
      <c r="AF111" s="178" t="str">
        <f t="shared" si="215"/>
        <v/>
      </c>
      <c r="AG111" s="178" t="str">
        <f t="shared" si="215"/>
        <v/>
      </c>
      <c r="AH111" s="178">
        <f t="shared" ca="1" si="215"/>
        <v>0.72445223626313138</v>
      </c>
      <c r="AI111" s="178">
        <f t="shared" ca="1" si="215"/>
        <v>0.70378239084946936</v>
      </c>
      <c r="AJ111" s="178">
        <f t="shared" ca="1" si="215"/>
        <v>1.2637722768522677</v>
      </c>
      <c r="AK111" s="178">
        <f t="shared" ca="1" si="215"/>
        <v>0.88863453923517532</v>
      </c>
      <c r="AL111" s="178">
        <f t="shared" ca="1" si="215"/>
        <v>0.9467116357504215</v>
      </c>
      <c r="AM111" s="178">
        <f t="shared" ca="1" si="215"/>
        <v>0</v>
      </c>
      <c r="AN111" s="178">
        <f t="shared" ca="1" si="215"/>
        <v>1.081956155143339</v>
      </c>
      <c r="AO111" s="179">
        <f t="shared" si="215"/>
        <v>0</v>
      </c>
      <c r="AP111" s="32">
        <f ca="1">AQ111+('Chain Ladder - Count'!AO187-'Chain Ladder - Count'!AP187)</f>
        <v>62.409309234093804</v>
      </c>
      <c r="AQ111" s="31">
        <f t="shared" ca="1" si="208"/>
        <v>5.6093092340938044</v>
      </c>
      <c r="AR111" s="8">
        <f ca="1">AS111+'Chain Ladder - Amount'!AQ187</f>
        <v>3119191.0816175411</v>
      </c>
      <c r="AS111" s="7">
        <f t="shared" ca="1" si="205"/>
        <v>265591.08161754132</v>
      </c>
      <c r="AT111" s="62">
        <f ca="1">AR111/'B-F Method'!F18</f>
        <v>0.62313718698814657</v>
      </c>
    </row>
    <row r="112" spans="2:46" ht="14" x14ac:dyDescent="0.3">
      <c r="B112" s="245"/>
      <c r="C112" s="122">
        <f t="shared" si="206"/>
        <v>2018</v>
      </c>
      <c r="D112" s="29" t="s">
        <v>167</v>
      </c>
      <c r="E112" s="191"/>
      <c r="F112" s="178" t="str">
        <f t="shared" ref="F112:AO112" si="216">IF(F16&lt;&gt;"","",F$55*$E16)</f>
        <v/>
      </c>
      <c r="G112" s="178" t="str">
        <f t="shared" si="216"/>
        <v/>
      </c>
      <c r="H112" s="178" t="str">
        <f t="shared" si="216"/>
        <v/>
      </c>
      <c r="I112" s="178" t="str">
        <f t="shared" si="216"/>
        <v/>
      </c>
      <c r="J112" s="178" t="str">
        <f t="shared" si="216"/>
        <v/>
      </c>
      <c r="K112" s="178" t="str">
        <f t="shared" si="216"/>
        <v/>
      </c>
      <c r="L112" s="178" t="str">
        <f t="shared" si="216"/>
        <v/>
      </c>
      <c r="M112" s="178" t="str">
        <f t="shared" si="216"/>
        <v/>
      </c>
      <c r="N112" s="178" t="str">
        <f t="shared" si="216"/>
        <v/>
      </c>
      <c r="O112" s="178" t="str">
        <f t="shared" si="216"/>
        <v/>
      </c>
      <c r="P112" s="178" t="str">
        <f t="shared" si="216"/>
        <v/>
      </c>
      <c r="Q112" s="178" t="str">
        <f t="shared" si="216"/>
        <v/>
      </c>
      <c r="R112" s="178" t="str">
        <f t="shared" si="216"/>
        <v/>
      </c>
      <c r="S112" s="178" t="str">
        <f t="shared" si="216"/>
        <v/>
      </c>
      <c r="T112" s="178" t="str">
        <f t="shared" si="216"/>
        <v/>
      </c>
      <c r="U112" s="178" t="str">
        <f t="shared" si="216"/>
        <v/>
      </c>
      <c r="V112" s="178" t="str">
        <f t="shared" si="216"/>
        <v/>
      </c>
      <c r="W112" s="178" t="str">
        <f t="shared" si="216"/>
        <v/>
      </c>
      <c r="X112" s="178" t="str">
        <f t="shared" si="216"/>
        <v/>
      </c>
      <c r="Y112" s="178" t="str">
        <f t="shared" si="216"/>
        <v/>
      </c>
      <c r="Z112" s="178" t="str">
        <f t="shared" si="216"/>
        <v/>
      </c>
      <c r="AA112" s="178" t="str">
        <f t="shared" si="216"/>
        <v/>
      </c>
      <c r="AB112" s="178" t="str">
        <f t="shared" si="216"/>
        <v/>
      </c>
      <c r="AC112" s="178" t="str">
        <f t="shared" si="216"/>
        <v/>
      </c>
      <c r="AD112" s="178" t="str">
        <f t="shared" si="216"/>
        <v/>
      </c>
      <c r="AE112" s="178" t="str">
        <f t="shared" si="216"/>
        <v/>
      </c>
      <c r="AF112" s="178" t="str">
        <f t="shared" si="216"/>
        <v/>
      </c>
      <c r="AG112" s="178">
        <f t="shared" ca="1" si="216"/>
        <v>1.1709112508856474</v>
      </c>
      <c r="AH112" s="178">
        <f t="shared" ca="1" si="216"/>
        <v>0.72445223626313138</v>
      </c>
      <c r="AI112" s="178">
        <f t="shared" ca="1" si="216"/>
        <v>0.70378239084946936</v>
      </c>
      <c r="AJ112" s="178">
        <f t="shared" ca="1" si="216"/>
        <v>1.2637722768522677</v>
      </c>
      <c r="AK112" s="178">
        <f t="shared" ca="1" si="216"/>
        <v>0.88863453923517532</v>
      </c>
      <c r="AL112" s="178">
        <f t="shared" ca="1" si="216"/>
        <v>0.9467116357504215</v>
      </c>
      <c r="AM112" s="178">
        <f t="shared" ca="1" si="216"/>
        <v>0</v>
      </c>
      <c r="AN112" s="178">
        <f t="shared" ca="1" si="216"/>
        <v>1.081956155143339</v>
      </c>
      <c r="AO112" s="179">
        <f t="shared" si="216"/>
        <v>0</v>
      </c>
      <c r="AP112" s="32">
        <f ca="1">AQ112+('Chain Ladder - Count'!AO188-'Chain Ladder - Count'!AP188)</f>
        <v>73.380220484979446</v>
      </c>
      <c r="AQ112" s="31">
        <f t="shared" ca="1" si="208"/>
        <v>6.7802204849794521</v>
      </c>
      <c r="AR112" s="8">
        <f ca="1">AS112+'Chain Ladder - Amount'!AQ188</f>
        <v>3757431.7023112066</v>
      </c>
      <c r="AS112" s="7">
        <f t="shared" ca="1" si="205"/>
        <v>321031.70231120643</v>
      </c>
      <c r="AT112" s="62">
        <f ca="1">AR112/'B-F Method'!F19</f>
        <v>0.75064186836033597</v>
      </c>
    </row>
    <row r="113" spans="2:46" ht="14" x14ac:dyDescent="0.3">
      <c r="B113" s="245"/>
      <c r="C113" s="122">
        <f t="shared" si="206"/>
        <v>2018</v>
      </c>
      <c r="D113" s="29" t="s">
        <v>168</v>
      </c>
      <c r="E113" s="191"/>
      <c r="F113" s="178" t="str">
        <f t="shared" ref="F113:AO113" si="217">IF(F17&lt;&gt;"","",F$55*$E17)</f>
        <v/>
      </c>
      <c r="G113" s="178" t="str">
        <f t="shared" si="217"/>
        <v/>
      </c>
      <c r="H113" s="178" t="str">
        <f t="shared" si="217"/>
        <v/>
      </c>
      <c r="I113" s="178" t="str">
        <f t="shared" si="217"/>
        <v/>
      </c>
      <c r="J113" s="178" t="str">
        <f t="shared" si="217"/>
        <v/>
      </c>
      <c r="K113" s="178" t="str">
        <f t="shared" si="217"/>
        <v/>
      </c>
      <c r="L113" s="178" t="str">
        <f t="shared" si="217"/>
        <v/>
      </c>
      <c r="M113" s="178" t="str">
        <f t="shared" si="217"/>
        <v/>
      </c>
      <c r="N113" s="178" t="str">
        <f t="shared" si="217"/>
        <v/>
      </c>
      <c r="O113" s="178" t="str">
        <f t="shared" si="217"/>
        <v/>
      </c>
      <c r="P113" s="178" t="str">
        <f t="shared" si="217"/>
        <v/>
      </c>
      <c r="Q113" s="178" t="str">
        <f t="shared" si="217"/>
        <v/>
      </c>
      <c r="R113" s="178" t="str">
        <f t="shared" si="217"/>
        <v/>
      </c>
      <c r="S113" s="178" t="str">
        <f t="shared" si="217"/>
        <v/>
      </c>
      <c r="T113" s="178" t="str">
        <f t="shared" si="217"/>
        <v/>
      </c>
      <c r="U113" s="178" t="str">
        <f t="shared" si="217"/>
        <v/>
      </c>
      <c r="V113" s="178" t="str">
        <f t="shared" si="217"/>
        <v/>
      </c>
      <c r="W113" s="178" t="str">
        <f t="shared" si="217"/>
        <v/>
      </c>
      <c r="X113" s="178" t="str">
        <f t="shared" si="217"/>
        <v/>
      </c>
      <c r="Y113" s="178" t="str">
        <f t="shared" si="217"/>
        <v/>
      </c>
      <c r="Z113" s="178" t="str">
        <f t="shared" si="217"/>
        <v/>
      </c>
      <c r="AA113" s="178" t="str">
        <f t="shared" si="217"/>
        <v/>
      </c>
      <c r="AB113" s="178" t="str">
        <f t="shared" si="217"/>
        <v/>
      </c>
      <c r="AC113" s="178" t="str">
        <f t="shared" si="217"/>
        <v/>
      </c>
      <c r="AD113" s="178" t="str">
        <f t="shared" si="217"/>
        <v/>
      </c>
      <c r="AE113" s="178" t="str">
        <f t="shared" si="217"/>
        <v/>
      </c>
      <c r="AF113" s="178">
        <f t="shared" ca="1" si="217"/>
        <v>1.1203041352581344</v>
      </c>
      <c r="AG113" s="178">
        <f t="shared" ca="1" si="217"/>
        <v>1.1709112508856474</v>
      </c>
      <c r="AH113" s="178">
        <f t="shared" ca="1" si="217"/>
        <v>0.72445223626313138</v>
      </c>
      <c r="AI113" s="178">
        <f t="shared" ca="1" si="217"/>
        <v>0.70378239084946936</v>
      </c>
      <c r="AJ113" s="178">
        <f t="shared" ca="1" si="217"/>
        <v>1.2637722768522677</v>
      </c>
      <c r="AK113" s="178">
        <f t="shared" ca="1" si="217"/>
        <v>0.88863453923517532</v>
      </c>
      <c r="AL113" s="178">
        <f t="shared" ca="1" si="217"/>
        <v>0.9467116357504215</v>
      </c>
      <c r="AM113" s="178">
        <f t="shared" ca="1" si="217"/>
        <v>0</v>
      </c>
      <c r="AN113" s="178">
        <f t="shared" ca="1" si="217"/>
        <v>1.081956155143339</v>
      </c>
      <c r="AO113" s="179">
        <f t="shared" si="217"/>
        <v>0</v>
      </c>
      <c r="AP113" s="32">
        <f ca="1">AQ113+('Chain Ladder - Count'!AO189-'Chain Ladder - Count'!AP189)</f>
        <v>76.90052462023759</v>
      </c>
      <c r="AQ113" s="31">
        <f t="shared" ca="1" si="208"/>
        <v>7.9005246202375865</v>
      </c>
      <c r="AR113" s="8">
        <f ca="1">AS113+'Chain Ladder - Amount'!AQ189</f>
        <v>4084076.1636889684</v>
      </c>
      <c r="AS113" s="7">
        <f t="shared" ca="1" si="205"/>
        <v>374076.16368896834</v>
      </c>
      <c r="AT113" s="62">
        <f ca="1">AR113/'B-F Method'!F20</f>
        <v>0.81589734822104498</v>
      </c>
    </row>
    <row r="114" spans="2:46" ht="14" x14ac:dyDescent="0.3">
      <c r="B114" s="245"/>
      <c r="C114" s="122">
        <f t="shared" si="206"/>
        <v>2018</v>
      </c>
      <c r="D114" s="29" t="s">
        <v>169</v>
      </c>
      <c r="E114" s="191"/>
      <c r="F114" s="178" t="str">
        <f t="shared" ref="F114:AO114" si="218">IF(F18&lt;&gt;"","",F$55*$E18)</f>
        <v/>
      </c>
      <c r="G114" s="178" t="str">
        <f t="shared" si="218"/>
        <v/>
      </c>
      <c r="H114" s="178" t="str">
        <f t="shared" si="218"/>
        <v/>
      </c>
      <c r="I114" s="178" t="str">
        <f t="shared" si="218"/>
        <v/>
      </c>
      <c r="J114" s="178" t="str">
        <f t="shared" si="218"/>
        <v/>
      </c>
      <c r="K114" s="178" t="str">
        <f t="shared" si="218"/>
        <v/>
      </c>
      <c r="L114" s="178" t="str">
        <f t="shared" si="218"/>
        <v/>
      </c>
      <c r="M114" s="178" t="str">
        <f t="shared" si="218"/>
        <v/>
      </c>
      <c r="N114" s="178" t="str">
        <f t="shared" si="218"/>
        <v/>
      </c>
      <c r="O114" s="178" t="str">
        <f t="shared" si="218"/>
        <v/>
      </c>
      <c r="P114" s="178" t="str">
        <f t="shared" si="218"/>
        <v/>
      </c>
      <c r="Q114" s="178" t="str">
        <f t="shared" si="218"/>
        <v/>
      </c>
      <c r="R114" s="178" t="str">
        <f t="shared" si="218"/>
        <v/>
      </c>
      <c r="S114" s="178" t="str">
        <f t="shared" si="218"/>
        <v/>
      </c>
      <c r="T114" s="178" t="str">
        <f t="shared" si="218"/>
        <v/>
      </c>
      <c r="U114" s="178" t="str">
        <f t="shared" si="218"/>
        <v/>
      </c>
      <c r="V114" s="178" t="str">
        <f t="shared" si="218"/>
        <v/>
      </c>
      <c r="W114" s="178" t="str">
        <f t="shared" si="218"/>
        <v/>
      </c>
      <c r="X114" s="178" t="str">
        <f t="shared" si="218"/>
        <v/>
      </c>
      <c r="Y114" s="178" t="str">
        <f t="shared" si="218"/>
        <v/>
      </c>
      <c r="Z114" s="178" t="str">
        <f t="shared" si="218"/>
        <v/>
      </c>
      <c r="AA114" s="178" t="str">
        <f t="shared" si="218"/>
        <v/>
      </c>
      <c r="AB114" s="178" t="str">
        <f t="shared" si="218"/>
        <v/>
      </c>
      <c r="AC114" s="178" t="str">
        <f t="shared" si="218"/>
        <v/>
      </c>
      <c r="AD114" s="178" t="str">
        <f t="shared" si="218"/>
        <v/>
      </c>
      <c r="AE114" s="178">
        <f t="shared" ca="1" si="218"/>
        <v>0.87900546398291468</v>
      </c>
      <c r="AF114" s="178">
        <f t="shared" ca="1" si="218"/>
        <v>1.1203041352581344</v>
      </c>
      <c r="AG114" s="178">
        <f t="shared" ca="1" si="218"/>
        <v>1.1709112508856474</v>
      </c>
      <c r="AH114" s="178">
        <f t="shared" ca="1" si="218"/>
        <v>0.72445223626313138</v>
      </c>
      <c r="AI114" s="178">
        <f t="shared" ca="1" si="218"/>
        <v>0.70378239084946936</v>
      </c>
      <c r="AJ114" s="178">
        <f t="shared" ca="1" si="218"/>
        <v>1.2637722768522677</v>
      </c>
      <c r="AK114" s="178">
        <f t="shared" ca="1" si="218"/>
        <v>0.88863453923517532</v>
      </c>
      <c r="AL114" s="178">
        <f t="shared" ca="1" si="218"/>
        <v>0.9467116357504215</v>
      </c>
      <c r="AM114" s="178">
        <f t="shared" ca="1" si="218"/>
        <v>0</v>
      </c>
      <c r="AN114" s="178">
        <f t="shared" ca="1" si="218"/>
        <v>1.081956155143339</v>
      </c>
      <c r="AO114" s="179">
        <f t="shared" si="218"/>
        <v>0</v>
      </c>
      <c r="AP114" s="32">
        <f ca="1">AQ114+('Chain Ladder - Count'!AO190-'Chain Ladder - Count'!AP190)</f>
        <v>65.579530084220494</v>
      </c>
      <c r="AQ114" s="31">
        <f t="shared" ca="1" si="208"/>
        <v>8.7795300842205002</v>
      </c>
      <c r="AR114" s="8">
        <f ca="1">AS114+'Chain Ladder - Amount'!AQ190</f>
        <v>3692695.5507086725</v>
      </c>
      <c r="AS114" s="7">
        <f t="shared" ca="1" si="205"/>
        <v>415695.55070867261</v>
      </c>
      <c r="AT114" s="62">
        <f ca="1">AR114/'B-F Method'!F21</f>
        <v>0.7377091873060152</v>
      </c>
    </row>
    <row r="115" spans="2:46" ht="14" x14ac:dyDescent="0.3">
      <c r="B115" s="245"/>
      <c r="C115" s="122">
        <f t="shared" si="206"/>
        <v>2019</v>
      </c>
      <c r="D115" s="29" t="s">
        <v>170</v>
      </c>
      <c r="E115" s="191"/>
      <c r="F115" s="178" t="str">
        <f t="shared" ref="F115:AO115" si="219">IF(F19&lt;&gt;"","",F$55*$E19)</f>
        <v/>
      </c>
      <c r="G115" s="178" t="str">
        <f t="shared" si="219"/>
        <v/>
      </c>
      <c r="H115" s="178" t="str">
        <f t="shared" si="219"/>
        <v/>
      </c>
      <c r="I115" s="178" t="str">
        <f t="shared" si="219"/>
        <v/>
      </c>
      <c r="J115" s="178" t="str">
        <f t="shared" si="219"/>
        <v/>
      </c>
      <c r="K115" s="178" t="str">
        <f t="shared" si="219"/>
        <v/>
      </c>
      <c r="L115" s="178" t="str">
        <f t="shared" si="219"/>
        <v/>
      </c>
      <c r="M115" s="178" t="str">
        <f t="shared" si="219"/>
        <v/>
      </c>
      <c r="N115" s="178" t="str">
        <f t="shared" si="219"/>
        <v/>
      </c>
      <c r="O115" s="178" t="str">
        <f t="shared" si="219"/>
        <v/>
      </c>
      <c r="P115" s="178" t="str">
        <f t="shared" si="219"/>
        <v/>
      </c>
      <c r="Q115" s="178" t="str">
        <f t="shared" si="219"/>
        <v/>
      </c>
      <c r="R115" s="178" t="str">
        <f t="shared" si="219"/>
        <v/>
      </c>
      <c r="S115" s="178" t="str">
        <f t="shared" si="219"/>
        <v/>
      </c>
      <c r="T115" s="178" t="str">
        <f t="shared" si="219"/>
        <v/>
      </c>
      <c r="U115" s="178" t="str">
        <f t="shared" si="219"/>
        <v/>
      </c>
      <c r="V115" s="178" t="str">
        <f t="shared" si="219"/>
        <v/>
      </c>
      <c r="W115" s="178" t="str">
        <f t="shared" si="219"/>
        <v/>
      </c>
      <c r="X115" s="178" t="str">
        <f t="shared" si="219"/>
        <v/>
      </c>
      <c r="Y115" s="178" t="str">
        <f t="shared" si="219"/>
        <v/>
      </c>
      <c r="Z115" s="178" t="str">
        <f t="shared" si="219"/>
        <v/>
      </c>
      <c r="AA115" s="178" t="str">
        <f t="shared" si="219"/>
        <v/>
      </c>
      <c r="AB115" s="178" t="str">
        <f t="shared" si="219"/>
        <v/>
      </c>
      <c r="AC115" s="178" t="str">
        <f t="shared" si="219"/>
        <v/>
      </c>
      <c r="AD115" s="178">
        <f t="shared" ca="1" si="219"/>
        <v>1.130468314614578</v>
      </c>
      <c r="AE115" s="178">
        <f t="shared" ca="1" si="219"/>
        <v>0.98246944877092857</v>
      </c>
      <c r="AF115" s="178">
        <f t="shared" ca="1" si="219"/>
        <v>1.2521703576625831</v>
      </c>
      <c r="AG115" s="178">
        <f t="shared" ca="1" si="219"/>
        <v>1.3087342210647062</v>
      </c>
      <c r="AH115" s="178">
        <f t="shared" ca="1" si="219"/>
        <v>0.80972441968362963</v>
      </c>
      <c r="AI115" s="178">
        <f t="shared" ca="1" si="219"/>
        <v>0.78662161490955651</v>
      </c>
      <c r="AJ115" s="178">
        <f t="shared" ca="1" si="219"/>
        <v>1.4125255224069484</v>
      </c>
      <c r="AK115" s="178">
        <f t="shared" ca="1" si="219"/>
        <v>0.99323192140949024</v>
      </c>
      <c r="AL115" s="178">
        <f t="shared" ca="1" si="219"/>
        <v>1.0581450252951095</v>
      </c>
      <c r="AM115" s="178">
        <f t="shared" ca="1" si="219"/>
        <v>0</v>
      </c>
      <c r="AN115" s="178">
        <f t="shared" ca="1" si="219"/>
        <v>1.2093086003372682</v>
      </c>
      <c r="AO115" s="179">
        <f t="shared" si="219"/>
        <v>0</v>
      </c>
      <c r="AP115" s="32">
        <f ca="1">AQ115+('Chain Ladder - Count'!AO191-'Chain Ladder - Count'!AP191)</f>
        <v>100.34339944615479</v>
      </c>
      <c r="AQ115" s="31">
        <f t="shared" ca="1" si="208"/>
        <v>10.943399446154798</v>
      </c>
      <c r="AR115" s="8">
        <f ca="1">AS115+'Chain Ladder - Amount'!AQ191</f>
        <v>4942551.0189902382</v>
      </c>
      <c r="AS115" s="7">
        <f t="shared" ca="1" si="205"/>
        <v>518151.01899023791</v>
      </c>
      <c r="AT115" s="62">
        <f ca="1">AR115/'B-F Method'!F22</f>
        <v>0.89543023125870524</v>
      </c>
    </row>
    <row r="116" spans="2:46" ht="14" x14ac:dyDescent="0.3">
      <c r="B116" s="245"/>
      <c r="C116" s="122">
        <f t="shared" si="206"/>
        <v>2019</v>
      </c>
      <c r="D116" s="29" t="s">
        <v>171</v>
      </c>
      <c r="E116" s="191"/>
      <c r="F116" s="178" t="str">
        <f t="shared" ref="F116:AO116" si="220">IF(F20&lt;&gt;"","",F$55*$E20)</f>
        <v/>
      </c>
      <c r="G116" s="178" t="str">
        <f t="shared" si="220"/>
        <v/>
      </c>
      <c r="H116" s="178" t="str">
        <f t="shared" si="220"/>
        <v/>
      </c>
      <c r="I116" s="178" t="str">
        <f t="shared" si="220"/>
        <v/>
      </c>
      <c r="J116" s="178" t="str">
        <f t="shared" si="220"/>
        <v/>
      </c>
      <c r="K116" s="178" t="str">
        <f t="shared" si="220"/>
        <v/>
      </c>
      <c r="L116" s="178" t="str">
        <f t="shared" si="220"/>
        <v/>
      </c>
      <c r="M116" s="178" t="str">
        <f t="shared" si="220"/>
        <v/>
      </c>
      <c r="N116" s="178" t="str">
        <f t="shared" si="220"/>
        <v/>
      </c>
      <c r="O116" s="178" t="str">
        <f t="shared" si="220"/>
        <v/>
      </c>
      <c r="P116" s="178" t="str">
        <f t="shared" si="220"/>
        <v/>
      </c>
      <c r="Q116" s="178" t="str">
        <f t="shared" si="220"/>
        <v/>
      </c>
      <c r="R116" s="178" t="str">
        <f t="shared" si="220"/>
        <v/>
      </c>
      <c r="S116" s="178" t="str">
        <f t="shared" si="220"/>
        <v/>
      </c>
      <c r="T116" s="178" t="str">
        <f t="shared" si="220"/>
        <v/>
      </c>
      <c r="U116" s="178" t="str">
        <f t="shared" si="220"/>
        <v/>
      </c>
      <c r="V116" s="178" t="str">
        <f t="shared" si="220"/>
        <v/>
      </c>
      <c r="W116" s="178" t="str">
        <f t="shared" si="220"/>
        <v/>
      </c>
      <c r="X116" s="178" t="str">
        <f t="shared" si="220"/>
        <v/>
      </c>
      <c r="Y116" s="178" t="str">
        <f t="shared" si="220"/>
        <v/>
      </c>
      <c r="Z116" s="178" t="str">
        <f t="shared" si="220"/>
        <v/>
      </c>
      <c r="AA116" s="178" t="str">
        <f t="shared" si="220"/>
        <v/>
      </c>
      <c r="AB116" s="178" t="str">
        <f t="shared" si="220"/>
        <v/>
      </c>
      <c r="AC116" s="178">
        <f t="shared" ca="1" si="220"/>
        <v>1.5340208222301424</v>
      </c>
      <c r="AD116" s="178">
        <f t="shared" ca="1" si="220"/>
        <v>1.130468314614578</v>
      </c>
      <c r="AE116" s="178">
        <f t="shared" ca="1" si="220"/>
        <v>0.98246944877092857</v>
      </c>
      <c r="AF116" s="178">
        <f t="shared" ca="1" si="220"/>
        <v>1.2521703576625831</v>
      </c>
      <c r="AG116" s="178">
        <f t="shared" ca="1" si="220"/>
        <v>1.3087342210647062</v>
      </c>
      <c r="AH116" s="178">
        <f t="shared" ca="1" si="220"/>
        <v>0.80972441968362963</v>
      </c>
      <c r="AI116" s="178">
        <f t="shared" ca="1" si="220"/>
        <v>0.78662161490955651</v>
      </c>
      <c r="AJ116" s="178">
        <f t="shared" ca="1" si="220"/>
        <v>1.4125255224069484</v>
      </c>
      <c r="AK116" s="178">
        <f t="shared" ca="1" si="220"/>
        <v>0.99323192140949024</v>
      </c>
      <c r="AL116" s="178">
        <f t="shared" ca="1" si="220"/>
        <v>1.0581450252951095</v>
      </c>
      <c r="AM116" s="178">
        <f t="shared" ca="1" si="220"/>
        <v>0</v>
      </c>
      <c r="AN116" s="178">
        <f t="shared" ca="1" si="220"/>
        <v>1.2093086003372682</v>
      </c>
      <c r="AO116" s="179">
        <f t="shared" si="220"/>
        <v>0</v>
      </c>
      <c r="AP116" s="32">
        <f ca="1">AQ116+('Chain Ladder - Count'!AO192-'Chain Ladder - Count'!AP192)</f>
        <v>103.87742026838494</v>
      </c>
      <c r="AQ116" s="31">
        <f t="shared" ca="1" si="208"/>
        <v>12.477420268384941</v>
      </c>
      <c r="AR116" s="8">
        <f ca="1">AS116+'Chain Ladder - Amount'!AQ192</f>
        <v>4620784.2492859736</v>
      </c>
      <c r="AS116" s="7">
        <f t="shared" ca="1" si="205"/>
        <v>590784.24928597396</v>
      </c>
      <c r="AT116" s="62">
        <f ca="1">AR116/'B-F Method'!F23</f>
        <v>0.83713650967633924</v>
      </c>
    </row>
    <row r="117" spans="2:46" ht="14" x14ac:dyDescent="0.3">
      <c r="B117" s="245"/>
      <c r="C117" s="122">
        <f t="shared" si="206"/>
        <v>2019</v>
      </c>
      <c r="D117" s="29" t="s">
        <v>172</v>
      </c>
      <c r="E117" s="191"/>
      <c r="F117" s="178" t="str">
        <f t="shared" ref="F117:AO117" si="221">IF(F21&lt;&gt;"","",F$55*$E21)</f>
        <v/>
      </c>
      <c r="G117" s="178" t="str">
        <f t="shared" si="221"/>
        <v/>
      </c>
      <c r="H117" s="178" t="str">
        <f t="shared" si="221"/>
        <v/>
      </c>
      <c r="I117" s="178" t="str">
        <f t="shared" si="221"/>
        <v/>
      </c>
      <c r="J117" s="178" t="str">
        <f t="shared" si="221"/>
        <v/>
      </c>
      <c r="K117" s="178" t="str">
        <f t="shared" si="221"/>
        <v/>
      </c>
      <c r="L117" s="178" t="str">
        <f t="shared" si="221"/>
        <v/>
      </c>
      <c r="M117" s="178" t="str">
        <f t="shared" si="221"/>
        <v/>
      </c>
      <c r="N117" s="178" t="str">
        <f t="shared" si="221"/>
        <v/>
      </c>
      <c r="O117" s="178" t="str">
        <f t="shared" si="221"/>
        <v/>
      </c>
      <c r="P117" s="178" t="str">
        <f t="shared" si="221"/>
        <v/>
      </c>
      <c r="Q117" s="178" t="str">
        <f t="shared" si="221"/>
        <v/>
      </c>
      <c r="R117" s="178" t="str">
        <f t="shared" si="221"/>
        <v/>
      </c>
      <c r="S117" s="178" t="str">
        <f t="shared" si="221"/>
        <v/>
      </c>
      <c r="T117" s="178" t="str">
        <f t="shared" si="221"/>
        <v/>
      </c>
      <c r="U117" s="178" t="str">
        <f t="shared" si="221"/>
        <v/>
      </c>
      <c r="V117" s="178" t="str">
        <f t="shared" si="221"/>
        <v/>
      </c>
      <c r="W117" s="178" t="str">
        <f t="shared" si="221"/>
        <v/>
      </c>
      <c r="X117" s="178" t="str">
        <f t="shared" si="221"/>
        <v/>
      </c>
      <c r="Y117" s="178" t="str">
        <f t="shared" si="221"/>
        <v/>
      </c>
      <c r="Z117" s="178" t="str">
        <f t="shared" si="221"/>
        <v/>
      </c>
      <c r="AA117" s="178" t="str">
        <f t="shared" si="221"/>
        <v/>
      </c>
      <c r="AB117" s="178">
        <f t="shared" ca="1" si="221"/>
        <v>1.7115047630462377</v>
      </c>
      <c r="AC117" s="178">
        <f t="shared" ca="1" si="221"/>
        <v>1.5340208222301424</v>
      </c>
      <c r="AD117" s="178">
        <f t="shared" ca="1" si="221"/>
        <v>1.130468314614578</v>
      </c>
      <c r="AE117" s="178">
        <f t="shared" ca="1" si="221"/>
        <v>0.98246944877092857</v>
      </c>
      <c r="AF117" s="178">
        <f t="shared" ca="1" si="221"/>
        <v>1.2521703576625831</v>
      </c>
      <c r="AG117" s="178">
        <f t="shared" ca="1" si="221"/>
        <v>1.3087342210647062</v>
      </c>
      <c r="AH117" s="178">
        <f t="shared" ca="1" si="221"/>
        <v>0.80972441968362963</v>
      </c>
      <c r="AI117" s="178">
        <f t="shared" ca="1" si="221"/>
        <v>0.78662161490955651</v>
      </c>
      <c r="AJ117" s="178">
        <f t="shared" ca="1" si="221"/>
        <v>1.4125255224069484</v>
      </c>
      <c r="AK117" s="178">
        <f t="shared" ca="1" si="221"/>
        <v>0.99323192140949024</v>
      </c>
      <c r="AL117" s="178">
        <f t="shared" ca="1" si="221"/>
        <v>1.0581450252951095</v>
      </c>
      <c r="AM117" s="178">
        <f t="shared" ca="1" si="221"/>
        <v>0</v>
      </c>
      <c r="AN117" s="178">
        <f t="shared" ca="1" si="221"/>
        <v>1.2093086003372682</v>
      </c>
      <c r="AO117" s="179">
        <f t="shared" si="221"/>
        <v>0</v>
      </c>
      <c r="AP117" s="32">
        <f ca="1">AQ117+('Chain Ladder - Count'!AO193-'Chain Ladder - Count'!AP193)</f>
        <v>99.388925031431171</v>
      </c>
      <c r="AQ117" s="31">
        <f t="shared" ca="1" si="208"/>
        <v>14.188925031431179</v>
      </c>
      <c r="AR117" s="8">
        <f ca="1">AS117+'Chain Ladder - Amount'!AQ193</f>
        <v>4968221.0369260944</v>
      </c>
      <c r="AS117" s="7">
        <f t="shared" ca="1" si="205"/>
        <v>671821.03692609398</v>
      </c>
      <c r="AT117" s="62">
        <f ca="1">AR117/'B-F Method'!F24</f>
        <v>0.90008080745071684</v>
      </c>
    </row>
    <row r="118" spans="2:46" ht="14" x14ac:dyDescent="0.3">
      <c r="B118" s="245"/>
      <c r="C118" s="122">
        <f t="shared" si="206"/>
        <v>2019</v>
      </c>
      <c r="D118" s="29" t="s">
        <v>173</v>
      </c>
      <c r="E118" s="191"/>
      <c r="F118" s="178" t="str">
        <f t="shared" ref="F118:AO118" si="222">IF(F22&lt;&gt;"","",F$55*$E22)</f>
        <v/>
      </c>
      <c r="G118" s="178" t="str">
        <f t="shared" si="222"/>
        <v/>
      </c>
      <c r="H118" s="178" t="str">
        <f t="shared" si="222"/>
        <v/>
      </c>
      <c r="I118" s="178" t="str">
        <f t="shared" si="222"/>
        <v/>
      </c>
      <c r="J118" s="178" t="str">
        <f t="shared" si="222"/>
        <v/>
      </c>
      <c r="K118" s="178" t="str">
        <f t="shared" si="222"/>
        <v/>
      </c>
      <c r="L118" s="178" t="str">
        <f t="shared" si="222"/>
        <v/>
      </c>
      <c r="M118" s="178" t="str">
        <f t="shared" si="222"/>
        <v/>
      </c>
      <c r="N118" s="178" t="str">
        <f t="shared" si="222"/>
        <v/>
      </c>
      <c r="O118" s="178" t="str">
        <f t="shared" si="222"/>
        <v/>
      </c>
      <c r="P118" s="178" t="str">
        <f t="shared" si="222"/>
        <v/>
      </c>
      <c r="Q118" s="178" t="str">
        <f t="shared" si="222"/>
        <v/>
      </c>
      <c r="R118" s="178" t="str">
        <f t="shared" si="222"/>
        <v/>
      </c>
      <c r="S118" s="178" t="str">
        <f t="shared" si="222"/>
        <v/>
      </c>
      <c r="T118" s="178" t="str">
        <f t="shared" si="222"/>
        <v/>
      </c>
      <c r="U118" s="178" t="str">
        <f t="shared" si="222"/>
        <v/>
      </c>
      <c r="V118" s="178" t="str">
        <f t="shared" si="222"/>
        <v/>
      </c>
      <c r="W118" s="178" t="str">
        <f t="shared" si="222"/>
        <v/>
      </c>
      <c r="X118" s="178" t="str">
        <f t="shared" si="222"/>
        <v/>
      </c>
      <c r="Y118" s="178" t="str">
        <f t="shared" si="222"/>
        <v/>
      </c>
      <c r="Z118" s="178" t="str">
        <f t="shared" si="222"/>
        <v/>
      </c>
      <c r="AA118" s="178">
        <f t="shared" ca="1" si="222"/>
        <v>2.0926841542830568</v>
      </c>
      <c r="AB118" s="178">
        <f t="shared" ca="1" si="222"/>
        <v>1.7115047630462377</v>
      </c>
      <c r="AC118" s="178">
        <f t="shared" ca="1" si="222"/>
        <v>1.5340208222301424</v>
      </c>
      <c r="AD118" s="178">
        <f t="shared" ca="1" si="222"/>
        <v>1.130468314614578</v>
      </c>
      <c r="AE118" s="178">
        <f t="shared" ca="1" si="222"/>
        <v>0.98246944877092857</v>
      </c>
      <c r="AF118" s="178">
        <f t="shared" ca="1" si="222"/>
        <v>1.2521703576625831</v>
      </c>
      <c r="AG118" s="178">
        <f t="shared" ca="1" si="222"/>
        <v>1.3087342210647062</v>
      </c>
      <c r="AH118" s="178">
        <f t="shared" ca="1" si="222"/>
        <v>0.80972441968362963</v>
      </c>
      <c r="AI118" s="178">
        <f t="shared" ca="1" si="222"/>
        <v>0.78662161490955651</v>
      </c>
      <c r="AJ118" s="178">
        <f t="shared" ca="1" si="222"/>
        <v>1.4125255224069484</v>
      </c>
      <c r="AK118" s="178">
        <f t="shared" ca="1" si="222"/>
        <v>0.99323192140949024</v>
      </c>
      <c r="AL118" s="178">
        <f t="shared" ca="1" si="222"/>
        <v>1.0581450252951095</v>
      </c>
      <c r="AM118" s="178">
        <f t="shared" ca="1" si="222"/>
        <v>0</v>
      </c>
      <c r="AN118" s="178">
        <f t="shared" ca="1" si="222"/>
        <v>1.2093086003372682</v>
      </c>
      <c r="AO118" s="179">
        <f t="shared" si="222"/>
        <v>0</v>
      </c>
      <c r="AP118" s="32">
        <f ca="1">AQ118+('Chain Ladder - Count'!AO194-'Chain Ladder - Count'!AP194)</f>
        <v>105.28160918571422</v>
      </c>
      <c r="AQ118" s="31">
        <f t="shared" ca="1" si="208"/>
        <v>16.281609185714235</v>
      </c>
      <c r="AR118" s="8">
        <f ca="1">AS118+'Chain Ladder - Amount'!AQ194</f>
        <v>5121706.0088584209</v>
      </c>
      <c r="AS118" s="7">
        <f t="shared" ca="1" si="205"/>
        <v>770906.00885842089</v>
      </c>
      <c r="AT118" s="62">
        <f ca="1">AR118/'B-F Method'!F25</f>
        <v>0.92788731534189428</v>
      </c>
    </row>
    <row r="119" spans="2:46" ht="14" x14ac:dyDescent="0.3">
      <c r="B119" s="245"/>
      <c r="C119" s="122">
        <f t="shared" si="206"/>
        <v>2020</v>
      </c>
      <c r="D119" s="29" t="s">
        <v>174</v>
      </c>
      <c r="E119" s="191"/>
      <c r="F119" s="178" t="str">
        <f t="shared" ref="F119:AO119" si="223">IF(F23&lt;&gt;"","",F$55*$E23)</f>
        <v/>
      </c>
      <c r="G119" s="178" t="str">
        <f t="shared" si="223"/>
        <v/>
      </c>
      <c r="H119" s="178" t="str">
        <f t="shared" si="223"/>
        <v/>
      </c>
      <c r="I119" s="178" t="str">
        <f t="shared" si="223"/>
        <v/>
      </c>
      <c r="J119" s="178" t="str">
        <f t="shared" si="223"/>
        <v/>
      </c>
      <c r="K119" s="178" t="str">
        <f t="shared" si="223"/>
        <v/>
      </c>
      <c r="L119" s="178" t="str">
        <f t="shared" si="223"/>
        <v/>
      </c>
      <c r="M119" s="178" t="str">
        <f t="shared" si="223"/>
        <v/>
      </c>
      <c r="N119" s="178" t="str">
        <f t="shared" si="223"/>
        <v/>
      </c>
      <c r="O119" s="178" t="str">
        <f t="shared" si="223"/>
        <v/>
      </c>
      <c r="P119" s="178" t="str">
        <f t="shared" si="223"/>
        <v/>
      </c>
      <c r="Q119" s="178" t="str">
        <f t="shared" si="223"/>
        <v/>
      </c>
      <c r="R119" s="178" t="str">
        <f t="shared" si="223"/>
        <v/>
      </c>
      <c r="S119" s="178" t="str">
        <f t="shared" si="223"/>
        <v/>
      </c>
      <c r="T119" s="178" t="str">
        <f t="shared" si="223"/>
        <v/>
      </c>
      <c r="U119" s="178" t="str">
        <f t="shared" si="223"/>
        <v/>
      </c>
      <c r="V119" s="178" t="str">
        <f t="shared" si="223"/>
        <v/>
      </c>
      <c r="W119" s="178" t="str">
        <f t="shared" si="223"/>
        <v/>
      </c>
      <c r="X119" s="178" t="str">
        <f t="shared" si="223"/>
        <v/>
      </c>
      <c r="Y119" s="178" t="str">
        <f t="shared" si="223"/>
        <v/>
      </c>
      <c r="Z119" s="178">
        <f t="shared" ca="1" si="223"/>
        <v>1.7360651947249719</v>
      </c>
      <c r="AA119" s="178">
        <f t="shared" ca="1" si="223"/>
        <v>2.3065282735739183</v>
      </c>
      <c r="AB119" s="178">
        <f t="shared" ca="1" si="223"/>
        <v>1.8863974853744789</v>
      </c>
      <c r="AC119" s="178">
        <f t="shared" ca="1" si="223"/>
        <v>1.6907770776030575</v>
      </c>
      <c r="AD119" s="178">
        <f t="shared" ca="1" si="223"/>
        <v>1.2459869420339169</v>
      </c>
      <c r="AE119" s="178">
        <f t="shared" ca="1" si="223"/>
        <v>1.0828645865525184</v>
      </c>
      <c r="AF119" s="178">
        <f t="shared" ca="1" si="223"/>
        <v>1.3801252938092727</v>
      </c>
      <c r="AG119" s="178">
        <f t="shared" ca="1" si="223"/>
        <v>1.4424692217893011</v>
      </c>
      <c r="AH119" s="178">
        <f t="shared" ca="1" si="223"/>
        <v>0.89246734342640122</v>
      </c>
      <c r="AI119" s="178">
        <f t="shared" ca="1" si="223"/>
        <v>0.86700374334074293</v>
      </c>
      <c r="AJ119" s="178">
        <f t="shared" ca="1" si="223"/>
        <v>1.5568665954239906</v>
      </c>
      <c r="AK119" s="178">
        <f t="shared" ca="1" si="223"/>
        <v>1.0947268388582958</v>
      </c>
      <c r="AL119" s="178">
        <f t="shared" ca="1" si="223"/>
        <v>1.166273187183811</v>
      </c>
      <c r="AM119" s="178">
        <f t="shared" ca="1" si="223"/>
        <v>0</v>
      </c>
      <c r="AN119" s="178">
        <f t="shared" ca="1" si="223"/>
        <v>1.3328836424957844</v>
      </c>
      <c r="AO119" s="179">
        <f t="shared" si="223"/>
        <v>0</v>
      </c>
      <c r="AP119" s="32">
        <f ca="1">AQ119+('Chain Ladder - Count'!AO195-'Chain Ladder - Count'!AP195)</f>
        <v>109.08143542619044</v>
      </c>
      <c r="AQ119" s="31">
        <f t="shared" ca="1" si="208"/>
        <v>19.681435426190465</v>
      </c>
      <c r="AR119" s="8">
        <f ca="1">AS119+'Chain Ladder - Amount'!AQ195</f>
        <v>4932081.895698729</v>
      </c>
      <c r="AS119" s="7">
        <f t="shared" ca="1" si="205"/>
        <v>931881.8956987292</v>
      </c>
      <c r="AT119" s="62">
        <f ca="1">AR119/'B-F Method'!F26</f>
        <v>0.80533647315160695</v>
      </c>
    </row>
    <row r="120" spans="2:46" ht="14" x14ac:dyDescent="0.3">
      <c r="B120" s="245"/>
      <c r="C120" s="122">
        <f t="shared" si="206"/>
        <v>2020</v>
      </c>
      <c r="D120" s="29" t="s">
        <v>175</v>
      </c>
      <c r="E120" s="191"/>
      <c r="F120" s="178" t="str">
        <f t="shared" ref="F120:AO120" si="224">IF(F24&lt;&gt;"","",F$55*$E24)</f>
        <v/>
      </c>
      <c r="G120" s="178" t="str">
        <f t="shared" si="224"/>
        <v/>
      </c>
      <c r="H120" s="178" t="str">
        <f t="shared" si="224"/>
        <v/>
      </c>
      <c r="I120" s="178" t="str">
        <f t="shared" si="224"/>
        <v/>
      </c>
      <c r="J120" s="178" t="str">
        <f t="shared" si="224"/>
        <v/>
      </c>
      <c r="K120" s="178" t="str">
        <f t="shared" si="224"/>
        <v/>
      </c>
      <c r="L120" s="178" t="str">
        <f t="shared" si="224"/>
        <v/>
      </c>
      <c r="M120" s="178" t="str">
        <f t="shared" si="224"/>
        <v/>
      </c>
      <c r="N120" s="178" t="str">
        <f t="shared" si="224"/>
        <v/>
      </c>
      <c r="O120" s="178" t="str">
        <f t="shared" si="224"/>
        <v/>
      </c>
      <c r="P120" s="178" t="str">
        <f t="shared" si="224"/>
        <v/>
      </c>
      <c r="Q120" s="178" t="str">
        <f t="shared" si="224"/>
        <v/>
      </c>
      <c r="R120" s="178" t="str">
        <f t="shared" si="224"/>
        <v/>
      </c>
      <c r="S120" s="178" t="str">
        <f t="shared" si="224"/>
        <v/>
      </c>
      <c r="T120" s="178" t="str">
        <f t="shared" si="224"/>
        <v/>
      </c>
      <c r="U120" s="178" t="str">
        <f t="shared" si="224"/>
        <v/>
      </c>
      <c r="V120" s="178" t="str">
        <f t="shared" si="224"/>
        <v/>
      </c>
      <c r="W120" s="178" t="str">
        <f t="shared" si="224"/>
        <v/>
      </c>
      <c r="X120" s="178" t="str">
        <f t="shared" si="224"/>
        <v/>
      </c>
      <c r="Y120" s="178">
        <f t="shared" ca="1" si="224"/>
        <v>2.0266609217992695</v>
      </c>
      <c r="Z120" s="178">
        <f t="shared" ca="1" si="224"/>
        <v>1.7360651947249719</v>
      </c>
      <c r="AA120" s="178">
        <f t="shared" ca="1" si="224"/>
        <v>2.3065282735739183</v>
      </c>
      <c r="AB120" s="178">
        <f t="shared" ca="1" si="224"/>
        <v>1.8863974853744789</v>
      </c>
      <c r="AC120" s="178">
        <f t="shared" ca="1" si="224"/>
        <v>1.6907770776030575</v>
      </c>
      <c r="AD120" s="178">
        <f t="shared" ca="1" si="224"/>
        <v>1.2459869420339169</v>
      </c>
      <c r="AE120" s="178">
        <f t="shared" ca="1" si="224"/>
        <v>1.0828645865525184</v>
      </c>
      <c r="AF120" s="178">
        <f t="shared" ca="1" si="224"/>
        <v>1.3801252938092727</v>
      </c>
      <c r="AG120" s="178">
        <f t="shared" ca="1" si="224"/>
        <v>1.4424692217893011</v>
      </c>
      <c r="AH120" s="178">
        <f t="shared" ca="1" si="224"/>
        <v>0.89246734342640122</v>
      </c>
      <c r="AI120" s="178">
        <f t="shared" ca="1" si="224"/>
        <v>0.86700374334074293</v>
      </c>
      <c r="AJ120" s="178">
        <f t="shared" ca="1" si="224"/>
        <v>1.5568665954239906</v>
      </c>
      <c r="AK120" s="178">
        <f t="shared" ca="1" si="224"/>
        <v>1.0947268388582958</v>
      </c>
      <c r="AL120" s="178">
        <f t="shared" ca="1" si="224"/>
        <v>1.166273187183811</v>
      </c>
      <c r="AM120" s="178">
        <f t="shared" ca="1" si="224"/>
        <v>0</v>
      </c>
      <c r="AN120" s="178">
        <f t="shared" ca="1" si="224"/>
        <v>1.3328836424957844</v>
      </c>
      <c r="AO120" s="179">
        <f t="shared" si="224"/>
        <v>0</v>
      </c>
      <c r="AP120" s="32">
        <f ca="1">AQ120+('Chain Ladder - Count'!AO196-'Chain Ladder - Count'!AP196)</f>
        <v>101.30809634798973</v>
      </c>
      <c r="AQ120" s="31">
        <f t="shared" ca="1" si="208"/>
        <v>21.708096347989734</v>
      </c>
      <c r="AR120" s="8">
        <f ca="1">AS120+'Chain Ladder - Amount'!AQ196</f>
        <v>4889240.7818697868</v>
      </c>
      <c r="AS120" s="7">
        <f t="shared" ca="1" si="205"/>
        <v>1027840.7818697871</v>
      </c>
      <c r="AT120" s="62">
        <f ca="1">AR120/'B-F Method'!F27</f>
        <v>0.79834114901739595</v>
      </c>
    </row>
    <row r="121" spans="2:46" ht="14" x14ac:dyDescent="0.3">
      <c r="B121" s="245"/>
      <c r="C121" s="122">
        <f t="shared" si="206"/>
        <v>2020</v>
      </c>
      <c r="D121" s="29" t="s">
        <v>176</v>
      </c>
      <c r="E121" s="191"/>
      <c r="F121" s="178" t="str">
        <f t="shared" ref="F121:AO121" si="225">IF(F25&lt;&gt;"","",F$55*$E25)</f>
        <v/>
      </c>
      <c r="G121" s="178" t="str">
        <f t="shared" si="225"/>
        <v/>
      </c>
      <c r="H121" s="178" t="str">
        <f t="shared" si="225"/>
        <v/>
      </c>
      <c r="I121" s="178" t="str">
        <f t="shared" si="225"/>
        <v/>
      </c>
      <c r="J121" s="178" t="str">
        <f t="shared" si="225"/>
        <v/>
      </c>
      <c r="K121" s="178" t="str">
        <f t="shared" si="225"/>
        <v/>
      </c>
      <c r="L121" s="178" t="str">
        <f t="shared" si="225"/>
        <v/>
      </c>
      <c r="M121" s="178" t="str">
        <f t="shared" si="225"/>
        <v/>
      </c>
      <c r="N121" s="178" t="str">
        <f t="shared" si="225"/>
        <v/>
      </c>
      <c r="O121" s="178" t="str">
        <f t="shared" si="225"/>
        <v/>
      </c>
      <c r="P121" s="178" t="str">
        <f t="shared" si="225"/>
        <v/>
      </c>
      <c r="Q121" s="178" t="str">
        <f t="shared" si="225"/>
        <v/>
      </c>
      <c r="R121" s="178" t="str">
        <f t="shared" si="225"/>
        <v/>
      </c>
      <c r="S121" s="178" t="str">
        <f t="shared" si="225"/>
        <v/>
      </c>
      <c r="T121" s="178" t="str">
        <f t="shared" si="225"/>
        <v/>
      </c>
      <c r="U121" s="178" t="str">
        <f t="shared" si="225"/>
        <v/>
      </c>
      <c r="V121" s="178" t="str">
        <f t="shared" si="225"/>
        <v/>
      </c>
      <c r="W121" s="178" t="str">
        <f t="shared" si="225"/>
        <v/>
      </c>
      <c r="X121" s="178">
        <f t="shared" ca="1" si="225"/>
        <v>2.7095478460875926</v>
      </c>
      <c r="Y121" s="178">
        <f t="shared" ca="1" si="225"/>
        <v>2.0266609217992695</v>
      </c>
      <c r="Z121" s="178">
        <f t="shared" ca="1" si="225"/>
        <v>1.7360651947249719</v>
      </c>
      <c r="AA121" s="178">
        <f t="shared" ca="1" si="225"/>
        <v>2.3065282735739183</v>
      </c>
      <c r="AB121" s="178">
        <f t="shared" ca="1" si="225"/>
        <v>1.8863974853744789</v>
      </c>
      <c r="AC121" s="178">
        <f t="shared" ca="1" si="225"/>
        <v>1.6907770776030575</v>
      </c>
      <c r="AD121" s="178">
        <f t="shared" ca="1" si="225"/>
        <v>1.2459869420339169</v>
      </c>
      <c r="AE121" s="178">
        <f t="shared" ca="1" si="225"/>
        <v>1.0828645865525184</v>
      </c>
      <c r="AF121" s="178">
        <f t="shared" ca="1" si="225"/>
        <v>1.3801252938092727</v>
      </c>
      <c r="AG121" s="178">
        <f t="shared" ca="1" si="225"/>
        <v>1.4424692217893011</v>
      </c>
      <c r="AH121" s="178">
        <f t="shared" ca="1" si="225"/>
        <v>0.89246734342640122</v>
      </c>
      <c r="AI121" s="178">
        <f t="shared" ca="1" si="225"/>
        <v>0.86700374334074293</v>
      </c>
      <c r="AJ121" s="178">
        <f t="shared" ca="1" si="225"/>
        <v>1.5568665954239906</v>
      </c>
      <c r="AK121" s="178">
        <f t="shared" ca="1" si="225"/>
        <v>1.0947268388582958</v>
      </c>
      <c r="AL121" s="178">
        <f t="shared" ca="1" si="225"/>
        <v>1.166273187183811</v>
      </c>
      <c r="AM121" s="178">
        <f t="shared" ca="1" si="225"/>
        <v>0</v>
      </c>
      <c r="AN121" s="178">
        <f t="shared" ca="1" si="225"/>
        <v>1.3328836424957844</v>
      </c>
      <c r="AO121" s="179">
        <f t="shared" si="225"/>
        <v>0</v>
      </c>
      <c r="AP121" s="32">
        <f ca="1">AQ121+('Chain Ladder - Count'!AO197-'Chain Ladder - Count'!AP197)</f>
        <v>123.61764419407731</v>
      </c>
      <c r="AQ121" s="31">
        <f t="shared" ca="1" si="208"/>
        <v>24.417644194077322</v>
      </c>
      <c r="AR121" s="8">
        <f ca="1">AS121+'Chain Ladder - Amount'!AQ197</f>
        <v>5697133.1817187574</v>
      </c>
      <c r="AS121" s="7">
        <f t="shared" ca="1" si="205"/>
        <v>1156133.1817187571</v>
      </c>
      <c r="AT121" s="62">
        <f ca="1">AR121/'B-F Method'!F28</f>
        <v>0.93025810208903248</v>
      </c>
    </row>
    <row r="122" spans="2:46" ht="14" x14ac:dyDescent="0.3">
      <c r="B122" s="245"/>
      <c r="C122" s="122">
        <f t="shared" si="206"/>
        <v>2020</v>
      </c>
      <c r="D122" s="29" t="s">
        <v>177</v>
      </c>
      <c r="E122" s="191"/>
      <c r="F122" s="178" t="str">
        <f t="shared" ref="F122:AO122" si="226">IF(F26&lt;&gt;"","",F$55*$E26)</f>
        <v/>
      </c>
      <c r="G122" s="178" t="str">
        <f t="shared" si="226"/>
        <v/>
      </c>
      <c r="H122" s="178" t="str">
        <f t="shared" si="226"/>
        <v/>
      </c>
      <c r="I122" s="178" t="str">
        <f t="shared" si="226"/>
        <v/>
      </c>
      <c r="J122" s="178" t="str">
        <f t="shared" si="226"/>
        <v/>
      </c>
      <c r="K122" s="178" t="str">
        <f t="shared" si="226"/>
        <v/>
      </c>
      <c r="L122" s="178" t="str">
        <f t="shared" si="226"/>
        <v/>
      </c>
      <c r="M122" s="178" t="str">
        <f t="shared" si="226"/>
        <v/>
      </c>
      <c r="N122" s="178" t="str">
        <f t="shared" si="226"/>
        <v/>
      </c>
      <c r="O122" s="178" t="str">
        <f t="shared" si="226"/>
        <v/>
      </c>
      <c r="P122" s="178" t="str">
        <f t="shared" si="226"/>
        <v/>
      </c>
      <c r="Q122" s="178" t="str">
        <f t="shared" si="226"/>
        <v/>
      </c>
      <c r="R122" s="178" t="str">
        <f t="shared" si="226"/>
        <v/>
      </c>
      <c r="S122" s="178" t="str">
        <f t="shared" si="226"/>
        <v/>
      </c>
      <c r="T122" s="178" t="str">
        <f t="shared" si="226"/>
        <v/>
      </c>
      <c r="U122" s="178" t="str">
        <f t="shared" si="226"/>
        <v/>
      </c>
      <c r="V122" s="178" t="str">
        <f t="shared" si="226"/>
        <v/>
      </c>
      <c r="W122" s="178">
        <f t="shared" ca="1" si="226"/>
        <v>1.9248051654467424</v>
      </c>
      <c r="X122" s="178">
        <f t="shared" ca="1" si="226"/>
        <v>2.7095478460875926</v>
      </c>
      <c r="Y122" s="178">
        <f t="shared" ca="1" si="226"/>
        <v>2.0266609217992695</v>
      </c>
      <c r="Z122" s="178">
        <f t="shared" ca="1" si="226"/>
        <v>1.7360651947249719</v>
      </c>
      <c r="AA122" s="178">
        <f t="shared" ca="1" si="226"/>
        <v>2.3065282735739183</v>
      </c>
      <c r="AB122" s="178">
        <f t="shared" ca="1" si="226"/>
        <v>1.8863974853744789</v>
      </c>
      <c r="AC122" s="178">
        <f t="shared" ca="1" si="226"/>
        <v>1.6907770776030575</v>
      </c>
      <c r="AD122" s="178">
        <f t="shared" ca="1" si="226"/>
        <v>1.2459869420339169</v>
      </c>
      <c r="AE122" s="178">
        <f t="shared" ca="1" si="226"/>
        <v>1.0828645865525184</v>
      </c>
      <c r="AF122" s="178">
        <f t="shared" ca="1" si="226"/>
        <v>1.3801252938092727</v>
      </c>
      <c r="AG122" s="178">
        <f t="shared" ca="1" si="226"/>
        <v>1.4424692217893011</v>
      </c>
      <c r="AH122" s="178">
        <f t="shared" ca="1" si="226"/>
        <v>0.89246734342640122</v>
      </c>
      <c r="AI122" s="178">
        <f t="shared" ca="1" si="226"/>
        <v>0.86700374334074293</v>
      </c>
      <c r="AJ122" s="178">
        <f t="shared" ca="1" si="226"/>
        <v>1.5568665954239906</v>
      </c>
      <c r="AK122" s="178">
        <f t="shared" ca="1" si="226"/>
        <v>1.0947268388582958</v>
      </c>
      <c r="AL122" s="178">
        <f t="shared" ca="1" si="226"/>
        <v>1.166273187183811</v>
      </c>
      <c r="AM122" s="178">
        <f t="shared" ca="1" si="226"/>
        <v>0</v>
      </c>
      <c r="AN122" s="178">
        <f t="shared" ca="1" si="226"/>
        <v>1.3328836424957844</v>
      </c>
      <c r="AO122" s="179">
        <f t="shared" si="226"/>
        <v>0</v>
      </c>
      <c r="AP122" s="32">
        <f ca="1">AQ122+('Chain Ladder - Count'!AO198-'Chain Ladder - Count'!AP198)</f>
        <v>115.54244935952406</v>
      </c>
      <c r="AQ122" s="31">
        <f t="shared" ca="1" si="208"/>
        <v>26.342449359524064</v>
      </c>
      <c r="AR122" s="8">
        <f ca="1">AS122+'Chain Ladder - Amount'!AQ198</f>
        <v>5370869.3741552252</v>
      </c>
      <c r="AS122" s="7">
        <f t="shared" ca="1" si="205"/>
        <v>1247269.3741552252</v>
      </c>
      <c r="AT122" s="62">
        <f ca="1">AR122/'B-F Method'!F29</f>
        <v>0.87698401831329964</v>
      </c>
    </row>
    <row r="123" spans="2:46" ht="14" x14ac:dyDescent="0.3">
      <c r="B123" s="245"/>
      <c r="C123" s="122">
        <f t="shared" si="206"/>
        <v>2021</v>
      </c>
      <c r="D123" s="29" t="s">
        <v>178</v>
      </c>
      <c r="E123" s="191"/>
      <c r="F123" s="178" t="str">
        <f t="shared" ref="F123:AO123" si="227">IF(F27&lt;&gt;"","",F$55*$E27)</f>
        <v/>
      </c>
      <c r="G123" s="178" t="str">
        <f t="shared" si="227"/>
        <v/>
      </c>
      <c r="H123" s="178" t="str">
        <f t="shared" si="227"/>
        <v/>
      </c>
      <c r="I123" s="178" t="str">
        <f t="shared" si="227"/>
        <v/>
      </c>
      <c r="J123" s="178" t="str">
        <f t="shared" si="227"/>
        <v/>
      </c>
      <c r="K123" s="178" t="str">
        <f t="shared" si="227"/>
        <v/>
      </c>
      <c r="L123" s="178" t="str">
        <f t="shared" si="227"/>
        <v/>
      </c>
      <c r="M123" s="178" t="str">
        <f t="shared" si="227"/>
        <v/>
      </c>
      <c r="N123" s="178" t="str">
        <f t="shared" si="227"/>
        <v/>
      </c>
      <c r="O123" s="178" t="str">
        <f t="shared" si="227"/>
        <v/>
      </c>
      <c r="P123" s="178" t="str">
        <f t="shared" si="227"/>
        <v/>
      </c>
      <c r="Q123" s="178" t="str">
        <f t="shared" si="227"/>
        <v/>
      </c>
      <c r="R123" s="178" t="str">
        <f t="shared" si="227"/>
        <v/>
      </c>
      <c r="S123" s="178" t="str">
        <f t="shared" si="227"/>
        <v/>
      </c>
      <c r="T123" s="178" t="str">
        <f t="shared" si="227"/>
        <v/>
      </c>
      <c r="U123" s="178" t="str">
        <f t="shared" si="227"/>
        <v/>
      </c>
      <c r="V123" s="178">
        <f t="shared" ca="1" si="227"/>
        <v>2.6930227759227798</v>
      </c>
      <c r="W123" s="178">
        <f t="shared" ca="1" si="227"/>
        <v>2.0031221367533809</v>
      </c>
      <c r="X123" s="178">
        <f t="shared" ca="1" si="227"/>
        <v>2.819794630918282</v>
      </c>
      <c r="Y123" s="178">
        <f t="shared" ca="1" si="227"/>
        <v>2.109122226512155</v>
      </c>
      <c r="Z123" s="178">
        <f t="shared" ca="1" si="227"/>
        <v>1.8067026651985993</v>
      </c>
      <c r="AA123" s="178">
        <f t="shared" ca="1" si="227"/>
        <v>2.4003768936120475</v>
      </c>
      <c r="AB123" s="178">
        <f t="shared" ca="1" si="227"/>
        <v>1.9631517150425499</v>
      </c>
      <c r="AC123" s="178">
        <f t="shared" ca="1" si="227"/>
        <v>1.7595718534326557</v>
      </c>
      <c r="AD123" s="178">
        <f t="shared" ca="1" si="227"/>
        <v>1.2966839815782119</v>
      </c>
      <c r="AE123" s="178">
        <f t="shared" ca="1" si="227"/>
        <v>1.126924461430465</v>
      </c>
      <c r="AF123" s="178">
        <f t="shared" ca="1" si="227"/>
        <v>1.4362801893670996</v>
      </c>
      <c r="AG123" s="178">
        <f t="shared" ca="1" si="227"/>
        <v>1.5011607832426717</v>
      </c>
      <c r="AH123" s="178">
        <f t="shared" ca="1" si="227"/>
        <v>0.92878028594233375</v>
      </c>
      <c r="AI123" s="178">
        <f t="shared" ca="1" si="227"/>
        <v>0.90228061629853418</v>
      </c>
      <c r="AJ123" s="178">
        <f t="shared" ca="1" si="227"/>
        <v>1.620212786857234</v>
      </c>
      <c r="AK123" s="178">
        <f t="shared" ca="1" si="227"/>
        <v>1.1392693681316799</v>
      </c>
      <c r="AL123" s="178">
        <f t="shared" ca="1" si="227"/>
        <v>1.2137268128161889</v>
      </c>
      <c r="AM123" s="178">
        <f t="shared" ca="1" si="227"/>
        <v>0</v>
      </c>
      <c r="AN123" s="178">
        <f t="shared" ca="1" si="227"/>
        <v>1.387116357504216</v>
      </c>
      <c r="AO123" s="179">
        <f t="shared" si="227"/>
        <v>0</v>
      </c>
      <c r="AP123" s="32">
        <f ca="1">AQ123+('Chain Ladder - Count'!AO199-'Chain Ladder - Count'!AP199)</f>
        <v>107.70730054056108</v>
      </c>
      <c r="AQ123" s="31">
        <f t="shared" ca="1" si="208"/>
        <v>30.107300540561088</v>
      </c>
      <c r="AR123" s="8">
        <f ca="1">AS123+'Chain Ladder - Amount'!AQ199</f>
        <v>5139128.5600141846</v>
      </c>
      <c r="AS123" s="7">
        <f t="shared" ca="1" si="205"/>
        <v>1425528.5600141841</v>
      </c>
      <c r="AT123" s="62">
        <f ca="1">AR123/'B-F Method'!F30</f>
        <v>0.78428546727673021</v>
      </c>
    </row>
    <row r="124" spans="2:46" ht="14" x14ac:dyDescent="0.3">
      <c r="B124" s="245"/>
      <c r="C124" s="122">
        <f t="shared" si="206"/>
        <v>2021</v>
      </c>
      <c r="D124" s="29" t="s">
        <v>179</v>
      </c>
      <c r="E124" s="191"/>
      <c r="F124" s="178" t="str">
        <f t="shared" ref="F124:AO124" si="228">IF(F28&lt;&gt;"","",F$55*$E28)</f>
        <v/>
      </c>
      <c r="G124" s="178" t="str">
        <f t="shared" si="228"/>
        <v/>
      </c>
      <c r="H124" s="178" t="str">
        <f t="shared" si="228"/>
        <v/>
      </c>
      <c r="I124" s="178" t="str">
        <f t="shared" si="228"/>
        <v/>
      </c>
      <c r="J124" s="178" t="str">
        <f t="shared" si="228"/>
        <v/>
      </c>
      <c r="K124" s="178" t="str">
        <f t="shared" si="228"/>
        <v/>
      </c>
      <c r="L124" s="178" t="str">
        <f t="shared" si="228"/>
        <v/>
      </c>
      <c r="M124" s="178" t="str">
        <f t="shared" si="228"/>
        <v/>
      </c>
      <c r="N124" s="178" t="str">
        <f t="shared" si="228"/>
        <v/>
      </c>
      <c r="O124" s="178" t="str">
        <f t="shared" si="228"/>
        <v/>
      </c>
      <c r="P124" s="178" t="str">
        <f t="shared" si="228"/>
        <v/>
      </c>
      <c r="Q124" s="178" t="str">
        <f t="shared" si="228"/>
        <v/>
      </c>
      <c r="R124" s="178" t="str">
        <f t="shared" si="228"/>
        <v/>
      </c>
      <c r="S124" s="178" t="str">
        <f t="shared" si="228"/>
        <v/>
      </c>
      <c r="T124" s="178" t="str">
        <f t="shared" si="228"/>
        <v/>
      </c>
      <c r="U124" s="178">
        <f t="shared" ca="1" si="228"/>
        <v>2.6737044366808229</v>
      </c>
      <c r="V124" s="178">
        <f t="shared" ca="1" si="228"/>
        <v>2.6930227759227798</v>
      </c>
      <c r="W124" s="178">
        <f t="shared" ca="1" si="228"/>
        <v>2.0031221367533809</v>
      </c>
      <c r="X124" s="178">
        <f t="shared" ca="1" si="228"/>
        <v>2.819794630918282</v>
      </c>
      <c r="Y124" s="178">
        <f t="shared" ca="1" si="228"/>
        <v>2.109122226512155</v>
      </c>
      <c r="Z124" s="178">
        <f t="shared" ca="1" si="228"/>
        <v>1.8067026651985993</v>
      </c>
      <c r="AA124" s="178">
        <f t="shared" ca="1" si="228"/>
        <v>2.4003768936120475</v>
      </c>
      <c r="AB124" s="178">
        <f t="shared" ca="1" si="228"/>
        <v>1.9631517150425499</v>
      </c>
      <c r="AC124" s="178">
        <f t="shared" ca="1" si="228"/>
        <v>1.7595718534326557</v>
      </c>
      <c r="AD124" s="178">
        <f t="shared" ca="1" si="228"/>
        <v>1.2966839815782119</v>
      </c>
      <c r="AE124" s="178">
        <f t="shared" ca="1" si="228"/>
        <v>1.126924461430465</v>
      </c>
      <c r="AF124" s="178">
        <f t="shared" ca="1" si="228"/>
        <v>1.4362801893670996</v>
      </c>
      <c r="AG124" s="178">
        <f t="shared" ca="1" si="228"/>
        <v>1.5011607832426717</v>
      </c>
      <c r="AH124" s="178">
        <f t="shared" ca="1" si="228"/>
        <v>0.92878028594233375</v>
      </c>
      <c r="AI124" s="178">
        <f t="shared" ca="1" si="228"/>
        <v>0.90228061629853418</v>
      </c>
      <c r="AJ124" s="178">
        <f t="shared" ca="1" si="228"/>
        <v>1.620212786857234</v>
      </c>
      <c r="AK124" s="178">
        <f t="shared" ca="1" si="228"/>
        <v>1.1392693681316799</v>
      </c>
      <c r="AL124" s="178">
        <f t="shared" ca="1" si="228"/>
        <v>1.2137268128161889</v>
      </c>
      <c r="AM124" s="178">
        <f t="shared" ca="1" si="228"/>
        <v>0</v>
      </c>
      <c r="AN124" s="178">
        <f t="shared" ca="1" si="228"/>
        <v>1.387116357504216</v>
      </c>
      <c r="AO124" s="179">
        <f t="shared" si="228"/>
        <v>0</v>
      </c>
      <c r="AP124" s="32">
        <f ca="1">AQ124+('Chain Ladder - Count'!AO200-'Chain Ladder - Count'!AP200)</f>
        <v>116.98100497724189</v>
      </c>
      <c r="AQ124" s="31">
        <f t="shared" ca="1" si="208"/>
        <v>32.781004977241913</v>
      </c>
      <c r="AR124" s="8">
        <f ca="1">AS124+'Chain Ladder - Amount'!AQ200</f>
        <v>5233923.8364784531</v>
      </c>
      <c r="AS124" s="7">
        <f t="shared" ca="1" si="205"/>
        <v>1552123.8364784527</v>
      </c>
      <c r="AT124" s="62">
        <f ca="1">AR124/'B-F Method'!F31</f>
        <v>0.79875223082023661</v>
      </c>
    </row>
    <row r="125" spans="2:46" ht="14" x14ac:dyDescent="0.3">
      <c r="B125" s="245"/>
      <c r="C125" s="122">
        <f t="shared" si="206"/>
        <v>2021</v>
      </c>
      <c r="D125" s="29" t="s">
        <v>180</v>
      </c>
      <c r="E125" s="191"/>
      <c r="F125" s="178" t="str">
        <f t="shared" ref="F125:AO125" si="229">IF(F29&lt;&gt;"","",F$55*$E29)</f>
        <v/>
      </c>
      <c r="G125" s="178" t="str">
        <f t="shared" si="229"/>
        <v/>
      </c>
      <c r="H125" s="178" t="str">
        <f t="shared" si="229"/>
        <v/>
      </c>
      <c r="I125" s="178" t="str">
        <f t="shared" si="229"/>
        <v/>
      </c>
      <c r="J125" s="178" t="str">
        <f t="shared" si="229"/>
        <v/>
      </c>
      <c r="K125" s="178" t="str">
        <f t="shared" si="229"/>
        <v/>
      </c>
      <c r="L125" s="178" t="str">
        <f t="shared" si="229"/>
        <v/>
      </c>
      <c r="M125" s="178" t="str">
        <f t="shared" si="229"/>
        <v/>
      </c>
      <c r="N125" s="178" t="str">
        <f t="shared" si="229"/>
        <v/>
      </c>
      <c r="O125" s="178" t="str">
        <f t="shared" si="229"/>
        <v/>
      </c>
      <c r="P125" s="178" t="str">
        <f t="shared" si="229"/>
        <v/>
      </c>
      <c r="Q125" s="178" t="str">
        <f t="shared" si="229"/>
        <v/>
      </c>
      <c r="R125" s="178" t="str">
        <f t="shared" si="229"/>
        <v/>
      </c>
      <c r="S125" s="178" t="str">
        <f t="shared" si="229"/>
        <v/>
      </c>
      <c r="T125" s="178">
        <f t="shared" ca="1" si="229"/>
        <v>3.6633578719591906</v>
      </c>
      <c r="U125" s="178">
        <f t="shared" ca="1" si="229"/>
        <v>2.6737044366808229</v>
      </c>
      <c r="V125" s="178">
        <f t="shared" ca="1" si="229"/>
        <v>2.6930227759227798</v>
      </c>
      <c r="W125" s="178">
        <f t="shared" ca="1" si="229"/>
        <v>2.0031221367533809</v>
      </c>
      <c r="X125" s="178">
        <f t="shared" ca="1" si="229"/>
        <v>2.819794630918282</v>
      </c>
      <c r="Y125" s="178">
        <f t="shared" ca="1" si="229"/>
        <v>2.109122226512155</v>
      </c>
      <c r="Z125" s="178">
        <f t="shared" ca="1" si="229"/>
        <v>1.8067026651985993</v>
      </c>
      <c r="AA125" s="178">
        <f t="shared" ca="1" si="229"/>
        <v>2.4003768936120475</v>
      </c>
      <c r="AB125" s="178">
        <f t="shared" ca="1" si="229"/>
        <v>1.9631517150425499</v>
      </c>
      <c r="AC125" s="178">
        <f t="shared" ca="1" si="229"/>
        <v>1.7595718534326557</v>
      </c>
      <c r="AD125" s="178">
        <f t="shared" ca="1" si="229"/>
        <v>1.2966839815782119</v>
      </c>
      <c r="AE125" s="178">
        <f t="shared" ca="1" si="229"/>
        <v>1.126924461430465</v>
      </c>
      <c r="AF125" s="178">
        <f t="shared" ca="1" si="229"/>
        <v>1.4362801893670996</v>
      </c>
      <c r="AG125" s="178">
        <f t="shared" ca="1" si="229"/>
        <v>1.5011607832426717</v>
      </c>
      <c r="AH125" s="178">
        <f t="shared" ca="1" si="229"/>
        <v>0.92878028594233375</v>
      </c>
      <c r="AI125" s="178">
        <f t="shared" ca="1" si="229"/>
        <v>0.90228061629853418</v>
      </c>
      <c r="AJ125" s="178">
        <f t="shared" ca="1" si="229"/>
        <v>1.620212786857234</v>
      </c>
      <c r="AK125" s="178">
        <f t="shared" ca="1" si="229"/>
        <v>1.1392693681316799</v>
      </c>
      <c r="AL125" s="178">
        <f t="shared" ca="1" si="229"/>
        <v>1.2137268128161889</v>
      </c>
      <c r="AM125" s="178">
        <f t="shared" ca="1" si="229"/>
        <v>0</v>
      </c>
      <c r="AN125" s="178">
        <f t="shared" ca="1" si="229"/>
        <v>1.387116357504216</v>
      </c>
      <c r="AO125" s="179">
        <f t="shared" si="229"/>
        <v>0</v>
      </c>
      <c r="AP125" s="32">
        <f ca="1">AQ125+('Chain Ladder - Count'!AO201-'Chain Ladder - Count'!AP201)</f>
        <v>130.4443628492011</v>
      </c>
      <c r="AQ125" s="31">
        <f t="shared" ca="1" si="208"/>
        <v>36.444362849201106</v>
      </c>
      <c r="AR125" s="8">
        <f ca="1">AS125+'Chain Ladder - Amount'!AQ201</f>
        <v>5467177.4898538236</v>
      </c>
      <c r="AS125" s="7">
        <f t="shared" ca="1" si="205"/>
        <v>1725577.489853824</v>
      </c>
      <c r="AT125" s="62">
        <f ca="1">AR125/'B-F Method'!F32</f>
        <v>0.83434920964557313</v>
      </c>
    </row>
    <row r="126" spans="2:46" ht="14" x14ac:dyDescent="0.3">
      <c r="B126" s="245"/>
      <c r="C126" s="122">
        <f t="shared" si="206"/>
        <v>2021</v>
      </c>
      <c r="D126" s="29" t="s">
        <v>181</v>
      </c>
      <c r="E126" s="191"/>
      <c r="F126" s="178" t="str">
        <f t="shared" ref="F126:AO126" si="230">IF(F30&lt;&gt;"","",F$55*$E30)</f>
        <v/>
      </c>
      <c r="G126" s="178" t="str">
        <f t="shared" si="230"/>
        <v/>
      </c>
      <c r="H126" s="178" t="str">
        <f t="shared" si="230"/>
        <v/>
      </c>
      <c r="I126" s="178" t="str">
        <f t="shared" si="230"/>
        <v/>
      </c>
      <c r="J126" s="178" t="str">
        <f t="shared" si="230"/>
        <v/>
      </c>
      <c r="K126" s="178" t="str">
        <f t="shared" si="230"/>
        <v/>
      </c>
      <c r="L126" s="178" t="str">
        <f t="shared" si="230"/>
        <v/>
      </c>
      <c r="M126" s="178" t="str">
        <f t="shared" si="230"/>
        <v/>
      </c>
      <c r="N126" s="178" t="str">
        <f t="shared" si="230"/>
        <v/>
      </c>
      <c r="O126" s="178" t="str">
        <f t="shared" si="230"/>
        <v/>
      </c>
      <c r="P126" s="178" t="str">
        <f t="shared" si="230"/>
        <v/>
      </c>
      <c r="Q126" s="178" t="str">
        <f t="shared" si="230"/>
        <v/>
      </c>
      <c r="R126" s="178" t="str">
        <f t="shared" si="230"/>
        <v/>
      </c>
      <c r="S126" s="178">
        <f t="shared" ca="1" si="230"/>
        <v>3.9998244048477178</v>
      </c>
      <c r="T126" s="178">
        <f t="shared" ca="1" si="230"/>
        <v>3.6633578719591906</v>
      </c>
      <c r="U126" s="178">
        <f t="shared" ca="1" si="230"/>
        <v>2.6737044366808229</v>
      </c>
      <c r="V126" s="178">
        <f t="shared" ca="1" si="230"/>
        <v>2.6930227759227798</v>
      </c>
      <c r="W126" s="178">
        <f t="shared" ca="1" si="230"/>
        <v>2.0031221367533809</v>
      </c>
      <c r="X126" s="178">
        <f t="shared" ca="1" si="230"/>
        <v>2.819794630918282</v>
      </c>
      <c r="Y126" s="178">
        <f t="shared" ca="1" si="230"/>
        <v>2.109122226512155</v>
      </c>
      <c r="Z126" s="178">
        <f t="shared" ca="1" si="230"/>
        <v>1.8067026651985993</v>
      </c>
      <c r="AA126" s="178">
        <f t="shared" ca="1" si="230"/>
        <v>2.4003768936120475</v>
      </c>
      <c r="AB126" s="178">
        <f t="shared" ca="1" si="230"/>
        <v>1.9631517150425499</v>
      </c>
      <c r="AC126" s="178">
        <f t="shared" ca="1" si="230"/>
        <v>1.7595718534326557</v>
      </c>
      <c r="AD126" s="178">
        <f t="shared" ca="1" si="230"/>
        <v>1.2966839815782119</v>
      </c>
      <c r="AE126" s="178">
        <f t="shared" ca="1" si="230"/>
        <v>1.126924461430465</v>
      </c>
      <c r="AF126" s="178">
        <f t="shared" ca="1" si="230"/>
        <v>1.4362801893670996</v>
      </c>
      <c r="AG126" s="178">
        <f t="shared" ca="1" si="230"/>
        <v>1.5011607832426717</v>
      </c>
      <c r="AH126" s="178">
        <f t="shared" ca="1" si="230"/>
        <v>0.92878028594233375</v>
      </c>
      <c r="AI126" s="178">
        <f t="shared" ca="1" si="230"/>
        <v>0.90228061629853418</v>
      </c>
      <c r="AJ126" s="178">
        <f t="shared" ca="1" si="230"/>
        <v>1.620212786857234</v>
      </c>
      <c r="AK126" s="178">
        <f t="shared" ca="1" si="230"/>
        <v>1.1392693681316799</v>
      </c>
      <c r="AL126" s="178">
        <f t="shared" ca="1" si="230"/>
        <v>1.2137268128161889</v>
      </c>
      <c r="AM126" s="178">
        <f t="shared" ca="1" si="230"/>
        <v>0</v>
      </c>
      <c r="AN126" s="178">
        <f t="shared" ca="1" si="230"/>
        <v>1.387116357504216</v>
      </c>
      <c r="AO126" s="179">
        <f t="shared" si="230"/>
        <v>0</v>
      </c>
      <c r="AP126" s="32">
        <f ca="1">AQ126+('Chain Ladder - Count'!AO202-'Chain Ladder - Count'!AP202)</f>
        <v>120.04418725404881</v>
      </c>
      <c r="AQ126" s="31">
        <f t="shared" ca="1" si="208"/>
        <v>40.444187254048821</v>
      </c>
      <c r="AR126" s="8">
        <f ca="1">AS126+'Chain Ladder - Amount'!AQ202</f>
        <v>5401762.2510837624</v>
      </c>
      <c r="AS126" s="7">
        <f t="shared" ca="1" si="205"/>
        <v>1914962.2510837622</v>
      </c>
      <c r="AT126" s="62">
        <f ca="1">AR126/'B-F Method'!F33</f>
        <v>0.82436615113542466</v>
      </c>
    </row>
    <row r="127" spans="2:46" ht="14" x14ac:dyDescent="0.3">
      <c r="B127" s="245"/>
      <c r="C127" s="122">
        <f t="shared" si="206"/>
        <v>2022</v>
      </c>
      <c r="D127" s="29" t="s">
        <v>182</v>
      </c>
      <c r="E127" s="191"/>
      <c r="F127" s="178" t="str">
        <f t="shared" ref="F127:AO127" si="231">IF(F31&lt;&gt;"","",F$55*$E31)</f>
        <v/>
      </c>
      <c r="G127" s="178" t="str">
        <f t="shared" si="231"/>
        <v/>
      </c>
      <c r="H127" s="178" t="str">
        <f t="shared" si="231"/>
        <v/>
      </c>
      <c r="I127" s="178" t="str">
        <f t="shared" si="231"/>
        <v/>
      </c>
      <c r="J127" s="178" t="str">
        <f t="shared" si="231"/>
        <v/>
      </c>
      <c r="K127" s="178" t="str">
        <f t="shared" si="231"/>
        <v/>
      </c>
      <c r="L127" s="178" t="str">
        <f t="shared" si="231"/>
        <v/>
      </c>
      <c r="M127" s="178" t="str">
        <f t="shared" si="231"/>
        <v/>
      </c>
      <c r="N127" s="178" t="str">
        <f t="shared" si="231"/>
        <v/>
      </c>
      <c r="O127" s="178" t="str">
        <f t="shared" si="231"/>
        <v/>
      </c>
      <c r="P127" s="178" t="str">
        <f t="shared" si="231"/>
        <v/>
      </c>
      <c r="Q127" s="178" t="str">
        <f t="shared" si="231"/>
        <v/>
      </c>
      <c r="R127" s="178">
        <f t="shared" ca="1" si="231"/>
        <v>5.0928348878601746</v>
      </c>
      <c r="S127" s="178">
        <f t="shared" ca="1" si="231"/>
        <v>4.4681952065824628</v>
      </c>
      <c r="T127" s="178">
        <f t="shared" ca="1" si="231"/>
        <v>4.0923291691619585</v>
      </c>
      <c r="U127" s="178">
        <f t="shared" ca="1" si="231"/>
        <v>2.9867894533861046</v>
      </c>
      <c r="V127" s="178">
        <f t="shared" ca="1" si="231"/>
        <v>3.0083699284428174</v>
      </c>
      <c r="W127" s="178">
        <f t="shared" ca="1" si="231"/>
        <v>2.2376834140001298</v>
      </c>
      <c r="X127" s="178">
        <f t="shared" ca="1" si="231"/>
        <v>3.1499864939435307</v>
      </c>
      <c r="Y127" s="178">
        <f t="shared" ca="1" si="231"/>
        <v>2.3560958854034828</v>
      </c>
      <c r="Z127" s="178">
        <f t="shared" ca="1" si="231"/>
        <v>2.0182636464181201</v>
      </c>
      <c r="AA127" s="178">
        <f t="shared" ca="1" si="231"/>
        <v>2.6814558451690309</v>
      </c>
      <c r="AB127" s="178">
        <f t="shared" ca="1" si="231"/>
        <v>2.1930325422076176</v>
      </c>
      <c r="AC127" s="178">
        <f t="shared" ca="1" si="231"/>
        <v>1.9656139183551333</v>
      </c>
      <c r="AD127" s="178">
        <f t="shared" ca="1" si="231"/>
        <v>1.4485228761337621</v>
      </c>
      <c r="AE127" s="178">
        <f t="shared" ca="1" si="231"/>
        <v>1.258884882706703</v>
      </c>
      <c r="AF127" s="178">
        <f t="shared" ca="1" si="231"/>
        <v>1.6044654984507394</v>
      </c>
      <c r="AG127" s="178">
        <f t="shared" ca="1" si="231"/>
        <v>1.6769434697846066</v>
      </c>
      <c r="AH127" s="178">
        <f t="shared" ca="1" si="231"/>
        <v>1.0375384520845794</v>
      </c>
      <c r="AI127" s="178">
        <f t="shared" ca="1" si="231"/>
        <v>1.0079357283412724</v>
      </c>
      <c r="AJ127" s="178">
        <f t="shared" ca="1" si="231"/>
        <v>1.8099362059757038</v>
      </c>
      <c r="AK127" s="178">
        <f t="shared" ca="1" si="231"/>
        <v>1.2726753513285816</v>
      </c>
      <c r="AL127" s="178">
        <f t="shared" ca="1" si="231"/>
        <v>1.3558516020236087</v>
      </c>
      <c r="AM127" s="178">
        <f t="shared" ca="1" si="231"/>
        <v>0</v>
      </c>
      <c r="AN127" s="178">
        <f t="shared" ca="1" si="231"/>
        <v>1.5495446880269814</v>
      </c>
      <c r="AO127" s="179">
        <f t="shared" si="231"/>
        <v>0</v>
      </c>
      <c r="AP127" s="32">
        <f ca="1">AQ127+('Chain Ladder - Count'!AO203-'Chain Ladder - Count'!AP203)</f>
        <v>109.47294914578708</v>
      </c>
      <c r="AQ127" s="31">
        <f t="shared" ca="1" si="208"/>
        <v>50.272949145787102</v>
      </c>
      <c r="AR127" s="8">
        <f ca="1">AS127+'Chain Ladder - Amount'!AQ203</f>
        <v>4832537.1114893258</v>
      </c>
      <c r="AS127" s="7">
        <f t="shared" ca="1" si="205"/>
        <v>2380337.1114893258</v>
      </c>
      <c r="AT127" s="62">
        <f ca="1">AR127/'B-F Method'!F34</f>
        <v>0.68308032036882882</v>
      </c>
    </row>
    <row r="128" spans="2:46" ht="14" x14ac:dyDescent="0.3">
      <c r="B128" s="245"/>
      <c r="C128" s="122">
        <f t="shared" si="206"/>
        <v>2022</v>
      </c>
      <c r="D128" s="29" t="s">
        <v>183</v>
      </c>
      <c r="E128" s="191"/>
      <c r="F128" s="178" t="str">
        <f t="shared" ref="F128:AO128" si="232">IF(F32&lt;&gt;"","",F$55*$E32)</f>
        <v/>
      </c>
      <c r="G128" s="178" t="str">
        <f t="shared" si="232"/>
        <v/>
      </c>
      <c r="H128" s="178" t="str">
        <f t="shared" si="232"/>
        <v/>
      </c>
      <c r="I128" s="178" t="str">
        <f t="shared" si="232"/>
        <v/>
      </c>
      <c r="J128" s="178" t="str">
        <f t="shared" si="232"/>
        <v/>
      </c>
      <c r="K128" s="178" t="str">
        <f t="shared" si="232"/>
        <v/>
      </c>
      <c r="L128" s="178" t="str">
        <f t="shared" si="232"/>
        <v/>
      </c>
      <c r="M128" s="178" t="str">
        <f t="shared" si="232"/>
        <v/>
      </c>
      <c r="N128" s="178" t="str">
        <f t="shared" si="232"/>
        <v/>
      </c>
      <c r="O128" s="178" t="str">
        <f t="shared" si="232"/>
        <v/>
      </c>
      <c r="P128" s="178" t="str">
        <f t="shared" si="232"/>
        <v/>
      </c>
      <c r="Q128" s="178">
        <f t="shared" ca="1" si="232"/>
        <v>4.6679862330403239</v>
      </c>
      <c r="R128" s="178">
        <f t="shared" ca="1" si="232"/>
        <v>5.0928348878601746</v>
      </c>
      <c r="S128" s="178">
        <f t="shared" ca="1" si="232"/>
        <v>4.4681952065824628</v>
      </c>
      <c r="T128" s="178">
        <f t="shared" ca="1" si="232"/>
        <v>4.0923291691619585</v>
      </c>
      <c r="U128" s="178">
        <f t="shared" ca="1" si="232"/>
        <v>2.9867894533861046</v>
      </c>
      <c r="V128" s="178">
        <f t="shared" ca="1" si="232"/>
        <v>3.0083699284428174</v>
      </c>
      <c r="W128" s="178">
        <f t="shared" ca="1" si="232"/>
        <v>2.2376834140001298</v>
      </c>
      <c r="X128" s="178">
        <f t="shared" ca="1" si="232"/>
        <v>3.1499864939435307</v>
      </c>
      <c r="Y128" s="178">
        <f t="shared" ca="1" si="232"/>
        <v>2.3560958854034828</v>
      </c>
      <c r="Z128" s="178">
        <f t="shared" ca="1" si="232"/>
        <v>2.0182636464181201</v>
      </c>
      <c r="AA128" s="178">
        <f t="shared" ca="1" si="232"/>
        <v>2.6814558451690309</v>
      </c>
      <c r="AB128" s="178">
        <f t="shared" ca="1" si="232"/>
        <v>2.1930325422076176</v>
      </c>
      <c r="AC128" s="178">
        <f t="shared" ca="1" si="232"/>
        <v>1.9656139183551333</v>
      </c>
      <c r="AD128" s="178">
        <f t="shared" ca="1" si="232"/>
        <v>1.4485228761337621</v>
      </c>
      <c r="AE128" s="178">
        <f t="shared" ca="1" si="232"/>
        <v>1.258884882706703</v>
      </c>
      <c r="AF128" s="178">
        <f t="shared" ca="1" si="232"/>
        <v>1.6044654984507394</v>
      </c>
      <c r="AG128" s="178">
        <f t="shared" ca="1" si="232"/>
        <v>1.6769434697846066</v>
      </c>
      <c r="AH128" s="178">
        <f t="shared" ca="1" si="232"/>
        <v>1.0375384520845794</v>
      </c>
      <c r="AI128" s="178">
        <f t="shared" ca="1" si="232"/>
        <v>1.0079357283412724</v>
      </c>
      <c r="AJ128" s="178">
        <f t="shared" ca="1" si="232"/>
        <v>1.8099362059757038</v>
      </c>
      <c r="AK128" s="178">
        <f t="shared" ca="1" si="232"/>
        <v>1.2726753513285816</v>
      </c>
      <c r="AL128" s="178">
        <f t="shared" ca="1" si="232"/>
        <v>1.3558516020236087</v>
      </c>
      <c r="AM128" s="178">
        <f t="shared" ca="1" si="232"/>
        <v>0</v>
      </c>
      <c r="AN128" s="178">
        <f t="shared" ca="1" si="232"/>
        <v>1.5495446880269814</v>
      </c>
      <c r="AO128" s="179">
        <f t="shared" si="232"/>
        <v>0</v>
      </c>
      <c r="AP128" s="32">
        <f ca="1">AQ128+('Chain Ladder - Count'!AO204-'Chain Ladder - Count'!AP204)</f>
        <v>127.3409353788274</v>
      </c>
      <c r="AQ128" s="31">
        <f t="shared" ca="1" si="208"/>
        <v>54.940935378827426</v>
      </c>
      <c r="AR128" s="8">
        <f ca="1">AS128+'Chain Ladder - Amount'!AQ204</f>
        <v>6227558.1785885543</v>
      </c>
      <c r="AS128" s="7">
        <f t="shared" ca="1" si="205"/>
        <v>2601358.1785885547</v>
      </c>
      <c r="AT128" s="62">
        <f ca="1">AR128/'B-F Method'!F35</f>
        <v>0.88026689451222562</v>
      </c>
    </row>
    <row r="129" spans="2:46" ht="14" x14ac:dyDescent="0.3">
      <c r="B129" s="245"/>
      <c r="C129" s="122">
        <f t="shared" si="206"/>
        <v>2022</v>
      </c>
      <c r="D129" s="29" t="s">
        <v>184</v>
      </c>
      <c r="E129" s="191"/>
      <c r="F129" s="178" t="str">
        <f t="shared" ref="F129:AO129" si="233">IF(F33&lt;&gt;"","",F$55*$E33)</f>
        <v/>
      </c>
      <c r="G129" s="178" t="str">
        <f t="shared" si="233"/>
        <v/>
      </c>
      <c r="H129" s="178" t="str">
        <f t="shared" si="233"/>
        <v/>
      </c>
      <c r="I129" s="178" t="str">
        <f t="shared" si="233"/>
        <v/>
      </c>
      <c r="J129" s="178" t="str">
        <f t="shared" si="233"/>
        <v/>
      </c>
      <c r="K129" s="178" t="str">
        <f t="shared" si="233"/>
        <v/>
      </c>
      <c r="L129" s="178" t="str">
        <f t="shared" si="233"/>
        <v/>
      </c>
      <c r="M129" s="178" t="str">
        <f t="shared" si="233"/>
        <v/>
      </c>
      <c r="N129" s="178" t="str">
        <f t="shared" si="233"/>
        <v/>
      </c>
      <c r="O129" s="178" t="str">
        <f t="shared" si="233"/>
        <v/>
      </c>
      <c r="P129" s="178">
        <f t="shared" ca="1" si="233"/>
        <v>4.4640563340387933</v>
      </c>
      <c r="Q129" s="178">
        <f t="shared" ca="1" si="233"/>
        <v>4.6679862330403239</v>
      </c>
      <c r="R129" s="178">
        <f t="shared" ca="1" si="233"/>
        <v>5.0928348878601746</v>
      </c>
      <c r="S129" s="178">
        <f t="shared" ca="1" si="233"/>
        <v>4.4681952065824628</v>
      </c>
      <c r="T129" s="178">
        <f t="shared" ca="1" si="233"/>
        <v>4.0923291691619585</v>
      </c>
      <c r="U129" s="178">
        <f t="shared" ca="1" si="233"/>
        <v>2.9867894533861046</v>
      </c>
      <c r="V129" s="178">
        <f t="shared" ca="1" si="233"/>
        <v>3.0083699284428174</v>
      </c>
      <c r="W129" s="178">
        <f t="shared" ca="1" si="233"/>
        <v>2.2376834140001298</v>
      </c>
      <c r="X129" s="178">
        <f t="shared" ca="1" si="233"/>
        <v>3.1499864939435307</v>
      </c>
      <c r="Y129" s="178">
        <f t="shared" ca="1" si="233"/>
        <v>2.3560958854034828</v>
      </c>
      <c r="Z129" s="178">
        <f t="shared" ca="1" si="233"/>
        <v>2.0182636464181201</v>
      </c>
      <c r="AA129" s="178">
        <f t="shared" ca="1" si="233"/>
        <v>2.6814558451690309</v>
      </c>
      <c r="AB129" s="178">
        <f t="shared" ca="1" si="233"/>
        <v>2.1930325422076176</v>
      </c>
      <c r="AC129" s="178">
        <f t="shared" ca="1" si="233"/>
        <v>1.9656139183551333</v>
      </c>
      <c r="AD129" s="178">
        <f t="shared" ca="1" si="233"/>
        <v>1.4485228761337621</v>
      </c>
      <c r="AE129" s="178">
        <f t="shared" ca="1" si="233"/>
        <v>1.258884882706703</v>
      </c>
      <c r="AF129" s="178">
        <f t="shared" ca="1" si="233"/>
        <v>1.6044654984507394</v>
      </c>
      <c r="AG129" s="178">
        <f t="shared" ca="1" si="233"/>
        <v>1.6769434697846066</v>
      </c>
      <c r="AH129" s="178">
        <f t="shared" ca="1" si="233"/>
        <v>1.0375384520845794</v>
      </c>
      <c r="AI129" s="178">
        <f t="shared" ca="1" si="233"/>
        <v>1.0079357283412724</v>
      </c>
      <c r="AJ129" s="178">
        <f t="shared" ca="1" si="233"/>
        <v>1.8099362059757038</v>
      </c>
      <c r="AK129" s="178">
        <f t="shared" ca="1" si="233"/>
        <v>1.2726753513285816</v>
      </c>
      <c r="AL129" s="178">
        <f t="shared" ca="1" si="233"/>
        <v>1.3558516020236087</v>
      </c>
      <c r="AM129" s="178">
        <f t="shared" ca="1" si="233"/>
        <v>0</v>
      </c>
      <c r="AN129" s="178">
        <f t="shared" ca="1" si="233"/>
        <v>1.5495446880269814</v>
      </c>
      <c r="AO129" s="179">
        <f t="shared" si="233"/>
        <v>0</v>
      </c>
      <c r="AP129" s="32">
        <f ca="1">AQ129+('Chain Ladder - Count'!AO205-'Chain Ladder - Count'!AP205)</f>
        <v>131.40499171286618</v>
      </c>
      <c r="AQ129" s="31">
        <f t="shared" ca="1" si="208"/>
        <v>59.40499171286622</v>
      </c>
      <c r="AR129" s="8">
        <f ca="1">AS129+'Chain Ladder - Amount'!AQ205</f>
        <v>5722323.5180055276</v>
      </c>
      <c r="AS129" s="7">
        <f t="shared" ca="1" si="205"/>
        <v>2812723.518005528</v>
      </c>
      <c r="AT129" s="62">
        <f ca="1">AR129/'B-F Method'!F36</f>
        <v>0.80885184981614255</v>
      </c>
    </row>
    <row r="130" spans="2:46" ht="14" x14ac:dyDescent="0.3">
      <c r="B130" s="245"/>
      <c r="C130" s="122">
        <f t="shared" si="206"/>
        <v>2022</v>
      </c>
      <c r="D130" s="29" t="s">
        <v>185</v>
      </c>
      <c r="E130" s="191"/>
      <c r="F130" s="177" t="str">
        <f t="shared" ref="F130:AO130" si="234">IF(F34&lt;&gt;"","",F$55*$E34)</f>
        <v/>
      </c>
      <c r="G130" s="178" t="str">
        <f t="shared" si="234"/>
        <v/>
      </c>
      <c r="H130" s="178" t="str">
        <f t="shared" si="234"/>
        <v/>
      </c>
      <c r="I130" s="178" t="str">
        <f t="shared" si="234"/>
        <v/>
      </c>
      <c r="J130" s="178" t="str">
        <f t="shared" si="234"/>
        <v/>
      </c>
      <c r="K130" s="178" t="str">
        <f t="shared" si="234"/>
        <v/>
      </c>
      <c r="L130" s="178" t="str">
        <f t="shared" si="234"/>
        <v/>
      </c>
      <c r="M130" s="178" t="str">
        <f t="shared" si="234"/>
        <v/>
      </c>
      <c r="N130" s="178" t="str">
        <f t="shared" si="234"/>
        <v/>
      </c>
      <c r="O130" s="178">
        <f t="shared" ca="1" si="234"/>
        <v>4.6184404224351541</v>
      </c>
      <c r="P130" s="178">
        <f t="shared" ca="1" si="234"/>
        <v>4.4640563340387933</v>
      </c>
      <c r="Q130" s="178">
        <f t="shared" ca="1" si="234"/>
        <v>4.6679862330403239</v>
      </c>
      <c r="R130" s="178">
        <f t="shared" ca="1" si="234"/>
        <v>5.0928348878601746</v>
      </c>
      <c r="S130" s="178">
        <f t="shared" ca="1" si="234"/>
        <v>4.4681952065824628</v>
      </c>
      <c r="T130" s="178">
        <f t="shared" ca="1" si="234"/>
        <v>4.0923291691619585</v>
      </c>
      <c r="U130" s="178">
        <f t="shared" ca="1" si="234"/>
        <v>2.9867894533861046</v>
      </c>
      <c r="V130" s="178">
        <f t="shared" ca="1" si="234"/>
        <v>3.0083699284428174</v>
      </c>
      <c r="W130" s="178">
        <f t="shared" ca="1" si="234"/>
        <v>2.2376834140001298</v>
      </c>
      <c r="X130" s="178">
        <f t="shared" ca="1" si="234"/>
        <v>3.1499864939435307</v>
      </c>
      <c r="Y130" s="178">
        <f t="shared" ca="1" si="234"/>
        <v>2.3560958854034828</v>
      </c>
      <c r="Z130" s="178">
        <f t="shared" ca="1" si="234"/>
        <v>2.0182636464181201</v>
      </c>
      <c r="AA130" s="178">
        <f t="shared" ca="1" si="234"/>
        <v>2.6814558451690309</v>
      </c>
      <c r="AB130" s="178">
        <f t="shared" ca="1" si="234"/>
        <v>2.1930325422076176</v>
      </c>
      <c r="AC130" s="178">
        <f t="shared" ca="1" si="234"/>
        <v>1.9656139183551333</v>
      </c>
      <c r="AD130" s="178">
        <f t="shared" ca="1" si="234"/>
        <v>1.4485228761337621</v>
      </c>
      <c r="AE130" s="178">
        <f t="shared" ca="1" si="234"/>
        <v>1.258884882706703</v>
      </c>
      <c r="AF130" s="178">
        <f t="shared" ca="1" si="234"/>
        <v>1.6044654984507394</v>
      </c>
      <c r="AG130" s="178">
        <f t="shared" ca="1" si="234"/>
        <v>1.6769434697846066</v>
      </c>
      <c r="AH130" s="178">
        <f t="shared" ca="1" si="234"/>
        <v>1.0375384520845794</v>
      </c>
      <c r="AI130" s="178">
        <f t="shared" ca="1" si="234"/>
        <v>1.0079357283412724</v>
      </c>
      <c r="AJ130" s="178">
        <f t="shared" ca="1" si="234"/>
        <v>1.8099362059757038</v>
      </c>
      <c r="AK130" s="178">
        <f t="shared" ca="1" si="234"/>
        <v>1.2726753513285816</v>
      </c>
      <c r="AL130" s="178">
        <f t="shared" ca="1" si="234"/>
        <v>1.3558516020236087</v>
      </c>
      <c r="AM130" s="178">
        <f t="shared" ca="1" si="234"/>
        <v>0</v>
      </c>
      <c r="AN130" s="178">
        <f t="shared" ca="1" si="234"/>
        <v>1.5495446880269814</v>
      </c>
      <c r="AO130" s="179">
        <f t="shared" si="234"/>
        <v>0</v>
      </c>
      <c r="AP130" s="32">
        <f ca="1">AQ130+('Chain Ladder - Count'!AO206-'Chain Ladder - Count'!AP206)</f>
        <v>138.6234321353013</v>
      </c>
      <c r="AQ130" s="31">
        <f t="shared" ca="1" si="208"/>
        <v>64.023432135301363</v>
      </c>
      <c r="AR130" s="8">
        <f ca="1">AS130+'Chain Ladder - Amount'!AQ206</f>
        <v>6410598.6767443717</v>
      </c>
      <c r="AS130" s="7">
        <f t="shared" ca="1" si="205"/>
        <v>3031398.6767443717</v>
      </c>
      <c r="AT130" s="62">
        <f ca="1">AR130/'B-F Method'!F37</f>
        <v>0.9061397143656903</v>
      </c>
    </row>
    <row r="131" spans="2:46" ht="14" x14ac:dyDescent="0.3">
      <c r="B131" s="245"/>
      <c r="C131" s="122">
        <f t="shared" si="206"/>
        <v>2023</v>
      </c>
      <c r="D131" s="29" t="s">
        <v>186</v>
      </c>
      <c r="E131" s="191"/>
      <c r="F131" s="177" t="str">
        <f t="shared" ref="F131:AO131" si="235">IF(F35&lt;&gt;"","",F$55*$E35)</f>
        <v/>
      </c>
      <c r="G131" s="178" t="str">
        <f t="shared" si="235"/>
        <v/>
      </c>
      <c r="H131" s="178" t="str">
        <f t="shared" si="235"/>
        <v/>
      </c>
      <c r="I131" s="178" t="str">
        <f t="shared" si="235"/>
        <v/>
      </c>
      <c r="J131" s="178" t="str">
        <f t="shared" si="235"/>
        <v/>
      </c>
      <c r="K131" s="178" t="str">
        <f t="shared" si="235"/>
        <v/>
      </c>
      <c r="L131" s="178" t="str">
        <f t="shared" si="235"/>
        <v/>
      </c>
      <c r="M131" s="178" t="str">
        <f t="shared" si="235"/>
        <v/>
      </c>
      <c r="N131" s="178">
        <f t="shared" ca="1" si="235"/>
        <v>5.4348088302064674</v>
      </c>
      <c r="O131" s="178">
        <f t="shared" ca="1" si="235"/>
        <v>4.6103985620443559</v>
      </c>
      <c r="P131" s="178">
        <f t="shared" ca="1" si="235"/>
        <v>4.4562832949755187</v>
      </c>
      <c r="Q131" s="178">
        <f t="shared" ca="1" si="235"/>
        <v>4.6598581009960256</v>
      </c>
      <c r="R131" s="178">
        <f t="shared" ca="1" si="235"/>
        <v>5.0839669880032012</v>
      </c>
      <c r="S131" s="178">
        <f t="shared" ca="1" si="235"/>
        <v>4.4604149607064709</v>
      </c>
      <c r="T131" s="178">
        <f t="shared" ca="1" si="235"/>
        <v>4.085203400105434</v>
      </c>
      <c r="U131" s="178">
        <f t="shared" ca="1" si="235"/>
        <v>2.9815887056003025</v>
      </c>
      <c r="V131" s="178">
        <f t="shared" ca="1" si="235"/>
        <v>3.0031316036501257</v>
      </c>
      <c r="W131" s="178">
        <f t="shared" ca="1" si="235"/>
        <v>2.2337870472684562</v>
      </c>
      <c r="X131" s="178">
        <f t="shared" ca="1" si="235"/>
        <v>3.1445015792753375</v>
      </c>
      <c r="Y131" s="178">
        <f t="shared" ca="1" si="235"/>
        <v>2.351993332930205</v>
      </c>
      <c r="Z131" s="178">
        <f t="shared" ca="1" si="235"/>
        <v>2.0147493444045068</v>
      </c>
      <c r="AA131" s="178">
        <f t="shared" ca="1" si="235"/>
        <v>2.6767867595949943</v>
      </c>
      <c r="AB131" s="178">
        <f t="shared" ca="1" si="235"/>
        <v>2.1892139238161716</v>
      </c>
      <c r="AC131" s="178">
        <f t="shared" ca="1" si="235"/>
        <v>1.9621912926919693</v>
      </c>
      <c r="AD131" s="178">
        <f t="shared" ca="1" si="235"/>
        <v>1.446000635360414</v>
      </c>
      <c r="AE131" s="178">
        <f t="shared" ca="1" si="235"/>
        <v>1.2566928491306857</v>
      </c>
      <c r="AF131" s="178">
        <f t="shared" ca="1" si="235"/>
        <v>1.6016717225523402</v>
      </c>
      <c r="AG131" s="178">
        <f t="shared" ca="1" si="235"/>
        <v>1.6740234916028469</v>
      </c>
      <c r="AH131" s="178">
        <f t="shared" ca="1" si="235"/>
        <v>1.0357318380290603</v>
      </c>
      <c r="AI131" s="178">
        <f t="shared" ca="1" si="235"/>
        <v>1.0061806600349146</v>
      </c>
      <c r="AJ131" s="178">
        <f t="shared" ca="1" si="235"/>
        <v>1.8067846541631047</v>
      </c>
      <c r="AK131" s="178">
        <f t="shared" ca="1" si="235"/>
        <v>1.2704593050960749</v>
      </c>
      <c r="AL131" s="178">
        <f t="shared" ca="1" si="235"/>
        <v>1.3534907251264754</v>
      </c>
      <c r="AM131" s="178">
        <f t="shared" ca="1" si="235"/>
        <v>0</v>
      </c>
      <c r="AN131" s="178">
        <f t="shared" ca="1" si="235"/>
        <v>1.5468465430016864</v>
      </c>
      <c r="AO131" s="179">
        <f t="shared" si="235"/>
        <v>0</v>
      </c>
      <c r="AP131" s="32">
        <f ca="1">AQ131+('Chain Ladder - Count'!AO207-'Chain Ladder - Count'!AP207)</f>
        <v>124.54676015036712</v>
      </c>
      <c r="AQ131" s="31">
        <f t="shared" ca="1" si="208"/>
        <v>69.346760150367146</v>
      </c>
      <c r="AR131" s="8">
        <f ca="1">AS131+'Chain Ladder - Amount'!AQ207</f>
        <v>5751049.0427204398</v>
      </c>
      <c r="AS131" s="7">
        <f t="shared" ca="1" si="205"/>
        <v>3283449.0427204398</v>
      </c>
      <c r="AT131" s="62">
        <f ca="1">AR131/'B-F Method'!F38</f>
        <v>0.77098269529557639</v>
      </c>
    </row>
    <row r="132" spans="2:46" ht="14" x14ac:dyDescent="0.3">
      <c r="B132" s="245"/>
      <c r="C132" s="122">
        <f t="shared" si="206"/>
        <v>2023</v>
      </c>
      <c r="D132" s="29" t="s">
        <v>187</v>
      </c>
      <c r="E132" s="191"/>
      <c r="F132" s="177" t="str">
        <f t="shared" ref="F132:AO132" si="236">IF(F36&lt;&gt;"","",F$55*$E36)</f>
        <v/>
      </c>
      <c r="G132" s="178" t="str">
        <f t="shared" si="236"/>
        <v/>
      </c>
      <c r="H132" s="178" t="str">
        <f t="shared" si="236"/>
        <v/>
      </c>
      <c r="I132" s="178" t="str">
        <f t="shared" si="236"/>
        <v/>
      </c>
      <c r="J132" s="178" t="str">
        <f t="shared" si="236"/>
        <v/>
      </c>
      <c r="K132" s="178" t="str">
        <f t="shared" si="236"/>
        <v/>
      </c>
      <c r="L132" s="178" t="str">
        <f t="shared" si="236"/>
        <v/>
      </c>
      <c r="M132" s="178">
        <f t="shared" ca="1" si="236"/>
        <v>5.8587397765106592</v>
      </c>
      <c r="N132" s="178">
        <f t="shared" ca="1" si="236"/>
        <v>5.4348088302064674</v>
      </c>
      <c r="O132" s="178">
        <f t="shared" ca="1" si="236"/>
        <v>4.6103985620443559</v>
      </c>
      <c r="P132" s="178">
        <f t="shared" ca="1" si="236"/>
        <v>4.4562832949755187</v>
      </c>
      <c r="Q132" s="178">
        <f t="shared" ca="1" si="236"/>
        <v>4.6598581009960256</v>
      </c>
      <c r="R132" s="178">
        <f t="shared" ca="1" si="236"/>
        <v>5.0839669880032012</v>
      </c>
      <c r="S132" s="178">
        <f t="shared" ca="1" si="236"/>
        <v>4.4604149607064709</v>
      </c>
      <c r="T132" s="178">
        <f t="shared" ca="1" si="236"/>
        <v>4.085203400105434</v>
      </c>
      <c r="U132" s="178">
        <f t="shared" ca="1" si="236"/>
        <v>2.9815887056003025</v>
      </c>
      <c r="V132" s="178">
        <f t="shared" ca="1" si="236"/>
        <v>3.0031316036501257</v>
      </c>
      <c r="W132" s="178">
        <f t="shared" ca="1" si="236"/>
        <v>2.2337870472684562</v>
      </c>
      <c r="X132" s="178">
        <f t="shared" ca="1" si="236"/>
        <v>3.1445015792753375</v>
      </c>
      <c r="Y132" s="178">
        <f t="shared" ca="1" si="236"/>
        <v>2.351993332930205</v>
      </c>
      <c r="Z132" s="178">
        <f t="shared" ca="1" si="236"/>
        <v>2.0147493444045068</v>
      </c>
      <c r="AA132" s="178">
        <f t="shared" ca="1" si="236"/>
        <v>2.6767867595949943</v>
      </c>
      <c r="AB132" s="178">
        <f t="shared" ca="1" si="236"/>
        <v>2.1892139238161716</v>
      </c>
      <c r="AC132" s="178">
        <f t="shared" ca="1" si="236"/>
        <v>1.9621912926919693</v>
      </c>
      <c r="AD132" s="178">
        <f t="shared" ca="1" si="236"/>
        <v>1.446000635360414</v>
      </c>
      <c r="AE132" s="178">
        <f t="shared" ca="1" si="236"/>
        <v>1.2566928491306857</v>
      </c>
      <c r="AF132" s="178">
        <f t="shared" ca="1" si="236"/>
        <v>1.6016717225523402</v>
      </c>
      <c r="AG132" s="178">
        <f t="shared" ca="1" si="236"/>
        <v>1.6740234916028469</v>
      </c>
      <c r="AH132" s="178">
        <f t="shared" ca="1" si="236"/>
        <v>1.0357318380290603</v>
      </c>
      <c r="AI132" s="178">
        <f t="shared" ca="1" si="236"/>
        <v>1.0061806600349146</v>
      </c>
      <c r="AJ132" s="178">
        <f t="shared" ca="1" si="236"/>
        <v>1.8067846541631047</v>
      </c>
      <c r="AK132" s="178">
        <f t="shared" ca="1" si="236"/>
        <v>1.2704593050960749</v>
      </c>
      <c r="AL132" s="178">
        <f t="shared" ca="1" si="236"/>
        <v>1.3534907251264754</v>
      </c>
      <c r="AM132" s="178">
        <f t="shared" ca="1" si="236"/>
        <v>0</v>
      </c>
      <c r="AN132" s="178">
        <f t="shared" ca="1" si="236"/>
        <v>1.5468465430016864</v>
      </c>
      <c r="AO132" s="179">
        <f t="shared" si="236"/>
        <v>0</v>
      </c>
      <c r="AP132" s="32">
        <f ca="1">AQ132+('Chain Ladder - Count'!AO208-'Chain Ladder - Count'!AP208)</f>
        <v>128.00549992687777</v>
      </c>
      <c r="AQ132" s="31">
        <f t="shared" ca="1" si="208"/>
        <v>75.20549992687782</v>
      </c>
      <c r="AR132" s="8">
        <f ca="1">AS132+'Chain Ladder - Amount'!AQ208</f>
        <v>5785850.2287170179</v>
      </c>
      <c r="AS132" s="7">
        <f t="shared" ca="1" si="205"/>
        <v>3560850.2287170184</v>
      </c>
      <c r="AT132" s="62">
        <f ca="1">AR132/'B-F Method'!F39</f>
        <v>0.77564812450332876</v>
      </c>
    </row>
    <row r="133" spans="2:46" ht="14" x14ac:dyDescent="0.3">
      <c r="B133" s="245"/>
      <c r="C133" s="122">
        <f t="shared" si="206"/>
        <v>2023</v>
      </c>
      <c r="D133" s="29" t="s">
        <v>188</v>
      </c>
      <c r="E133" s="191"/>
      <c r="F133" s="177" t="str">
        <f t="shared" ref="F133:AO133" si="237">IF(F37&lt;&gt;"","",F$55*$E37)</f>
        <v/>
      </c>
      <c r="G133" s="178" t="str">
        <f t="shared" si="237"/>
        <v/>
      </c>
      <c r="H133" s="178" t="str">
        <f t="shared" si="237"/>
        <v/>
      </c>
      <c r="I133" s="178" t="str">
        <f t="shared" si="237"/>
        <v/>
      </c>
      <c r="J133" s="178" t="str">
        <f t="shared" si="237"/>
        <v/>
      </c>
      <c r="K133" s="178" t="str">
        <f t="shared" si="237"/>
        <v/>
      </c>
      <c r="L133" s="178">
        <f t="shared" ca="1" si="237"/>
        <v>6.2477601791258666</v>
      </c>
      <c r="M133" s="178">
        <f t="shared" ca="1" si="237"/>
        <v>5.8587397765106592</v>
      </c>
      <c r="N133" s="178">
        <f t="shared" ca="1" si="237"/>
        <v>5.4348088302064674</v>
      </c>
      <c r="O133" s="178">
        <f t="shared" ca="1" si="237"/>
        <v>4.6103985620443559</v>
      </c>
      <c r="P133" s="178">
        <f t="shared" ca="1" si="237"/>
        <v>4.4562832949755187</v>
      </c>
      <c r="Q133" s="178">
        <f t="shared" ca="1" si="237"/>
        <v>4.6598581009960256</v>
      </c>
      <c r="R133" s="178">
        <f t="shared" ca="1" si="237"/>
        <v>5.0839669880032012</v>
      </c>
      <c r="S133" s="178">
        <f t="shared" ca="1" si="237"/>
        <v>4.4604149607064709</v>
      </c>
      <c r="T133" s="178">
        <f t="shared" ca="1" si="237"/>
        <v>4.085203400105434</v>
      </c>
      <c r="U133" s="178">
        <f t="shared" ca="1" si="237"/>
        <v>2.9815887056003025</v>
      </c>
      <c r="V133" s="178">
        <f t="shared" ca="1" si="237"/>
        <v>3.0031316036501257</v>
      </c>
      <c r="W133" s="178">
        <f t="shared" ca="1" si="237"/>
        <v>2.2337870472684562</v>
      </c>
      <c r="X133" s="178">
        <f t="shared" ca="1" si="237"/>
        <v>3.1445015792753375</v>
      </c>
      <c r="Y133" s="178">
        <f t="shared" ca="1" si="237"/>
        <v>2.351993332930205</v>
      </c>
      <c r="Z133" s="178">
        <f t="shared" ca="1" si="237"/>
        <v>2.0147493444045068</v>
      </c>
      <c r="AA133" s="178">
        <f t="shared" ca="1" si="237"/>
        <v>2.6767867595949943</v>
      </c>
      <c r="AB133" s="178">
        <f t="shared" ca="1" si="237"/>
        <v>2.1892139238161716</v>
      </c>
      <c r="AC133" s="178">
        <f t="shared" ca="1" si="237"/>
        <v>1.9621912926919693</v>
      </c>
      <c r="AD133" s="178">
        <f t="shared" ca="1" si="237"/>
        <v>1.446000635360414</v>
      </c>
      <c r="AE133" s="178">
        <f t="shared" ca="1" si="237"/>
        <v>1.2566928491306857</v>
      </c>
      <c r="AF133" s="178">
        <f t="shared" ca="1" si="237"/>
        <v>1.6016717225523402</v>
      </c>
      <c r="AG133" s="178">
        <f t="shared" ca="1" si="237"/>
        <v>1.6740234916028469</v>
      </c>
      <c r="AH133" s="178">
        <f t="shared" ca="1" si="237"/>
        <v>1.0357318380290603</v>
      </c>
      <c r="AI133" s="178">
        <f t="shared" ca="1" si="237"/>
        <v>1.0061806600349146</v>
      </c>
      <c r="AJ133" s="178">
        <f t="shared" ca="1" si="237"/>
        <v>1.8067846541631047</v>
      </c>
      <c r="AK133" s="178">
        <f t="shared" ca="1" si="237"/>
        <v>1.2704593050960749</v>
      </c>
      <c r="AL133" s="178">
        <f t="shared" ca="1" si="237"/>
        <v>1.3534907251264754</v>
      </c>
      <c r="AM133" s="178">
        <f t="shared" ca="1" si="237"/>
        <v>0</v>
      </c>
      <c r="AN133" s="178">
        <f t="shared" ca="1" si="237"/>
        <v>1.5468465430016864</v>
      </c>
      <c r="AO133" s="179">
        <f t="shared" si="237"/>
        <v>0</v>
      </c>
      <c r="AP133" s="32">
        <f ca="1">AQ133+('Chain Ladder - Count'!AO209-'Chain Ladder - Count'!AP209)</f>
        <v>132.45326010600365</v>
      </c>
      <c r="AQ133" s="31">
        <f t="shared" ca="1" si="208"/>
        <v>81.453260106003697</v>
      </c>
      <c r="AR133" s="8">
        <f ca="1">AS133+'Chain Ladder - Amount'!AQ209</f>
        <v>5797470.8573205182</v>
      </c>
      <c r="AS133" s="7">
        <f t="shared" ca="1" si="205"/>
        <v>3856670.8573205182</v>
      </c>
      <c r="AT133" s="62">
        <f ca="1">AR133/'B-F Method'!F40</f>
        <v>0.77720598003458974</v>
      </c>
    </row>
    <row r="134" spans="2:46" ht="14" x14ac:dyDescent="0.3">
      <c r="B134" s="245"/>
      <c r="C134" s="122">
        <f t="shared" si="206"/>
        <v>2023</v>
      </c>
      <c r="D134" s="29" t="s">
        <v>189</v>
      </c>
      <c r="E134" s="191"/>
      <c r="F134" s="177" t="str">
        <f t="shared" ref="F134:AO134" si="238">IF(F38&lt;&gt;"","",F$55*$E38)</f>
        <v/>
      </c>
      <c r="G134" s="178" t="str">
        <f t="shared" si="238"/>
        <v/>
      </c>
      <c r="H134" s="178" t="str">
        <f t="shared" si="238"/>
        <v/>
      </c>
      <c r="I134" s="178" t="str">
        <f t="shared" si="238"/>
        <v/>
      </c>
      <c r="J134" s="178" t="str">
        <f t="shared" si="238"/>
        <v/>
      </c>
      <c r="K134" s="178">
        <f t="shared" ca="1" si="238"/>
        <v>8.1762128999671155</v>
      </c>
      <c r="L134" s="178">
        <f t="shared" ca="1" si="238"/>
        <v>6.2477601791258666</v>
      </c>
      <c r="M134" s="178">
        <f t="shared" ca="1" si="238"/>
        <v>5.8587397765106592</v>
      </c>
      <c r="N134" s="178">
        <f t="shared" ca="1" si="238"/>
        <v>5.4348088302064674</v>
      </c>
      <c r="O134" s="178">
        <f t="shared" ca="1" si="238"/>
        <v>4.6103985620443559</v>
      </c>
      <c r="P134" s="178">
        <f t="shared" ca="1" si="238"/>
        <v>4.4562832949755187</v>
      </c>
      <c r="Q134" s="178">
        <f t="shared" ca="1" si="238"/>
        <v>4.6598581009960256</v>
      </c>
      <c r="R134" s="178">
        <f t="shared" ca="1" si="238"/>
        <v>5.0839669880032012</v>
      </c>
      <c r="S134" s="178">
        <f t="shared" ca="1" si="238"/>
        <v>4.4604149607064709</v>
      </c>
      <c r="T134" s="178">
        <f t="shared" ca="1" si="238"/>
        <v>4.085203400105434</v>
      </c>
      <c r="U134" s="178">
        <f t="shared" ca="1" si="238"/>
        <v>2.9815887056003025</v>
      </c>
      <c r="V134" s="178">
        <f t="shared" ca="1" si="238"/>
        <v>3.0031316036501257</v>
      </c>
      <c r="W134" s="178">
        <f t="shared" ca="1" si="238"/>
        <v>2.2337870472684562</v>
      </c>
      <c r="X134" s="178">
        <f t="shared" ca="1" si="238"/>
        <v>3.1445015792753375</v>
      </c>
      <c r="Y134" s="178">
        <f t="shared" ca="1" si="238"/>
        <v>2.351993332930205</v>
      </c>
      <c r="Z134" s="178">
        <f t="shared" ca="1" si="238"/>
        <v>2.0147493444045068</v>
      </c>
      <c r="AA134" s="178">
        <f t="shared" ca="1" si="238"/>
        <v>2.6767867595949943</v>
      </c>
      <c r="AB134" s="178">
        <f t="shared" ca="1" si="238"/>
        <v>2.1892139238161716</v>
      </c>
      <c r="AC134" s="178">
        <f t="shared" ca="1" si="238"/>
        <v>1.9621912926919693</v>
      </c>
      <c r="AD134" s="178">
        <f t="shared" ca="1" si="238"/>
        <v>1.446000635360414</v>
      </c>
      <c r="AE134" s="178">
        <f t="shared" ca="1" si="238"/>
        <v>1.2566928491306857</v>
      </c>
      <c r="AF134" s="178">
        <f t="shared" ca="1" si="238"/>
        <v>1.6016717225523402</v>
      </c>
      <c r="AG134" s="178">
        <f t="shared" ca="1" si="238"/>
        <v>1.6740234916028469</v>
      </c>
      <c r="AH134" s="178">
        <f t="shared" ca="1" si="238"/>
        <v>1.0357318380290603</v>
      </c>
      <c r="AI134" s="178">
        <f t="shared" ca="1" si="238"/>
        <v>1.0061806600349146</v>
      </c>
      <c r="AJ134" s="178">
        <f t="shared" ca="1" si="238"/>
        <v>1.8067846541631047</v>
      </c>
      <c r="AK134" s="178">
        <f t="shared" ca="1" si="238"/>
        <v>1.2704593050960749</v>
      </c>
      <c r="AL134" s="178">
        <f t="shared" ca="1" si="238"/>
        <v>1.3534907251264754</v>
      </c>
      <c r="AM134" s="178">
        <f t="shared" ca="1" si="238"/>
        <v>0</v>
      </c>
      <c r="AN134" s="178">
        <f t="shared" ca="1" si="238"/>
        <v>1.5468465430016864</v>
      </c>
      <c r="AO134" s="179">
        <f t="shared" si="238"/>
        <v>0</v>
      </c>
      <c r="AP134" s="32">
        <f ca="1">AQ134+('Chain Ladder - Count'!AO210-'Chain Ladder - Count'!AP210)</f>
        <v>118.62947300597081</v>
      </c>
      <c r="AQ134" s="31">
        <f t="shared" ca="1" si="208"/>
        <v>89.629473005970809</v>
      </c>
      <c r="AR134" s="8">
        <f ca="1">AS134+'Chain Ladder - Amount'!AQ210</f>
        <v>5426200.38379391</v>
      </c>
      <c r="AS134" s="7">
        <f t="shared" ca="1" si="205"/>
        <v>4243800.38379391</v>
      </c>
      <c r="AT134" s="62">
        <f ca="1">AR134/'B-F Method'!F41</f>
        <v>0.72743365011062056</v>
      </c>
    </row>
    <row r="135" spans="2:46" ht="14" x14ac:dyDescent="0.3">
      <c r="B135" s="245"/>
      <c r="C135" s="122">
        <f t="shared" si="206"/>
        <v>2024</v>
      </c>
      <c r="D135" s="29" t="s">
        <v>190</v>
      </c>
      <c r="E135" s="191"/>
      <c r="F135" s="177" t="str">
        <f t="shared" ref="F135:AO135" si="239">IF(F39&lt;&gt;"","",F$55*$E39)</f>
        <v/>
      </c>
      <c r="G135" s="178" t="str">
        <f t="shared" si="239"/>
        <v/>
      </c>
      <c r="H135" s="178" t="str">
        <f t="shared" si="239"/>
        <v/>
      </c>
      <c r="I135" s="178" t="str">
        <f t="shared" si="239"/>
        <v/>
      </c>
      <c r="J135" s="178">
        <f t="shared" ca="1" si="239"/>
        <v>10.102635707272732</v>
      </c>
      <c r="K135" s="178">
        <f t="shared" ca="1" si="239"/>
        <v>8.0991999056189172</v>
      </c>
      <c r="L135" s="178">
        <f t="shared" ca="1" si="239"/>
        <v>6.1889115746129075</v>
      </c>
      <c r="M135" s="178">
        <f t="shared" ca="1" si="239"/>
        <v>5.8035554144085184</v>
      </c>
      <c r="N135" s="178">
        <f t="shared" ca="1" si="239"/>
        <v>5.3836175382421994</v>
      </c>
      <c r="O135" s="178">
        <f t="shared" ca="1" si="239"/>
        <v>4.5669725159340491</v>
      </c>
      <c r="P135" s="178">
        <f t="shared" ca="1" si="239"/>
        <v>4.4143088840338347</v>
      </c>
      <c r="Q135" s="178">
        <f t="shared" ca="1" si="239"/>
        <v>4.6159661879568175</v>
      </c>
      <c r="R135" s="178">
        <f t="shared" ca="1" si="239"/>
        <v>5.036080328775542</v>
      </c>
      <c r="S135" s="178">
        <f t="shared" ca="1" si="239"/>
        <v>4.4184016329761118</v>
      </c>
      <c r="T135" s="178">
        <f t="shared" ca="1" si="239"/>
        <v>4.0467242472002027</v>
      </c>
      <c r="U135" s="178">
        <f t="shared" ca="1" si="239"/>
        <v>2.9535046675569721</v>
      </c>
      <c r="V135" s="178">
        <f t="shared" ca="1" si="239"/>
        <v>2.9748446497695911</v>
      </c>
      <c r="W135" s="178">
        <f t="shared" ca="1" si="239"/>
        <v>2.2127466669174192</v>
      </c>
      <c r="X135" s="178">
        <f t="shared" ca="1" si="239"/>
        <v>3.1148830400670926</v>
      </c>
      <c r="Y135" s="178">
        <f t="shared" ca="1" si="239"/>
        <v>2.3298395495745043</v>
      </c>
      <c r="Z135" s="178">
        <f t="shared" ca="1" si="239"/>
        <v>1.9957721135309949</v>
      </c>
      <c r="AA135" s="178">
        <f t="shared" ca="1" si="239"/>
        <v>2.6515736974951989</v>
      </c>
      <c r="AB135" s="178">
        <f t="shared" ca="1" si="239"/>
        <v>2.1685933845023615</v>
      </c>
      <c r="AC135" s="178">
        <f t="shared" ca="1" si="239"/>
        <v>1.9437091141108833</v>
      </c>
      <c r="AD135" s="178">
        <f t="shared" ca="1" si="239"/>
        <v>1.4323805351843348</v>
      </c>
      <c r="AE135" s="178">
        <f t="shared" ca="1" si="239"/>
        <v>1.2448558678201926</v>
      </c>
      <c r="AF135" s="178">
        <f t="shared" ca="1" si="239"/>
        <v>1.5865853327009838</v>
      </c>
      <c r="AG135" s="178">
        <f t="shared" ca="1" si="239"/>
        <v>1.6582556094213445</v>
      </c>
      <c r="AH135" s="178">
        <f t="shared" ca="1" si="239"/>
        <v>1.0259761221292576</v>
      </c>
      <c r="AI135" s="178">
        <f t="shared" ca="1" si="239"/>
        <v>0.99670329118058276</v>
      </c>
      <c r="AJ135" s="178">
        <f t="shared" ca="1" si="239"/>
        <v>1.7897662743750693</v>
      </c>
      <c r="AK135" s="178">
        <f t="shared" ca="1" si="239"/>
        <v>1.2584926554405389</v>
      </c>
      <c r="AL135" s="178">
        <f t="shared" ca="1" si="239"/>
        <v>1.3407419898819561</v>
      </c>
      <c r="AM135" s="178">
        <f t="shared" ca="1" si="239"/>
        <v>0</v>
      </c>
      <c r="AN135" s="178">
        <f t="shared" ca="1" si="239"/>
        <v>1.5322765598650929</v>
      </c>
      <c r="AO135" s="179">
        <f t="shared" si="239"/>
        <v>0</v>
      </c>
      <c r="AP135" s="32">
        <f ca="1">AQ135+('Chain Ladder - Count'!AO211-'Chain Ladder - Count'!AP211)</f>
        <v>125.68787505855622</v>
      </c>
      <c r="AQ135" s="31">
        <f t="shared" ca="1" si="208"/>
        <v>98.887875058556205</v>
      </c>
      <c r="AR135" s="8">
        <f ca="1">AS135+'Chain Ladder - Amount'!AQ211</f>
        <v>5618369.6932002343</v>
      </c>
      <c r="AS135" s="7">
        <f t="shared" ca="1" si="205"/>
        <v>4682169.6932002343</v>
      </c>
      <c r="AT135" s="62">
        <f ca="1">AR135/'B-F Method'!F42</f>
        <v>0.75742235761521137</v>
      </c>
    </row>
    <row r="136" spans="2:46" ht="15" customHeight="1" x14ac:dyDescent="0.3">
      <c r="B136" s="245"/>
      <c r="C136" s="122">
        <f t="shared" si="206"/>
        <v>2024</v>
      </c>
      <c r="D136" s="29" t="s">
        <v>191</v>
      </c>
      <c r="E136" s="191"/>
      <c r="F136" s="177" t="str">
        <f t="shared" ref="F136:AO136" si="240">IF(F40&lt;&gt;"","",F$55*$E40)</f>
        <v/>
      </c>
      <c r="G136" s="178" t="str">
        <f t="shared" si="240"/>
        <v/>
      </c>
      <c r="H136" s="178" t="str">
        <f t="shared" si="240"/>
        <v/>
      </c>
      <c r="I136" s="178">
        <f t="shared" ca="1" si="240"/>
        <v>12.849719052433416</v>
      </c>
      <c r="J136" s="178">
        <f t="shared" ca="1" si="240"/>
        <v>10.102635707272732</v>
      </c>
      <c r="K136" s="178">
        <f t="shared" ca="1" si="240"/>
        <v>8.0991999056189172</v>
      </c>
      <c r="L136" s="178">
        <f t="shared" ca="1" si="240"/>
        <v>6.1889115746129075</v>
      </c>
      <c r="M136" s="178">
        <f t="shared" ca="1" si="240"/>
        <v>5.8035554144085184</v>
      </c>
      <c r="N136" s="178">
        <f t="shared" ca="1" si="240"/>
        <v>5.3836175382421994</v>
      </c>
      <c r="O136" s="178">
        <f t="shared" ca="1" si="240"/>
        <v>4.5669725159340491</v>
      </c>
      <c r="P136" s="178">
        <f t="shared" ca="1" si="240"/>
        <v>4.4143088840338347</v>
      </c>
      <c r="Q136" s="178">
        <f t="shared" ca="1" si="240"/>
        <v>4.6159661879568175</v>
      </c>
      <c r="R136" s="178">
        <f t="shared" ca="1" si="240"/>
        <v>5.036080328775542</v>
      </c>
      <c r="S136" s="178">
        <f t="shared" ca="1" si="240"/>
        <v>4.4184016329761118</v>
      </c>
      <c r="T136" s="178">
        <f t="shared" ca="1" si="240"/>
        <v>4.0467242472002027</v>
      </c>
      <c r="U136" s="178">
        <f t="shared" ca="1" si="240"/>
        <v>2.9535046675569721</v>
      </c>
      <c r="V136" s="178">
        <f t="shared" ca="1" si="240"/>
        <v>2.9748446497695911</v>
      </c>
      <c r="W136" s="178">
        <f t="shared" ca="1" si="240"/>
        <v>2.2127466669174192</v>
      </c>
      <c r="X136" s="178">
        <f t="shared" ca="1" si="240"/>
        <v>3.1148830400670926</v>
      </c>
      <c r="Y136" s="178">
        <f t="shared" ca="1" si="240"/>
        <v>2.3298395495745043</v>
      </c>
      <c r="Z136" s="178">
        <f t="shared" ca="1" si="240"/>
        <v>1.9957721135309949</v>
      </c>
      <c r="AA136" s="178">
        <f t="shared" ca="1" si="240"/>
        <v>2.6515736974951989</v>
      </c>
      <c r="AB136" s="178">
        <f t="shared" ca="1" si="240"/>
        <v>2.1685933845023615</v>
      </c>
      <c r="AC136" s="178">
        <f t="shared" ca="1" si="240"/>
        <v>1.9437091141108833</v>
      </c>
      <c r="AD136" s="178">
        <f t="shared" ca="1" si="240"/>
        <v>1.4323805351843348</v>
      </c>
      <c r="AE136" s="178">
        <f t="shared" ca="1" si="240"/>
        <v>1.2448558678201926</v>
      </c>
      <c r="AF136" s="178">
        <f t="shared" ca="1" si="240"/>
        <v>1.5865853327009838</v>
      </c>
      <c r="AG136" s="178">
        <f t="shared" ca="1" si="240"/>
        <v>1.6582556094213445</v>
      </c>
      <c r="AH136" s="178">
        <f t="shared" ca="1" si="240"/>
        <v>1.0259761221292576</v>
      </c>
      <c r="AI136" s="178">
        <f t="shared" ca="1" si="240"/>
        <v>0.99670329118058276</v>
      </c>
      <c r="AJ136" s="178">
        <f t="shared" ca="1" si="240"/>
        <v>1.7897662743750693</v>
      </c>
      <c r="AK136" s="178">
        <f t="shared" ca="1" si="240"/>
        <v>1.2584926554405389</v>
      </c>
      <c r="AL136" s="178">
        <f t="shared" ca="1" si="240"/>
        <v>1.3407419898819561</v>
      </c>
      <c r="AM136" s="178">
        <f t="shared" ca="1" si="240"/>
        <v>0</v>
      </c>
      <c r="AN136" s="178">
        <f t="shared" ca="1" si="240"/>
        <v>1.5322765598650929</v>
      </c>
      <c r="AO136" s="179">
        <f t="shared" si="240"/>
        <v>0</v>
      </c>
      <c r="AP136" s="32">
        <f ca="1">AQ136+('Chain Ladder - Count'!AO212-'Chain Ladder - Count'!AP212)</f>
        <v>121.13759411098962</v>
      </c>
      <c r="AQ136" s="31">
        <f t="shared" ca="1" si="208"/>
        <v>111.73759411098962</v>
      </c>
      <c r="AR136" s="8">
        <f ca="1">AS136+'Chain Ladder - Amount'!AQ212</f>
        <v>5589381.6454018075</v>
      </c>
      <c r="AS136" s="7">
        <f t="shared" ca="1" si="205"/>
        <v>5290581.6454018075</v>
      </c>
      <c r="AT136" s="62">
        <f ca="1">AR136/'B-F Method'!F43</f>
        <v>0.753514427609694</v>
      </c>
    </row>
    <row r="137" spans="2:46" ht="14" x14ac:dyDescent="0.3">
      <c r="B137" s="245"/>
      <c r="C137" s="122">
        <f t="shared" si="206"/>
        <v>2024</v>
      </c>
      <c r="D137" s="29" t="s">
        <v>192</v>
      </c>
      <c r="E137" s="191"/>
      <c r="F137" s="177" t="str">
        <f t="shared" ref="F137:AO137" si="241">IF(F41&lt;&gt;"","",F$55*$E41)</f>
        <v/>
      </c>
      <c r="G137" s="178" t="str">
        <f t="shared" si="241"/>
        <v/>
      </c>
      <c r="H137" s="178">
        <f t="shared" ca="1" si="241"/>
        <v>8.925535222137027</v>
      </c>
      <c r="I137" s="178">
        <f t="shared" ca="1" si="241"/>
        <v>12.849719052433416</v>
      </c>
      <c r="J137" s="178">
        <f t="shared" ca="1" si="241"/>
        <v>10.102635707272732</v>
      </c>
      <c r="K137" s="178">
        <f t="shared" ca="1" si="241"/>
        <v>8.0991999056189172</v>
      </c>
      <c r="L137" s="178">
        <f t="shared" ca="1" si="241"/>
        <v>6.1889115746129075</v>
      </c>
      <c r="M137" s="178">
        <f t="shared" ca="1" si="241"/>
        <v>5.8035554144085184</v>
      </c>
      <c r="N137" s="178">
        <f t="shared" ca="1" si="241"/>
        <v>5.3836175382421994</v>
      </c>
      <c r="O137" s="178">
        <f t="shared" ca="1" si="241"/>
        <v>4.5669725159340491</v>
      </c>
      <c r="P137" s="178">
        <f t="shared" ca="1" si="241"/>
        <v>4.4143088840338347</v>
      </c>
      <c r="Q137" s="178">
        <f t="shared" ca="1" si="241"/>
        <v>4.6159661879568175</v>
      </c>
      <c r="R137" s="178">
        <f t="shared" ca="1" si="241"/>
        <v>5.036080328775542</v>
      </c>
      <c r="S137" s="178">
        <f t="shared" ca="1" si="241"/>
        <v>4.4184016329761118</v>
      </c>
      <c r="T137" s="178">
        <f t="shared" ca="1" si="241"/>
        <v>4.0467242472002027</v>
      </c>
      <c r="U137" s="178">
        <f t="shared" ca="1" si="241"/>
        <v>2.9535046675569721</v>
      </c>
      <c r="V137" s="178">
        <f t="shared" ca="1" si="241"/>
        <v>2.9748446497695911</v>
      </c>
      <c r="W137" s="178">
        <f t="shared" ca="1" si="241"/>
        <v>2.2127466669174192</v>
      </c>
      <c r="X137" s="178">
        <f t="shared" ca="1" si="241"/>
        <v>3.1148830400670926</v>
      </c>
      <c r="Y137" s="178">
        <f t="shared" ca="1" si="241"/>
        <v>2.3298395495745043</v>
      </c>
      <c r="Z137" s="178">
        <f t="shared" ca="1" si="241"/>
        <v>1.9957721135309949</v>
      </c>
      <c r="AA137" s="178">
        <f t="shared" ca="1" si="241"/>
        <v>2.6515736974951989</v>
      </c>
      <c r="AB137" s="178">
        <f t="shared" ca="1" si="241"/>
        <v>2.1685933845023615</v>
      </c>
      <c r="AC137" s="178">
        <f t="shared" ca="1" si="241"/>
        <v>1.9437091141108833</v>
      </c>
      <c r="AD137" s="178">
        <f t="shared" ca="1" si="241"/>
        <v>1.4323805351843348</v>
      </c>
      <c r="AE137" s="178">
        <f t="shared" ca="1" si="241"/>
        <v>1.2448558678201926</v>
      </c>
      <c r="AF137" s="178">
        <f t="shared" ca="1" si="241"/>
        <v>1.5865853327009838</v>
      </c>
      <c r="AG137" s="178">
        <f t="shared" ca="1" si="241"/>
        <v>1.6582556094213445</v>
      </c>
      <c r="AH137" s="178">
        <f t="shared" ca="1" si="241"/>
        <v>1.0259761221292576</v>
      </c>
      <c r="AI137" s="178">
        <f t="shared" ca="1" si="241"/>
        <v>0.99670329118058276</v>
      </c>
      <c r="AJ137" s="178">
        <f t="shared" ca="1" si="241"/>
        <v>1.7897662743750693</v>
      </c>
      <c r="AK137" s="178">
        <f t="shared" ca="1" si="241"/>
        <v>1.2584926554405389</v>
      </c>
      <c r="AL137" s="178">
        <f t="shared" ca="1" si="241"/>
        <v>1.3407419898819561</v>
      </c>
      <c r="AM137" s="178">
        <f t="shared" ca="1" si="241"/>
        <v>0</v>
      </c>
      <c r="AN137" s="178">
        <f t="shared" ca="1" si="241"/>
        <v>1.5322765598650929</v>
      </c>
      <c r="AO137" s="179">
        <f t="shared" si="241"/>
        <v>0</v>
      </c>
      <c r="AP137" s="32">
        <f ca="1">AQ137+('Chain Ladder - Count'!AO213-'Chain Ladder - Count'!AP213)</f>
        <v>125.06312933312664</v>
      </c>
      <c r="AQ137" s="31">
        <f t="shared" ca="1" si="208"/>
        <v>120.66312933312663</v>
      </c>
      <c r="AR137" s="8">
        <f ca="1">AS137+'Chain Ladder - Amount'!AQ213</f>
        <v>5980390.2866324419</v>
      </c>
      <c r="AS137" s="7">
        <f t="shared" ca="1" si="205"/>
        <v>5713190.2866324419</v>
      </c>
      <c r="AT137" s="62">
        <f ca="1">AR137/'B-F Method'!F44</f>
        <v>0.80622699425465161</v>
      </c>
    </row>
    <row r="138" spans="2:46" ht="14" x14ac:dyDescent="0.3">
      <c r="B138" s="245"/>
      <c r="C138" s="123">
        <f t="shared" si="206"/>
        <v>2024</v>
      </c>
      <c r="D138" s="41" t="s">
        <v>193</v>
      </c>
      <c r="E138" s="91"/>
      <c r="F138" s="185" t="str">
        <f t="shared" ref="F138:AO138" si="242">IF(F42&lt;&gt;"","",F$55*$E42)</f>
        <v/>
      </c>
      <c r="G138" s="186">
        <f t="shared" ca="1" si="242"/>
        <v>1.9388178974150154</v>
      </c>
      <c r="H138" s="186">
        <f t="shared" ca="1" si="242"/>
        <v>8.925535222137027</v>
      </c>
      <c r="I138" s="186">
        <f t="shared" ca="1" si="242"/>
        <v>12.849719052433416</v>
      </c>
      <c r="J138" s="186">
        <f t="shared" ca="1" si="242"/>
        <v>10.102635707272732</v>
      </c>
      <c r="K138" s="186">
        <f t="shared" ca="1" si="242"/>
        <v>8.0991999056189172</v>
      </c>
      <c r="L138" s="186">
        <f t="shared" ca="1" si="242"/>
        <v>6.1889115746129075</v>
      </c>
      <c r="M138" s="186">
        <f t="shared" ca="1" si="242"/>
        <v>5.8035554144085184</v>
      </c>
      <c r="N138" s="186">
        <f t="shared" ca="1" si="242"/>
        <v>5.3836175382421994</v>
      </c>
      <c r="O138" s="186">
        <f t="shared" ca="1" si="242"/>
        <v>4.5669725159340491</v>
      </c>
      <c r="P138" s="186">
        <f t="shared" ca="1" si="242"/>
        <v>4.4143088840338347</v>
      </c>
      <c r="Q138" s="186">
        <f t="shared" ca="1" si="242"/>
        <v>4.6159661879568175</v>
      </c>
      <c r="R138" s="186">
        <f t="shared" ca="1" si="242"/>
        <v>5.036080328775542</v>
      </c>
      <c r="S138" s="186">
        <f t="shared" ca="1" si="242"/>
        <v>4.4184016329761118</v>
      </c>
      <c r="T138" s="186">
        <f t="shared" ca="1" si="242"/>
        <v>4.0467242472002027</v>
      </c>
      <c r="U138" s="186">
        <f t="shared" ca="1" si="242"/>
        <v>2.9535046675569721</v>
      </c>
      <c r="V138" s="186">
        <f t="shared" ca="1" si="242"/>
        <v>2.9748446497695911</v>
      </c>
      <c r="W138" s="186">
        <f t="shared" ca="1" si="242"/>
        <v>2.2127466669174192</v>
      </c>
      <c r="X138" s="186">
        <f t="shared" ca="1" si="242"/>
        <v>3.1148830400670926</v>
      </c>
      <c r="Y138" s="186">
        <f t="shared" ca="1" si="242"/>
        <v>2.3298395495745043</v>
      </c>
      <c r="Z138" s="186">
        <f t="shared" ca="1" si="242"/>
        <v>1.9957721135309949</v>
      </c>
      <c r="AA138" s="186">
        <f t="shared" ca="1" si="242"/>
        <v>2.6515736974951989</v>
      </c>
      <c r="AB138" s="186">
        <f t="shared" ca="1" si="242"/>
        <v>2.1685933845023615</v>
      </c>
      <c r="AC138" s="186">
        <f t="shared" ca="1" si="242"/>
        <v>1.9437091141108833</v>
      </c>
      <c r="AD138" s="186">
        <f t="shared" ca="1" si="242"/>
        <v>1.4323805351843348</v>
      </c>
      <c r="AE138" s="186">
        <f t="shared" ca="1" si="242"/>
        <v>1.2448558678201926</v>
      </c>
      <c r="AF138" s="186">
        <f t="shared" ca="1" si="242"/>
        <v>1.5865853327009838</v>
      </c>
      <c r="AG138" s="186">
        <f t="shared" ca="1" si="242"/>
        <v>1.6582556094213445</v>
      </c>
      <c r="AH138" s="186">
        <f t="shared" ca="1" si="242"/>
        <v>1.0259761221292576</v>
      </c>
      <c r="AI138" s="186">
        <f t="shared" ca="1" si="242"/>
        <v>0.99670329118058276</v>
      </c>
      <c r="AJ138" s="186">
        <f t="shared" ca="1" si="242"/>
        <v>1.7897662743750693</v>
      </c>
      <c r="AK138" s="186">
        <f t="shared" ca="1" si="242"/>
        <v>1.2584926554405389</v>
      </c>
      <c r="AL138" s="186">
        <f t="shared" ca="1" si="242"/>
        <v>1.3407419898819561</v>
      </c>
      <c r="AM138" s="186">
        <f t="shared" ca="1" si="242"/>
        <v>0</v>
      </c>
      <c r="AN138" s="186">
        <f t="shared" ca="1" si="242"/>
        <v>1.5322765598650929</v>
      </c>
      <c r="AO138" s="187">
        <f t="shared" si="242"/>
        <v>0</v>
      </c>
      <c r="AP138" s="43">
        <f ca="1">AQ138+('Chain Ladder - Count'!AO214-'Chain Ladder - Count'!AP214)</f>
        <v>123.40194723054167</v>
      </c>
      <c r="AQ138" s="30">
        <f t="shared" ca="1" si="208"/>
        <v>122.60194723054165</v>
      </c>
      <c r="AR138" s="44">
        <f ca="1">AS138+'Chain Ladder - Amount'!AQ214</f>
        <v>5868189.957669314</v>
      </c>
      <c r="AS138" s="45">
        <f t="shared" ca="1" si="205"/>
        <v>5804989.957669314</v>
      </c>
      <c r="AT138" s="63">
        <f ca="1">AR138/'B-F Method'!F45</f>
        <v>0.79110106941718361</v>
      </c>
    </row>
    <row r="139" spans="2:46" ht="14" x14ac:dyDescent="0.3">
      <c r="AO139" s="49" t="s">
        <v>40</v>
      </c>
      <c r="AP139" s="50">
        <f ca="1">SUM(AP103:AP138)</f>
        <v>3586.1525058187308</v>
      </c>
      <c r="AQ139" s="51">
        <f ca="1">SUM(AQ103:AQ138)</f>
        <v>1327.5525058187316</v>
      </c>
      <c r="AR139" s="52">
        <f ca="1">SUM(AR103:AR138)</f>
        <v>169798112.94353136</v>
      </c>
      <c r="AS139" s="52">
        <f ca="1">SUM(AS103:AS138)</f>
        <v>62857312.943531334</v>
      </c>
      <c r="AT139" s="168">
        <f ca="1">AR139/'B-F Method'!F46</f>
        <v>0.8042177519236855</v>
      </c>
    </row>
    <row r="140" spans="2:46" ht="14" x14ac:dyDescent="0.3">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row>
  </sheetData>
  <mergeCells count="5">
    <mergeCell ref="B7:B42"/>
    <mergeCell ref="E60:AO60"/>
    <mergeCell ref="F5:AO5"/>
    <mergeCell ref="B62:B97"/>
    <mergeCell ref="B103:B138"/>
  </mergeCells>
  <printOptions gridLines="1"/>
  <pageMargins left="0.70866141732283472" right="0.70866141732283472" top="0.74803149606299213" bottom="0.74803149606299213" header="0.31496062992125984" footer="0.31496062992125984"/>
  <pageSetup paperSize="9" scale="2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05B82-501C-4FBF-B0EB-C3F9B577CC61}">
  <sheetPr codeName="Sheet11">
    <tabColor theme="4" tint="0.79998168889431442"/>
    <pageSetUpPr autoPageBreaks="0"/>
  </sheetPr>
  <dimension ref="A1"/>
  <sheetViews>
    <sheetView showGridLines="0" workbookViewId="0"/>
  </sheetViews>
  <sheetFormatPr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autoPageBreaks="0"/>
  </sheetPr>
  <dimension ref="B2:I27"/>
  <sheetViews>
    <sheetView showGridLines="0" zoomScale="75" zoomScaleNormal="75" workbookViewId="0">
      <selection activeCell="E33" sqref="E33"/>
    </sheetView>
  </sheetViews>
  <sheetFormatPr defaultColWidth="9.1796875" defaultRowHeight="13.5" x14ac:dyDescent="0.25"/>
  <cols>
    <col min="1" max="1" width="3.7265625" style="1" customWidth="1"/>
    <col min="2" max="2" width="48.26953125" style="1" customWidth="1"/>
    <col min="3" max="14" width="14.81640625" style="1" customWidth="1"/>
    <col min="15" max="16384" width="9.1796875" style="1"/>
  </cols>
  <sheetData>
    <row r="2" spans="2:9" ht="14" x14ac:dyDescent="0.3">
      <c r="B2" s="2" t="s">
        <v>73</v>
      </c>
    </row>
    <row r="3" spans="2:9" x14ac:dyDescent="0.25">
      <c r="B3" s="1" t="s">
        <v>200</v>
      </c>
    </row>
    <row r="5" spans="2:9" ht="23.25" customHeight="1" x14ac:dyDescent="0.25">
      <c r="B5" s="203" t="s">
        <v>87</v>
      </c>
      <c r="C5" s="204" t="s">
        <v>208</v>
      </c>
      <c r="D5" s="205" t="s">
        <v>209</v>
      </c>
    </row>
    <row r="6" spans="2:9" x14ac:dyDescent="0.25">
      <c r="B6" s="227" t="s">
        <v>91</v>
      </c>
      <c r="C6" s="228">
        <f>C24</f>
        <v>70218816.272861376</v>
      </c>
      <c r="D6" s="229">
        <f>E24</f>
        <v>87041505.123882413</v>
      </c>
    </row>
    <row r="7" spans="2:9" x14ac:dyDescent="0.25">
      <c r="B7" s="227" t="s">
        <v>248</v>
      </c>
      <c r="C7" s="228">
        <f>D24</f>
        <v>77115118.868359581</v>
      </c>
      <c r="D7" s="229">
        <f>F24</f>
        <v>95929456.091893077</v>
      </c>
    </row>
    <row r="8" spans="2:9" x14ac:dyDescent="0.25">
      <c r="B8" s="227" t="s">
        <v>249</v>
      </c>
      <c r="C8" s="228">
        <f>G24</f>
        <v>67123212.212702408</v>
      </c>
      <c r="D8" s="229" t="s">
        <v>201</v>
      </c>
    </row>
    <row r="9" spans="2:9" x14ac:dyDescent="0.25">
      <c r="B9" s="230" t="s">
        <v>92</v>
      </c>
      <c r="C9" s="231">
        <f>H24</f>
        <v>59635431.304226182</v>
      </c>
      <c r="D9" s="229" t="s">
        <v>201</v>
      </c>
      <c r="E9" s="232"/>
      <c r="F9" s="232"/>
    </row>
    <row r="10" spans="2:9" x14ac:dyDescent="0.25">
      <c r="B10" s="233" t="s">
        <v>250</v>
      </c>
      <c r="C10" s="234">
        <f ca="1">I24</f>
        <v>62857312.943531334</v>
      </c>
      <c r="D10" s="235" t="s">
        <v>201</v>
      </c>
      <c r="E10" s="232"/>
      <c r="F10" s="232"/>
    </row>
    <row r="11" spans="2:9" x14ac:dyDescent="0.25">
      <c r="B11" s="236"/>
    </row>
    <row r="12" spans="2:9" ht="14" x14ac:dyDescent="0.3">
      <c r="B12" s="2" t="s">
        <v>50</v>
      </c>
    </row>
    <row r="14" spans="2:9" ht="42" x14ac:dyDescent="0.25">
      <c r="B14" s="203" t="s">
        <v>14</v>
      </c>
      <c r="C14" s="201" t="s">
        <v>226</v>
      </c>
      <c r="D14" s="201" t="s">
        <v>227</v>
      </c>
      <c r="E14" s="201" t="s">
        <v>228</v>
      </c>
      <c r="F14" s="201" t="s">
        <v>229</v>
      </c>
      <c r="G14" s="201" t="s">
        <v>230</v>
      </c>
      <c r="H14" s="201" t="s">
        <v>206</v>
      </c>
      <c r="I14" s="202" t="s">
        <v>207</v>
      </c>
    </row>
    <row r="15" spans="2:9" x14ac:dyDescent="0.25">
      <c r="B15" s="237">
        <v>2016</v>
      </c>
      <c r="C15" s="228">
        <f>SUMIFS('Chain Ladder - Count'!$AR$132:$AR$167,'Chain Ladder - Count'!$C$132:$C$167,$B15)</f>
        <v>96246.117385668942</v>
      </c>
      <c r="D15" s="228">
        <f>SUMIFS('Chain Ladder - Count'!$AR$179:$AR$214,'Chain Ladder - Count'!$C$179:$C$214,$B15)</f>
        <v>96246.117385668942</v>
      </c>
      <c r="E15" s="228">
        <f>SUMIFS('Chain Ladder - Amount'!$AP$132:$AP$167,'Chain Ladder - Amount'!$C$132:$C$167,$B15)</f>
        <v>201575.30887574004</v>
      </c>
      <c r="F15" s="228">
        <f>SUMIFS('Chain Ladder - Amount'!$AP$179:$AP$214,'Chain Ladder - Amount'!$C$179:$C$214,$B15)</f>
        <v>201575.30887574004</v>
      </c>
      <c r="G15" s="228">
        <f>SUMIFS('B-F Method'!$J$10:$J$45,'B-F Method'!$B$10:$B$45,$B15)</f>
        <v>94378.5714285711</v>
      </c>
      <c r="H15" s="228">
        <f>SUMIFS(Additive!$AS$62:$AS$97,Additive!$C$62:$C$97,$B15)</f>
        <v>75757.230142566215</v>
      </c>
      <c r="I15" s="229">
        <f ca="1">SUMIFS(Additive!$AS$103:$AS$138,Additive!$C$103:$C$138,$B15)</f>
        <v>75757.230142566215</v>
      </c>
    </row>
    <row r="16" spans="2:9" x14ac:dyDescent="0.25">
      <c r="B16" s="237">
        <f>B15+1</f>
        <v>2017</v>
      </c>
      <c r="C16" s="228">
        <f>SUMIFS('Chain Ladder - Count'!$AR$132:$AR$167,'Chain Ladder - Count'!$C$132:$C$167,$B16)</f>
        <v>678849.62146190042</v>
      </c>
      <c r="D16" s="228">
        <f>SUMIFS('Chain Ladder - Count'!$AR$179:$AR$214,'Chain Ladder - Count'!$C$179:$C$214,$B16)</f>
        <v>678849.62146190042</v>
      </c>
      <c r="E16" s="228">
        <f>SUMIFS('Chain Ladder - Amount'!$AP$132:$AP$167,'Chain Ladder - Amount'!$C$132:$C$167,$B16)</f>
        <v>1039325.1398628545</v>
      </c>
      <c r="F16" s="228">
        <f>SUMIFS('Chain Ladder - Amount'!$AP$179:$AP$214,'Chain Ladder - Amount'!$C$179:$C$214,$B16)</f>
        <v>1039325.1398628545</v>
      </c>
      <c r="G16" s="228">
        <f>SUMIFS('B-F Method'!$J$10:$J$45,'B-F Method'!$B$10:$B$45,$B16)</f>
        <v>734377.02326270042</v>
      </c>
      <c r="H16" s="228">
        <f>SUMIFS(Additive!$AS$62:$AS$97,Additive!$C$62:$C$97,$B16)</f>
        <v>610661.94984547212</v>
      </c>
      <c r="I16" s="229">
        <f ca="1">SUMIFS(Additive!$AS$103:$AS$138,Additive!$C$103:$C$138,$B16)</f>
        <v>610661.94984547212</v>
      </c>
    </row>
    <row r="17" spans="2:9" x14ac:dyDescent="0.25">
      <c r="B17" s="237">
        <f t="shared" ref="B17:B23" si="0">B16+1</f>
        <v>2018</v>
      </c>
      <c r="C17" s="228">
        <f>SUMIFS('Chain Ladder - Count'!$AR$132:$AR$167,'Chain Ladder - Count'!$C$132:$C$167,$B17)</f>
        <v>1403549.0796033063</v>
      </c>
      <c r="D17" s="228">
        <f>SUMIFS('Chain Ladder - Count'!$AR$179:$AR$214,'Chain Ladder - Count'!$C$179:$C$214,$B17)</f>
        <v>1403549.0796033063</v>
      </c>
      <c r="E17" s="228">
        <f>SUMIFS('Chain Ladder - Amount'!$AP$132:$AP$167,'Chain Ladder - Amount'!$C$132:$C$167,$B17)</f>
        <v>2087732.358817609</v>
      </c>
      <c r="F17" s="228">
        <f>SUMIFS('Chain Ladder - Amount'!$AP$179:$AP$214,'Chain Ladder - Amount'!$C$179:$C$214,$B17)</f>
        <v>2087732.358817609</v>
      </c>
      <c r="G17" s="228">
        <f>SUMIFS('B-F Method'!$J$10:$J$45,'B-F Method'!$B$10:$B$45,$B17)</f>
        <v>1695199.7356925402</v>
      </c>
      <c r="H17" s="228">
        <f>SUMIFS(Additive!$AS$62:$AS$97,Additive!$C$62:$C$97,$B17)</f>
        <v>1376394.4983263887</v>
      </c>
      <c r="I17" s="229">
        <f ca="1">SUMIFS(Additive!$AS$103:$AS$138,Additive!$C$103:$C$138,$B17)</f>
        <v>1376394.4983263887</v>
      </c>
    </row>
    <row r="18" spans="2:9" x14ac:dyDescent="0.25">
      <c r="B18" s="237">
        <f t="shared" si="0"/>
        <v>2019</v>
      </c>
      <c r="C18" s="228">
        <f>SUMIFS('Chain Ladder - Count'!$AR$132:$AR$167,'Chain Ladder - Count'!$C$132:$C$167,$B18)</f>
        <v>3495893.4721048223</v>
      </c>
      <c r="D18" s="228">
        <f>SUMIFS('Chain Ladder - Count'!$AR$179:$AR$214,'Chain Ladder - Count'!$C$179:$C$214,$B18)</f>
        <v>3495893.4721048223</v>
      </c>
      <c r="E18" s="228">
        <f>SUMIFS('Chain Ladder - Amount'!$AP$132:$AP$167,'Chain Ladder - Amount'!$C$132:$C$167,$B18)</f>
        <v>4661913.520398207</v>
      </c>
      <c r="F18" s="228">
        <f>SUMIFS('Chain Ladder - Amount'!$AP$179:$AP$214,'Chain Ladder - Amount'!$C$179:$C$214,$B18)</f>
        <v>4661913.520398207</v>
      </c>
      <c r="G18" s="228">
        <f>SUMIFS('B-F Method'!$J$10:$J$45,'B-F Method'!$B$10:$B$45,$B18)</f>
        <v>3032396.3063811478</v>
      </c>
      <c r="H18" s="228">
        <f>SUMIFS(Additive!$AS$62:$AS$97,Additive!$C$62:$C$97,$B18)</f>
        <v>2551662.3140607267</v>
      </c>
      <c r="I18" s="229">
        <f ca="1">SUMIFS(Additive!$AS$103:$AS$138,Additive!$C$103:$C$138,$B18)</f>
        <v>2551662.3140607267</v>
      </c>
    </row>
    <row r="19" spans="2:9" x14ac:dyDescent="0.25">
      <c r="B19" s="237">
        <f t="shared" si="0"/>
        <v>2020</v>
      </c>
      <c r="C19" s="228">
        <f>SUMIFS('Chain Ladder - Count'!$AR$132:$AR$167,'Chain Ladder - Count'!$C$132:$C$167,$B19)</f>
        <v>5908978.7694076188</v>
      </c>
      <c r="D19" s="228">
        <f>SUMIFS('Chain Ladder - Count'!$AR$179:$AR$214,'Chain Ladder - Count'!$C$179:$C$214,$B19)</f>
        <v>5944391.0004833946</v>
      </c>
      <c r="E19" s="228">
        <f>SUMIFS('Chain Ladder - Amount'!$AP$132:$AP$167,'Chain Ladder - Amount'!$C$132:$C$167,$B19)</f>
        <v>7437146.8891001502</v>
      </c>
      <c r="F19" s="228">
        <f>SUMIFS('Chain Ladder - Amount'!$AP$179:$AP$214,'Chain Ladder - Amount'!$C$179:$C$214,$B19)</f>
        <v>7462181.7851426201</v>
      </c>
      <c r="G19" s="228">
        <f>SUMIFS('B-F Method'!$J$10:$J$45,'B-F Method'!$B$10:$B$45,$B19)</f>
        <v>5063034.0795611357</v>
      </c>
      <c r="H19" s="228">
        <f>SUMIFS(Additive!$AS$62:$AS$97,Additive!$C$62:$C$97,$B19)</f>
        <v>4320822.4464422064</v>
      </c>
      <c r="I19" s="229">
        <f ca="1">SUMIFS(Additive!$AS$103:$AS$138,Additive!$C$103:$C$138,$B19)</f>
        <v>4363125.2334424984</v>
      </c>
    </row>
    <row r="20" spans="2:9" x14ac:dyDescent="0.25">
      <c r="B20" s="237">
        <f t="shared" si="0"/>
        <v>2021</v>
      </c>
      <c r="C20" s="228">
        <f>SUMIFS('Chain Ladder - Count'!$AR$132:$AR$167,'Chain Ladder - Count'!$C$132:$C$167,$B20)</f>
        <v>8832515.6943918392</v>
      </c>
      <c r="D20" s="228">
        <f>SUMIFS('Chain Ladder - Count'!$AR$179:$AR$214,'Chain Ladder - Count'!$C$179:$C$214,$B20)</f>
        <v>9007954.0046847053</v>
      </c>
      <c r="E20" s="228">
        <f>SUMIFS('Chain Ladder - Amount'!$AP$132:$AP$167,'Chain Ladder - Amount'!$C$132:$C$167,$B20)</f>
        <v>10382610.889627811</v>
      </c>
      <c r="F20" s="228">
        <f>SUMIFS('Chain Ladder - Amount'!$AP$179:$AP$214,'Chain Ladder - Amount'!$C$179:$C$214,$B20)</f>
        <v>10505557.682986081</v>
      </c>
      <c r="G20" s="228">
        <f>SUMIFS('B-F Method'!$J$10:$J$45,'B-F Method'!$B$10:$B$45,$B20)</f>
        <v>7538592.1278698277</v>
      </c>
      <c r="H20" s="228">
        <f>SUMIFS(Additive!$AS$62:$AS$97,Additive!$C$62:$C$97,$B20)</f>
        <v>6393176.2940609753</v>
      </c>
      <c r="I20" s="229">
        <f ca="1">SUMIFS(Additive!$AS$103:$AS$138,Additive!$C$103:$C$138,$B20)</f>
        <v>6618192.1374302236</v>
      </c>
    </row>
    <row r="21" spans="2:9" x14ac:dyDescent="0.25">
      <c r="B21" s="237">
        <f t="shared" si="0"/>
        <v>2022</v>
      </c>
      <c r="C21" s="228">
        <f>SUMIFS('Chain Ladder - Count'!$AR$132:$AR$167,'Chain Ladder - Count'!$C$132:$C$167,$B21)</f>
        <v>13186798.551861897</v>
      </c>
      <c r="D21" s="228">
        <f>SUMIFS('Chain Ladder - Count'!$AR$179:$AR$214,'Chain Ladder - Count'!$C$179:$C$214,$B21)</f>
        <v>13431569.184615433</v>
      </c>
      <c r="E21" s="228">
        <f>SUMIFS('Chain Ladder - Amount'!$AP$132:$AP$167,'Chain Ladder - Amount'!$C$132:$C$167,$B21)</f>
        <v>15902084.467573525</v>
      </c>
      <c r="F21" s="228">
        <f>SUMIFS('Chain Ladder - Amount'!$AP$179:$AP$214,'Chain Ladder - Amount'!$C$179:$C$214,$B21)</f>
        <v>15897097.233705861</v>
      </c>
      <c r="G21" s="228">
        <f>SUMIFS('B-F Method'!$J$10:$J$45,'B-F Method'!$B$10:$B$45,$B21)</f>
        <v>11299379.938292827</v>
      </c>
      <c r="H21" s="228">
        <f>SUMIFS(Additive!$AS$62:$AS$97,Additive!$C$62:$C$97,$B21)</f>
        <v>10250995.031277291</v>
      </c>
      <c r="I21" s="229">
        <f ca="1">SUMIFS(Additive!$AS$103:$AS$138,Additive!$C$103:$C$138,$B21)</f>
        <v>10825817.484827779</v>
      </c>
    </row>
    <row r="22" spans="2:9" x14ac:dyDescent="0.25">
      <c r="B22" s="237">
        <f t="shared" si="0"/>
        <v>2023</v>
      </c>
      <c r="C22" s="228">
        <f>SUMIFS('Chain Ladder - Count'!$AR$132:$AR$167,'Chain Ladder - Count'!$C$132:$C$167,$B22)</f>
        <v>16944984.692692339</v>
      </c>
      <c r="D22" s="228">
        <f>SUMIFS('Chain Ladder - Count'!$AR$179:$AR$214,'Chain Ladder - Count'!$C$179:$C$214,$B22)</f>
        <v>17045302.680031918</v>
      </c>
      <c r="E22" s="228">
        <f>SUMIFS('Chain Ladder - Amount'!$AP$132:$AP$167,'Chain Ladder - Amount'!$C$132:$C$167,$B22)</f>
        <v>18673413.709526941</v>
      </c>
      <c r="F22" s="228">
        <f>SUMIFS('Chain Ladder - Amount'!$AP$179:$AP$214,'Chain Ladder - Amount'!$C$179:$C$214,$B22)</f>
        <v>18634000.524485398</v>
      </c>
      <c r="G22" s="228">
        <f>SUMIFS('B-F Method'!$J$10:$J$45,'B-F Method'!$B$10:$B$45,$B22)</f>
        <v>15753721.487797301</v>
      </c>
      <c r="H22" s="228">
        <f>SUMIFS(Additive!$AS$62:$AS$97,Additive!$C$62:$C$97,$B22)</f>
        <v>14055998.146268871</v>
      </c>
      <c r="I22" s="229">
        <f ca="1">SUMIFS(Additive!$AS$103:$AS$138,Additive!$C$103:$C$138,$B22)</f>
        <v>14944770.512551885</v>
      </c>
    </row>
    <row r="23" spans="2:9" x14ac:dyDescent="0.25">
      <c r="B23" s="237">
        <f t="shared" si="0"/>
        <v>2024</v>
      </c>
      <c r="C23" s="228">
        <f>SUMIFS('Chain Ladder - Count'!$AR$132:$AR$167,'Chain Ladder - Count'!$C$132:$C$167,$B23)</f>
        <v>19671000.273951985</v>
      </c>
      <c r="D23" s="228">
        <f>SUMIFS('Chain Ladder - Count'!$AR$179:$AR$214,'Chain Ladder - Count'!$C$179:$C$214,$B23)</f>
        <v>26011363.707988434</v>
      </c>
      <c r="E23" s="228">
        <f>SUMIFS('Chain Ladder - Amount'!$AP$132:$AP$167,'Chain Ladder - Amount'!$C$132:$C$167,$B23)</f>
        <v>26655702.840099573</v>
      </c>
      <c r="F23" s="228">
        <f>SUMIFS('Chain Ladder - Amount'!$AP$179:$AP$214,'Chain Ladder - Amount'!$C$179:$C$214,$B23)</f>
        <v>35440072.537618719</v>
      </c>
      <c r="G23" s="228">
        <f>SUMIFS('B-F Method'!$J$10:$J$45,'B-F Method'!$B$10:$B$45,$B23)</f>
        <v>21912132.942416351</v>
      </c>
      <c r="H23" s="228">
        <f>SUMIFS(Additive!$AS$62:$AS$97,Additive!$C$62:$C$97,$B23)</f>
        <v>19999963.393801682</v>
      </c>
      <c r="I23" s="229">
        <f ca="1">SUMIFS(Additive!$AS$103:$AS$138,Additive!$C$103:$C$138,$B23)</f>
        <v>21490931.582903799</v>
      </c>
    </row>
    <row r="24" spans="2:9" ht="14" x14ac:dyDescent="0.3">
      <c r="B24" s="238" t="s">
        <v>40</v>
      </c>
      <c r="C24" s="239">
        <f t="shared" ref="C24:I24" si="1">SUM(C15:C23)</f>
        <v>70218816.272861376</v>
      </c>
      <c r="D24" s="239">
        <f t="shared" si="1"/>
        <v>77115118.868359581</v>
      </c>
      <c r="E24" s="239">
        <f t="shared" si="1"/>
        <v>87041505.123882413</v>
      </c>
      <c r="F24" s="239">
        <f t="shared" si="1"/>
        <v>95929456.091893077</v>
      </c>
      <c r="G24" s="239">
        <f t="shared" si="1"/>
        <v>67123212.212702408</v>
      </c>
      <c r="H24" s="239">
        <f t="shared" si="1"/>
        <v>59635431.304226182</v>
      </c>
      <c r="I24" s="240">
        <f t="shared" ca="1" si="1"/>
        <v>62857312.943531334</v>
      </c>
    </row>
    <row r="25" spans="2:9" x14ac:dyDescent="0.25">
      <c r="B25" s="241" t="s">
        <v>154</v>
      </c>
      <c r="C25" s="242">
        <f>'Chain Ladder - Count'!AR168-C24</f>
        <v>0</v>
      </c>
      <c r="D25" s="242">
        <f>'Chain Ladder - Count'!AR215-D24</f>
        <v>0</v>
      </c>
      <c r="E25" s="242">
        <f>'Chain Ladder - Amount'!AP168-E24</f>
        <v>0</v>
      </c>
      <c r="F25" s="242">
        <f>'Chain Ladder - Amount'!AP215-F24</f>
        <v>0</v>
      </c>
      <c r="G25" s="242">
        <f>'B-F Method'!J46-G24</f>
        <v>0</v>
      </c>
      <c r="H25" s="242">
        <f>Additive!AS98-H24</f>
        <v>0</v>
      </c>
      <c r="I25" s="243">
        <f ca="1">Additive!AS139-I24</f>
        <v>0</v>
      </c>
    </row>
    <row r="27" spans="2:9" x14ac:dyDescent="0.25">
      <c r="C27" s="7"/>
      <c r="D27" s="7"/>
    </row>
  </sheetData>
  <phoneticPr fontId="6" type="noConversion"/>
  <pageMargins left="0.7" right="0.7" top="0.75" bottom="0.75" header="0.3" footer="0.3"/>
  <pageSetup paperSize="9" scale="97" orientation="portrait" horizontalDpi="300" verticalDpi="300"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MS Document" ma:contentTypeID="0x0101005B474B5874136940B1FCFFA385B6F80C0097686CC3B42CB048AFA9B274BAB41FAB" ma:contentTypeVersion="211" ma:contentTypeDescription="" ma:contentTypeScope="" ma:versionID="0bc6a82d48248d1581d66e28943f9fac">
  <xsd:schema xmlns:xsd="http://www.w3.org/2001/XMLSchema" xmlns:xs="http://www.w3.org/2001/XMLSchema" xmlns:p="http://schemas.microsoft.com/office/2006/metadata/properties" xmlns:ns1="http://schemas.microsoft.com/sharepoint/v3" xmlns:ns2="b9043e53-a078-4fe1-9a97-1dc890974721" xmlns:ns3="http://schemas.microsoft.com/sharepoint/v3/fields" xmlns:ns4="7c09f450-3099-4ab0-9797-308ed8a26daf" xmlns:ns5="71e20541-9f5c-4830-b718-4400ff2845d3" targetNamespace="http://schemas.microsoft.com/office/2006/metadata/properties" ma:root="true" ma:fieldsID="ca07b2b9d6745d81ff4fba376279a918" ns1:_="" ns2:_="" ns3:_="" ns4:_="" ns5:_="">
    <xsd:import namespace="http://schemas.microsoft.com/sharepoint/v3"/>
    <xsd:import namespace="b9043e53-a078-4fe1-9a97-1dc890974721"/>
    <xsd:import namespace="http://schemas.microsoft.com/sharepoint/v3/fields"/>
    <xsd:import namespace="7c09f450-3099-4ab0-9797-308ed8a26daf"/>
    <xsd:import namespace="71e20541-9f5c-4830-b718-4400ff2845d3"/>
    <xsd:element name="properties">
      <xsd:complexType>
        <xsd:sequence>
          <xsd:element name="documentManagement">
            <xsd:complexType>
              <xsd:all>
                <xsd:element ref="ns1:_ExtendedDescription" minOccurs="0"/>
                <xsd:element ref="ns2:CMS_x0020_Document_x0020_ID" minOccurs="0"/>
                <xsd:element ref="ns2:Created-Date" minOccurs="0"/>
                <xsd:element ref="ns2:CPD" minOccurs="0"/>
                <xsd:element ref="ns2:External-link" minOccurs="0"/>
                <xsd:element ref="ns2:Membership" minOccurs="0"/>
                <xsd:element ref="ns2:No_x0020_Web_x0020_Index" minOccurs="0"/>
                <xsd:element ref="ns4:_dlc_DocIdUrl" minOccurs="0"/>
                <xsd:element ref="ns2:Start_x0020_publishing" minOccurs="0"/>
                <xsd:element ref="ns2:Level" minOccurs="0"/>
                <xsd:element ref="ns2:Age_x0020_Group" minOccurs="0"/>
                <xsd:element ref="ns2:Availability" minOccurs="0"/>
                <xsd:element ref="ns2:Stop_x0020_publishing" minOccurs="0"/>
                <xsd:element ref="ns2:Source_x0020_Document_x0020_ID" minOccurs="0"/>
                <xsd:element ref="ns2:new-release-expiry" minOccurs="0"/>
                <xsd:element ref="ns2:Region" minOccurs="0"/>
                <xsd:element ref="ns2:DMS_Type" minOccurs="0"/>
                <xsd:element ref="ns2:ifb2a14d9ef14379a3042bde0b0232b7" minOccurs="0"/>
                <xsd:element ref="ns2:na442cf9b07645d39bff0c316c917a88" minOccurs="0"/>
                <xsd:element ref="ns2:g6881e4ce23a4b13a21acda1c762ef3b" minOccurs="0"/>
                <xsd:element ref="ns2:c245b723492e46feb8c242c474f81c06" minOccurs="0"/>
                <xsd:element ref="ns2:TaxCatchAll" minOccurs="0"/>
                <xsd:element ref="ns2:TaxCatchAllLabel" minOccurs="0"/>
                <xsd:element ref="ns2:a1da6ed942364e6aa931c032ae078b9a" minOccurs="0"/>
                <xsd:element ref="ns2:lbd57a3197f24a75a016012f8260598a" minOccurs="0"/>
                <xsd:element ref="ns2:Published" minOccurs="0"/>
                <xsd:element ref="ns5:MediaServiceDateTaken" minOccurs="0"/>
                <xsd:element ref="ns5:lcf76f155ced4ddcb4097134ff3c332f" minOccurs="0"/>
                <xsd:element ref="ns5:MediaServiceOCR" minOccurs="0"/>
                <xsd:element ref="ns5:_Flow_SignoffStatus" minOccurs="0"/>
                <xsd:element ref="ns4:_dlc_DocId" minOccurs="0"/>
                <xsd:element ref="ns3:wic_System_Copyright" minOccurs="0"/>
                <xsd:element ref="ns4:_dlc_DocIdPersistId" minOccurs="0"/>
                <xsd:element ref="ns5:Own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ExtendedDescription" ma:index="2" nillable="true" ma:displayName="Description" ma:description="Description" ma:format="Dropdown" ma:internalName="_Extended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043e53-a078-4fe1-9a97-1dc890974721" elementFormDefault="qualified">
    <xsd:import namespace="http://schemas.microsoft.com/office/2006/documentManagement/types"/>
    <xsd:import namespace="http://schemas.microsoft.com/office/infopath/2007/PartnerControls"/>
    <xsd:element name="CMS_x0020_Document_x0020_ID" ma:index="3" nillable="true" ma:displayName="CMS Document ID" ma:description="ID of the document in CMS" ma:internalName="CMS_x0020_Document_x0020_ID" ma:readOnly="false">
      <xsd:simpleType>
        <xsd:restriction base="dms:Text">
          <xsd:maxLength value="255"/>
        </xsd:restriction>
      </xsd:simpleType>
    </xsd:element>
    <xsd:element name="Created-Date" ma:index="4" nillable="true" ma:displayName="Created-Date" ma:format="DateOnly" ma:internalName="Created_x002d_Date">
      <xsd:simpleType>
        <xsd:restriction base="dms:DateTime"/>
      </xsd:simpleType>
    </xsd:element>
    <xsd:element name="CPD" ma:index="6" nillable="true" ma:displayName="CPD" ma:decimals="2" ma:internalName="CPD" ma:readOnly="false">
      <xsd:simpleType>
        <xsd:restriction base="dms:Number"/>
      </xsd:simpleType>
    </xsd:element>
    <xsd:element name="External-link" ma:index="13" nillable="true" ma:displayName="External-link" ma:internalName="External_x002d_link" ma:readOnly="false">
      <xsd:simpleType>
        <xsd:restriction base="dms:Text">
          <xsd:maxLength value="255"/>
        </xsd:restriction>
      </xsd:simpleType>
    </xsd:element>
    <xsd:element name="Membership" ma:index="14" nillable="true" ma:displayName="Membership" ma:internalName="Membership" ma:readOnly="false">
      <xsd:simpleType>
        <xsd:restriction base="dms:Text">
          <xsd:maxLength value="255"/>
        </xsd:restriction>
      </xsd:simpleType>
    </xsd:element>
    <xsd:element name="No_x0020_Web_x0020_Index" ma:index="15" nillable="true" ma:displayName="No Web Index" ma:default="0" ma:internalName="No_x0020_Web_x0020_Index" ma:readOnly="false">
      <xsd:simpleType>
        <xsd:restriction base="dms:Boolean"/>
      </xsd:simpleType>
    </xsd:element>
    <xsd:element name="Start_x0020_publishing" ma:index="17" nillable="true" ma:displayName="Start publishing" ma:format="DateOnly" ma:hidden="true" ma:internalName="Start_x0020_publishing" ma:readOnly="false">
      <xsd:simpleType>
        <xsd:restriction base="dms:DateTime"/>
      </xsd:simpleType>
    </xsd:element>
    <xsd:element name="Level" ma:index="18" nillable="true" ma:displayName="Level" ma:hidden="true" ma:internalName="Level" ma:readOnly="false">
      <xsd:simpleType>
        <xsd:restriction base="dms:Text">
          <xsd:maxLength value="255"/>
        </xsd:restriction>
      </xsd:simpleType>
    </xsd:element>
    <xsd:element name="Age_x0020_Group" ma:index="19" nillable="true" ma:displayName="Age Group" ma:hidden="true" ma:internalName="Age_x0020_Group" ma:readOnly="false">
      <xsd:simpleType>
        <xsd:restriction base="dms:Text">
          <xsd:maxLength value="255"/>
        </xsd:restriction>
      </xsd:simpleType>
    </xsd:element>
    <xsd:element name="Availability" ma:index="20" nillable="true" ma:displayName="Availability" ma:hidden="true" ma:internalName="Availability" ma:readOnly="false">
      <xsd:simpleType>
        <xsd:restriction base="dms:Text">
          <xsd:maxLength value="255"/>
        </xsd:restriction>
      </xsd:simpleType>
    </xsd:element>
    <xsd:element name="Stop_x0020_publishing" ma:index="21" nillable="true" ma:displayName="Stop publishing" ma:format="DateOnly" ma:hidden="true" ma:internalName="Stop_x0020_publishing" ma:readOnly="false">
      <xsd:simpleType>
        <xsd:restriction base="dms:DateTime"/>
      </xsd:simpleType>
    </xsd:element>
    <xsd:element name="Source_x0020_Document_x0020_ID" ma:index="22" nillable="true" ma:displayName="Source Document ID" ma:description="ID of the document in the Team Sites" ma:hidden="true" ma:internalName="Source_x0020_Document_x0020_ID" ma:readOnly="false">
      <xsd:simpleType>
        <xsd:restriction base="dms:Text">
          <xsd:maxLength value="255"/>
        </xsd:restriction>
      </xsd:simpleType>
    </xsd:element>
    <xsd:element name="new-release-expiry" ma:index="23" nillable="true" ma:displayName="new-release-expiry" ma:format="DateOnly" ma:hidden="true" ma:internalName="new_x002d_release_x002d_expiry" ma:readOnly="false">
      <xsd:simpleType>
        <xsd:restriction base="dms:DateTime"/>
      </xsd:simpleType>
    </xsd:element>
    <xsd:element name="Region" ma:index="24" nillable="true" ma:displayName="Region" ma:hidden="true" ma:internalName="Region" ma:readOnly="false">
      <xsd:simpleType>
        <xsd:restriction base="dms:Text">
          <xsd:maxLength value="255"/>
        </xsd:restriction>
      </xsd:simpleType>
    </xsd:element>
    <xsd:element name="DMS_Type" ma:index="25" nillable="true" ma:displayName="DMS_Type" ma:hidden="true" ma:internalName="DMS_Type" ma:readOnly="false">
      <xsd:simpleType>
        <xsd:restriction base="dms:Text">
          <xsd:maxLength value="255"/>
        </xsd:restriction>
      </xsd:simpleType>
    </xsd:element>
    <xsd:element name="ifb2a14d9ef14379a3042bde0b0232b7" ma:index="26" nillable="true" ma:taxonomy="true" ma:internalName="ifb2a14d9ef14379a3042bde0b0232b7" ma:taxonomyFieldName="Prototype_Content_Types" ma:displayName="Content_Types" ma:readOnly="false" ma:default="" ma:fieldId="{2fb2a14d-9ef1-4379-a304-2bde0b0232b7}" ma:sspId="599de3cb-4d49-453d-b800-5d7115dc628a" ma:termSetId="8bf43160-4240-4a14-b9c4-81e260e50208" ma:anchorId="00000000-0000-0000-0000-000000000000" ma:open="false" ma:isKeyword="false">
      <xsd:complexType>
        <xsd:sequence>
          <xsd:element ref="pc:Terms" minOccurs="0" maxOccurs="1"/>
        </xsd:sequence>
      </xsd:complexType>
    </xsd:element>
    <xsd:element name="na442cf9b07645d39bff0c316c917a88" ma:index="28" nillable="true" ma:taxonomy="true" ma:internalName="na442cf9b07645d39bff0c316c917a88" ma:taxonomyFieldName="Prototype_Education_Programs" ma:displayName="Qualifications_and_Lifelong_Learning" ma:readOnly="false" ma:default="" ma:fieldId="{7a442cf9-b076-45d3-9bff-0c316c917a88}" ma:taxonomyMulti="true" ma:sspId="599de3cb-4d49-453d-b800-5d7115dc628a" ma:termSetId="03d00ede-6ba3-415f-b99e-a9b924b20c9b" ma:anchorId="00000000-0000-0000-0000-000000000000" ma:open="false" ma:isKeyword="false">
      <xsd:complexType>
        <xsd:sequence>
          <xsd:element ref="pc:Terms" minOccurs="0" maxOccurs="1"/>
        </xsd:sequence>
      </xsd:complexType>
    </xsd:element>
    <xsd:element name="g6881e4ce23a4b13a21acda1c762ef3b" ma:index="30" nillable="true" ma:taxonomy="true" ma:internalName="g6881e4ce23a4b13a21acda1c762ef3b" ma:taxonomyFieldName="Prototype_Event_Types" ma:displayName="Event_Types" ma:readOnly="false" ma:default="" ma:fieldId="{06881e4c-e23a-4b13-a21a-cda1c762ef3b}" ma:sspId="599de3cb-4d49-453d-b800-5d7115dc628a" ma:termSetId="c11d6ec0-8d82-4edb-a7c3-61e9562d4773" ma:anchorId="00000000-0000-0000-0000-000000000000" ma:open="false" ma:isKeyword="false">
      <xsd:complexType>
        <xsd:sequence>
          <xsd:element ref="pc:Terms" minOccurs="0" maxOccurs="1"/>
        </xsd:sequence>
      </xsd:complexType>
    </xsd:element>
    <xsd:element name="c245b723492e46feb8c242c474f81c06" ma:index="32" nillable="true" ma:taxonomy="true" ma:internalName="c245b723492e46feb8c242c474f81c06" ma:taxonomyFieldName="Prototype_Tags" ma:displayName="DMS_Tags" ma:readOnly="false" ma:fieldId="{c245b723-492e-46fe-b8c2-42c474f81c06}" ma:taxonomyMulti="true" ma:sspId="599de3cb-4d49-453d-b800-5d7115dc628a" ma:termSetId="cb3da33c-e535-4ab0-b8bc-bc8e4c95dd5f" ma:anchorId="00000000-0000-0000-0000-000000000000" ma:open="false" ma:isKeyword="false">
      <xsd:complexType>
        <xsd:sequence>
          <xsd:element ref="pc:Terms" minOccurs="0" maxOccurs="1"/>
        </xsd:sequence>
      </xsd:complexType>
    </xsd:element>
    <xsd:element name="TaxCatchAll" ma:index="33" nillable="true" ma:displayName="Taxonomy Catch All Column" ma:hidden="true" ma:list="{a99bd1f2-8352-44bd-99e3-18fccfc5b22e}" ma:internalName="TaxCatchAll" ma:readOnly="false" ma:showField="CatchAllData" ma:web="7c09f450-3099-4ab0-9797-308ed8a26daf">
      <xsd:complexType>
        <xsd:complexContent>
          <xsd:extension base="dms:MultiChoiceLookup">
            <xsd:sequence>
              <xsd:element name="Value" type="dms:Lookup" maxOccurs="unbounded" minOccurs="0" nillable="true"/>
            </xsd:sequence>
          </xsd:extension>
        </xsd:complexContent>
      </xsd:complexType>
    </xsd:element>
    <xsd:element name="TaxCatchAllLabel" ma:index="34" nillable="true" ma:displayName="Taxonomy Catch All Column1" ma:hidden="true" ma:list="{a99bd1f2-8352-44bd-99e3-18fccfc5b22e}" ma:internalName="TaxCatchAllLabel" ma:readOnly="false" ma:showField="CatchAllDataLabel" ma:web="7c09f450-3099-4ab0-9797-308ed8a26daf">
      <xsd:complexType>
        <xsd:complexContent>
          <xsd:extension base="dms:MultiChoiceLookup">
            <xsd:sequence>
              <xsd:element name="Value" type="dms:Lookup" maxOccurs="unbounded" minOccurs="0" nillable="true"/>
            </xsd:sequence>
          </xsd:extension>
        </xsd:complexContent>
      </xsd:complexType>
    </xsd:element>
    <xsd:element name="a1da6ed942364e6aa931c032ae078b9a" ma:index="37" nillable="true" ma:taxonomy="true" ma:internalName="a1da6ed942364e6aa931c032ae078b9a" ma:taxonomyFieldName="Prototype_CPD_Activity_Format" ma:displayName="CPD_Activity_Format" ma:readOnly="false" ma:default="" ma:fieldId="{a1da6ed9-4236-4e6a-a931-c032ae078b9a}" ma:sspId="599de3cb-4d49-453d-b800-5d7115dc628a" ma:termSetId="4bf07c46-5940-460a-b59f-14a3af91a71d" ma:anchorId="00000000-0000-0000-0000-000000000000" ma:open="false" ma:isKeyword="false">
      <xsd:complexType>
        <xsd:sequence>
          <xsd:element ref="pc:Terms" minOccurs="0" maxOccurs="1"/>
        </xsd:sequence>
      </xsd:complexType>
    </xsd:element>
    <xsd:element name="lbd57a3197f24a75a016012f8260598a" ma:index="38" nillable="true" ma:taxonomy="true" ma:internalName="lbd57a3197f24a75a016012f8260598a" ma:taxonomyFieldName="Prototype_Practice_Area" ma:displayName="Practice_Area" ma:readOnly="false" ma:default="" ma:fieldId="{5bd57a31-97f2-4a75-a016-012f8260598a}" ma:taxonomyMulti="true" ma:sspId="599de3cb-4d49-453d-b800-5d7115dc628a" ma:termSetId="82bf7a2a-7f43-4f1c-b7bb-4a3a0ba5f298" ma:anchorId="00000000-0000-0000-0000-000000000000" ma:open="false" ma:isKeyword="false">
      <xsd:complexType>
        <xsd:sequence>
          <xsd:element ref="pc:Terms" minOccurs="0" maxOccurs="1"/>
        </xsd:sequence>
      </xsd:complexType>
    </xsd:element>
    <xsd:element name="Published" ma:index="40" nillable="true" ma:displayName="Published" ma:default="0" ma:hidden="true" ma:internalName="Publishe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47" nillable="true" ma:displayName="Copyright" ma:hidden="true" ma:internalName="wic_System_Copyrigh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09f450-3099-4ab0-9797-308ed8a26daf" elementFormDefault="qualified">
    <xsd:import namespace="http://schemas.microsoft.com/office/2006/documentManagement/types"/>
    <xsd:import namespace="http://schemas.microsoft.com/office/infopath/2007/PartnerControls"/>
    <xsd:element name="_dlc_DocIdUrl" ma:index="16"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46" nillable="true" ma:displayName="Document ID Value" ma:description="The value of the document ID assigned to this item." ma:hidden="true" ma:indexed="true" ma:internalName="_dlc_DocId" ma:readOnly="false">
      <xsd:simpleType>
        <xsd:restriction base="dms:Text"/>
      </xsd:simpleType>
    </xsd:element>
    <xsd:element name="_dlc_DocIdPersistId" ma:index="48" nillable="true" ma:displayName="Persist ID" ma:description="Keep ID on add." ma:hidden="true" ma:internalName="_dlc_DocIdPersistI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1e20541-9f5c-4830-b718-4400ff2845d3" elementFormDefault="qualified">
    <xsd:import namespace="http://schemas.microsoft.com/office/2006/documentManagement/types"/>
    <xsd:import namespace="http://schemas.microsoft.com/office/infopath/2007/PartnerControls"/>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599de3cb-4d49-453d-b800-5d7115dc628a"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hidden="true" ma:internalName="MediaServiceOCR" ma:readOnly="true">
      <xsd:simpleType>
        <xsd:restriction base="dms:Note"/>
      </xsd:simpleType>
    </xsd:element>
    <xsd:element name="_Flow_SignoffStatus" ma:index="45" nillable="true" ma:displayName="Sign-off status" ma:hidden="true" ma:internalName="_x0024_Resources_x003a_core_x002c_Signoff_Status" ma:readOnly="false">
      <xsd:simpleType>
        <xsd:restriction base="dms:Text"/>
      </xsd:simpleType>
    </xsd:element>
    <xsd:element name="Owner" ma:index="49" nillable="true" ma:displayName="Owner" ma:format="Dropdown" ma:internalName="Own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5" ma:displayName="Author"/>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1e20541-9f5c-4830-b718-4400ff2845d3">
      <Terms xmlns="http://schemas.microsoft.com/office/infopath/2007/PartnerControls"/>
    </lcf76f155ced4ddcb4097134ff3c332f>
    <TaxCatchAll xmlns="b9043e53-a078-4fe1-9a97-1dc890974721">
      <Value>24</Value>
    </TaxCatchAll>
    <_dlc_DocId xmlns="7c09f450-3099-4ab0-9797-308ed8a26daf">CE6YYQN64SX3-2093352434-61487</_dlc_DocId>
    <Stop_x0020_publishing xmlns="b9043e53-a078-4fe1-9a97-1dc890974721" xsi:nil="true"/>
    <Region xmlns="b9043e53-a078-4fe1-9a97-1dc890974721" xsi:nil="true"/>
    <No_x0020_Web_x0020_Index xmlns="b9043e53-a078-4fe1-9a97-1dc890974721">false</No_x0020_Web_x0020_Index>
    <_dlc_DocIdUrl xmlns="7c09f450-3099-4ab0-9797-308ed8a26daf">
      <Url>https://actuaries.sharepoint.com/sites/DMS/_layouts/15/DocIdRedir.aspx?ID=CE6YYQN64SX3-2093352434-61487</Url>
      <Description>CE6YYQN64SX3-2093352434-61487</Description>
    </_dlc_DocIdUrl>
    <Start_x0020_publishing xmlns="b9043e53-a078-4fe1-9a97-1dc890974721" xsi:nil="true"/>
    <na442cf9b07645d39bff0c316c917a88 xmlns="b9043e53-a078-4fe1-9a97-1dc890974721">
      <Terms xmlns="http://schemas.microsoft.com/office/infopath/2007/PartnerControls"/>
    </na442cf9b07645d39bff0c316c917a88>
    <Published xmlns="b9043e53-a078-4fe1-9a97-1dc890974721">false</Published>
    <Level xmlns="b9043e53-a078-4fe1-9a97-1dc890974721" xsi:nil="true"/>
    <Availability xmlns="b9043e53-a078-4fe1-9a97-1dc890974721" xsi:nil="true"/>
    <_ExtendedDescription xmlns="http://schemas.microsoft.com/sharepoint/v3">The dataset is fictitious and has been applied in all examples to allow for direct comparison and for ease of understanding. The examples are provided as an aid for users to gain a better understanding of the workings of each method only. It is important to take care when using these examples to compare the various methods.
</_ExtendedDescription>
    <External-link xmlns="b9043e53-a078-4fe1-9a97-1dc890974721" xsi:nil="true"/>
    <c245b723492e46feb8c242c474f81c06 xmlns="b9043e53-a078-4fe1-9a97-1dc890974721">
      <Terms xmlns="http://schemas.microsoft.com/office/infopath/2007/PartnerControls"/>
    </c245b723492e46feb8c242c474f81c06>
    <lbd57a3197f24a75a016012f8260598a xmlns="b9043e53-a078-4fe1-9a97-1dc890974721">
      <Terms xmlns="http://schemas.microsoft.com/office/infopath/2007/PartnerControls">
        <TermInfo xmlns="http://schemas.microsoft.com/office/infopath/2007/PartnerControls">
          <TermName xmlns="http://schemas.microsoft.com/office/infopath/2007/PartnerControls">Life Insurance</TermName>
          <TermId xmlns="http://schemas.microsoft.com/office/infopath/2007/PartnerControls">2f4b7b7b-e853-4c23-b89a-c367646d2d02</TermId>
        </TermInfo>
      </Terms>
    </lbd57a3197f24a75a016012f8260598a>
    <_Flow_SignoffStatus xmlns="71e20541-9f5c-4830-b718-4400ff2845d3" xsi:nil="true"/>
    <ifb2a14d9ef14379a3042bde0b0232b7 xmlns="b9043e53-a078-4fe1-9a97-1dc890974721">
      <Terms xmlns="http://schemas.microsoft.com/office/infopath/2007/PartnerControls"/>
    </ifb2a14d9ef14379a3042bde0b0232b7>
    <g6881e4ce23a4b13a21acda1c762ef3b xmlns="b9043e53-a078-4fe1-9a97-1dc890974721">
      <Terms xmlns="http://schemas.microsoft.com/office/infopath/2007/PartnerControls"/>
    </g6881e4ce23a4b13a21acda1c762ef3b>
    <TaxCatchAllLabel xmlns="b9043e53-a078-4fe1-9a97-1dc890974721" xsi:nil="true"/>
    <_dlc_DocIdPersistId xmlns="7c09f450-3099-4ab0-9797-308ed8a26daf" xsi:nil="true"/>
    <Source_x0020_Document_x0020_ID xmlns="b9043e53-a078-4fe1-9a97-1dc890974721" xsi:nil="true"/>
    <Age_x0020_Group xmlns="b9043e53-a078-4fe1-9a97-1dc890974721" xsi:nil="true"/>
    <a1da6ed942364e6aa931c032ae078b9a xmlns="b9043e53-a078-4fe1-9a97-1dc890974721">
      <Terms xmlns="http://schemas.microsoft.com/office/infopath/2007/PartnerControls"/>
    </a1da6ed942364e6aa931c032ae078b9a>
    <Owner xmlns="71e20541-9f5c-4830-b718-4400ff2845d3">Vanessa Beeders</Owner>
    <CPD xmlns="b9043e53-a078-4fe1-9a97-1dc890974721" xsi:nil="true"/>
    <Membership xmlns="b9043e53-a078-4fe1-9a97-1dc890974721" xsi:nil="true"/>
    <DMS_Type xmlns="b9043e53-a078-4fe1-9a97-1dc890974721" xsi:nil="true"/>
    <CMS_x0020_Document_x0020_ID xmlns="b9043e53-a078-4fe1-9a97-1dc890974721">e3d21517-f89c-5360-a11e-98da9937aee5</CMS_x0020_Document_x0020_ID>
    <Created-Date xmlns="b9043e53-a078-4fe1-9a97-1dc890974721">2026-10-29T13:00:00+00:00</Created-Date>
    <wic_System_Copyright xmlns="http://schemas.microsoft.com/sharepoint/v3/fields" xsi:nil="true"/>
    <new-release-expiry xmlns="b9043e53-a078-4fe1-9a97-1dc890974721" xsi:nil="true"/>
  </documentManagement>
</p:properties>
</file>

<file path=customXml/item4.xml><?xml version="1.0" encoding="utf-8"?>
<?mso-contentType ?>
<SharedContentType xmlns="Microsoft.SharePoint.Taxonomy.ContentTypeSync" SourceId="599de3cb-4d49-453d-b800-5d7115dc628a" ContentTypeId="0x0101005B474B5874136940B1FCFFA385B6F80C"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C0D7DF5-B3AE-44D9-ABAD-8A5DFF1C0C6D}"/>
</file>

<file path=customXml/itemProps2.xml><?xml version="1.0" encoding="utf-8"?>
<ds:datastoreItem xmlns:ds="http://schemas.openxmlformats.org/officeDocument/2006/customXml" ds:itemID="{1121FEBF-66B5-452F-AD54-E13A068C9369}">
  <ds:schemaRefs>
    <ds:schemaRef ds:uri="http://schemas.microsoft.com/sharepoint/v3/contenttype/forms"/>
  </ds:schemaRefs>
</ds:datastoreItem>
</file>

<file path=customXml/itemProps3.xml><?xml version="1.0" encoding="utf-8"?>
<ds:datastoreItem xmlns:ds="http://schemas.openxmlformats.org/officeDocument/2006/customXml" ds:itemID="{23361D50-8BBA-4487-B6BD-8DC59D530F58}">
  <ds:schemaRefs>
    <ds:schemaRef ds:uri="http://schemas.microsoft.com/office/2006/metadata/properties"/>
    <ds:schemaRef ds:uri="http://schemas.microsoft.com/office/infopath/2007/PartnerControls"/>
    <ds:schemaRef ds:uri="e11aca4d-a9a6-4d70-8226-6c97157339ac"/>
    <ds:schemaRef ds:uri="2bc5cc02-4f20-4b7e-aac6-682ceb45ee61"/>
  </ds:schemaRefs>
</ds:datastoreItem>
</file>

<file path=customXml/itemProps4.xml><?xml version="1.0" encoding="utf-8"?>
<ds:datastoreItem xmlns:ds="http://schemas.openxmlformats.org/officeDocument/2006/customXml" ds:itemID="{D0168C65-878B-47FA-8480-C7757D5CFF44}"/>
</file>

<file path=customXml/itemProps5.xml><?xml version="1.0" encoding="utf-8"?>
<ds:datastoreItem xmlns:ds="http://schemas.openxmlformats.org/officeDocument/2006/customXml" ds:itemID="{D51E6A18-E6C4-4B71-8E7C-B92DC2F76E74}"/>
</file>

<file path=docMetadata/LabelInfo.xml><?xml version="1.0" encoding="utf-8"?>
<clbl:labelList xmlns:clbl="http://schemas.microsoft.com/office/2020/mipLabelMetadata">
  <clbl:label id="{ca56a4a5-e300-406a-98ff-7e36a0baac5b}" enabled="0" method="" siteId="{ca56a4a5-e300-406a-98ff-7e36a0baac5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Charts</vt:lpstr>
      </vt:variant>
      <vt:variant>
        <vt:i4>1</vt:i4>
      </vt:variant>
    </vt:vector>
  </HeadingPairs>
  <TitlesOfParts>
    <vt:vector size="13" baseType="lpstr">
      <vt:lpstr>Documentation</vt:lpstr>
      <vt:lpstr>Assumptions</vt:lpstr>
      <vt:lpstr>Data --&gt;</vt:lpstr>
      <vt:lpstr>Claims Data</vt:lpstr>
      <vt:lpstr>Premium and Membership Data</vt:lpstr>
      <vt:lpstr>Methods --&gt;</vt:lpstr>
      <vt:lpstr>Chain Ladder - Count</vt:lpstr>
      <vt:lpstr>Chain Ladder - Amount</vt:lpstr>
      <vt:lpstr>B-F Method</vt:lpstr>
      <vt:lpstr>Additive</vt:lpstr>
      <vt:lpstr>Results --&gt;</vt:lpstr>
      <vt:lpstr>Summary</vt:lpstr>
      <vt:lpstr>Chart</vt:lpstr>
    </vt:vector>
  </TitlesOfParts>
  <Company>RGARE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TP IBNR Accompanying Spreadsheet (October 2026)</dc:title>
  <dc:creator>Yellowlees, Colin</dc:creator>
  <cp:lastModifiedBy>Vanessa Beenders</cp:lastModifiedBy>
  <cp:lastPrinted>2014-12-19T05:46:50Z</cp:lastPrinted>
  <dcterms:created xsi:type="dcterms:W3CDTF">2014-05-18T13:02:49Z</dcterms:created>
  <dcterms:modified xsi:type="dcterms:W3CDTF">2026-10-30T05:55:44Z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0x0101005B474B5874136940B1FCFFA385B6F80C0097686CC3B42CB048AFA9B274BAB41FAB</vt:lpwstr>
  </property>
  <property fmtid="{D5CDD505-2E9C-101B-9397-08002B2CF9AE}" pid="3" name="MediaServiceImageTags">
    <vt:lpwstr/>
  </property>
  <property fmtid="{D5CDD505-2E9C-101B-9397-08002B2CF9AE}" pid="4" name="Prototype_Education_Programs">
    <vt:lpwstr/>
  </property>
  <property fmtid="{D5CDD505-2E9C-101B-9397-08002B2CF9AE}" pid="5" name="Prototype_CPD_Activity_Format">
    <vt:lpwstr/>
  </property>
  <property fmtid="{D5CDD505-2E9C-101B-9397-08002B2CF9AE}" pid="6" name="Prototype_Practice_Area">
    <vt:lpwstr>24;#Life Insurance|2f4b7b7b-e853-4c23-b89a-c367646d2d02</vt:lpwstr>
  </property>
  <property fmtid="{D5CDD505-2E9C-101B-9397-08002B2CF9AE}" pid="7" name="Prototype_Content_Types">
    <vt:lpwstr/>
  </property>
  <property fmtid="{D5CDD505-2E9C-101B-9397-08002B2CF9AE}" pid="8" name="Prototype_Tags">
    <vt:lpwstr/>
  </property>
  <property fmtid="{D5CDD505-2E9C-101B-9397-08002B2CF9AE}" pid="9" name="Prototype_Event_Types">
    <vt:lpwstr/>
  </property>
  <property fmtid="{D5CDD505-2E9C-101B-9397-08002B2CF9AE}" pid="10" name="_dlc_DocIdItemGuid">
    <vt:lpwstr>44eb443e-308a-4fe3-b1fe-c33611c3fb76</vt:lpwstr>
  </property>
</Properties>
</file>